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27D11B-0540-4838-A3EA-F235C33009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X655" i="1"/>
  <c r="X654" i="1"/>
  <c r="BO653" i="1"/>
  <c r="BM653" i="1"/>
  <c r="Y653" i="1"/>
  <c r="X651" i="1"/>
  <c r="X650" i="1"/>
  <c r="BO649" i="1"/>
  <c r="BM649" i="1"/>
  <c r="Y649" i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Y570" i="1" s="1"/>
  <c r="P567" i="1"/>
  <c r="X565" i="1"/>
  <c r="X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P475" i="1"/>
  <c r="BO474" i="1"/>
  <c r="BM474" i="1"/>
  <c r="Y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BO442" i="1"/>
  <c r="BM442" i="1"/>
  <c r="Y442" i="1"/>
  <c r="P442" i="1"/>
  <c r="BO441" i="1"/>
  <c r="BM441" i="1"/>
  <c r="Y441" i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Y385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BO308" i="1"/>
  <c r="BM308" i="1"/>
  <c r="Y308" i="1"/>
  <c r="BP308" i="1" s="1"/>
  <c r="P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O272" i="1"/>
  <c r="BM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Y193" i="1" s="1"/>
  <c r="X188" i="1"/>
  <c r="X187" i="1"/>
  <c r="BO186" i="1"/>
  <c r="BM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X182" i="1"/>
  <c r="X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BO156" i="1"/>
  <c r="BM156" i="1"/>
  <c r="Y156" i="1"/>
  <c r="Y158" i="1" s="1"/>
  <c r="P156" i="1"/>
  <c r="X153" i="1"/>
  <c r="X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O142" i="1"/>
  <c r="BM142" i="1"/>
  <c r="Y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P135" i="1"/>
  <c r="BO134" i="1"/>
  <c r="BM134" i="1"/>
  <c r="Y134" i="1"/>
  <c r="BO133" i="1"/>
  <c r="BM133" i="1"/>
  <c r="Y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X121" i="1"/>
  <c r="X120" i="1"/>
  <c r="BO119" i="1"/>
  <c r="BM119" i="1"/>
  <c r="Y119" i="1"/>
  <c r="BO118" i="1"/>
  <c r="BM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Z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O33" i="1"/>
  <c r="BM33" i="1"/>
  <c r="Y33" i="1"/>
  <c r="BP33" i="1" s="1"/>
  <c r="P33" i="1"/>
  <c r="BO32" i="1"/>
  <c r="BM32" i="1"/>
  <c r="Y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66" i="1" l="1"/>
  <c r="BN366" i="1"/>
  <c r="Z366" i="1"/>
  <c r="BP407" i="1"/>
  <c r="BN407" i="1"/>
  <c r="Z407" i="1"/>
  <c r="BP450" i="1"/>
  <c r="BN450" i="1"/>
  <c r="Z450" i="1"/>
  <c r="BP492" i="1"/>
  <c r="BN492" i="1"/>
  <c r="Z492" i="1"/>
  <c r="BP513" i="1"/>
  <c r="BN513" i="1"/>
  <c r="Z513" i="1"/>
  <c r="AB670" i="1"/>
  <c r="Y548" i="1"/>
  <c r="BP547" i="1"/>
  <c r="BN547" i="1"/>
  <c r="Z547" i="1"/>
  <c r="Z548" i="1" s="1"/>
  <c r="BP553" i="1"/>
  <c r="BN553" i="1"/>
  <c r="Z55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Z22" i="1"/>
  <c r="Z23" i="1" s="1"/>
  <c r="BN22" i="1"/>
  <c r="BP22" i="1"/>
  <c r="Z49" i="1"/>
  <c r="BN49" i="1"/>
  <c r="Z76" i="1"/>
  <c r="BN76" i="1"/>
  <c r="Z87" i="1"/>
  <c r="BN87" i="1"/>
  <c r="Z110" i="1"/>
  <c r="BN110" i="1"/>
  <c r="Z128" i="1"/>
  <c r="BN128" i="1"/>
  <c r="Z150" i="1"/>
  <c r="BN150" i="1"/>
  <c r="Z178" i="1"/>
  <c r="BN178" i="1"/>
  <c r="Y205" i="1"/>
  <c r="Z203" i="1"/>
  <c r="BN203" i="1"/>
  <c r="Z220" i="1"/>
  <c r="BN220" i="1"/>
  <c r="Z232" i="1"/>
  <c r="BN232" i="1"/>
  <c r="Z244" i="1"/>
  <c r="BN244" i="1"/>
  <c r="Z256" i="1"/>
  <c r="BN256" i="1"/>
  <c r="Z285" i="1"/>
  <c r="BN285" i="1"/>
  <c r="Z308" i="1"/>
  <c r="BN308" i="1"/>
  <c r="Z309" i="1"/>
  <c r="BN309" i="1"/>
  <c r="BP348" i="1"/>
  <c r="BN348" i="1"/>
  <c r="BP356" i="1"/>
  <c r="BN356" i="1"/>
  <c r="Z356" i="1"/>
  <c r="BP378" i="1"/>
  <c r="BN378" i="1"/>
  <c r="Z378" i="1"/>
  <c r="BP421" i="1"/>
  <c r="BN421" i="1"/>
  <c r="Z421" i="1"/>
  <c r="BP491" i="1"/>
  <c r="BN491" i="1"/>
  <c r="Z491" i="1"/>
  <c r="BP499" i="1"/>
  <c r="BN499" i="1"/>
  <c r="Z499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BP95" i="1"/>
  <c r="BN95" i="1"/>
  <c r="Z95" i="1"/>
  <c r="Y121" i="1"/>
  <c r="BP114" i="1"/>
  <c r="BN114" i="1"/>
  <c r="Z114" i="1"/>
  <c r="BP119" i="1"/>
  <c r="BN119" i="1"/>
  <c r="Z119" i="1"/>
  <c r="Y137" i="1"/>
  <c r="BP132" i="1"/>
  <c r="BN132" i="1"/>
  <c r="Z132" i="1"/>
  <c r="BP134" i="1"/>
  <c r="BN134" i="1"/>
  <c r="Z134" i="1"/>
  <c r="BP142" i="1"/>
  <c r="BN142" i="1"/>
  <c r="Z142" i="1"/>
  <c r="BP157" i="1"/>
  <c r="BN157" i="1"/>
  <c r="Z157" i="1"/>
  <c r="BP161" i="1"/>
  <c r="BN161" i="1"/>
  <c r="Z161" i="1"/>
  <c r="BP180" i="1"/>
  <c r="BN180" i="1"/>
  <c r="Z180" i="1"/>
  <c r="BP197" i="1"/>
  <c r="BN197" i="1"/>
  <c r="Z197" i="1"/>
  <c r="BP208" i="1"/>
  <c r="BN208" i="1"/>
  <c r="Z208" i="1"/>
  <c r="BP222" i="1"/>
  <c r="BN222" i="1"/>
  <c r="Z222" i="1"/>
  <c r="BP234" i="1"/>
  <c r="BN234" i="1"/>
  <c r="Z234" i="1"/>
  <c r="BP246" i="1"/>
  <c r="BN246" i="1"/>
  <c r="Z246" i="1"/>
  <c r="BP258" i="1"/>
  <c r="BN258" i="1"/>
  <c r="Z258" i="1"/>
  <c r="BP268" i="1"/>
  <c r="BN268" i="1"/>
  <c r="Z268" i="1"/>
  <c r="BP282" i="1"/>
  <c r="BN282" i="1"/>
  <c r="Z282" i="1"/>
  <c r="BP287" i="1"/>
  <c r="BN287" i="1"/>
  <c r="Z287" i="1"/>
  <c r="BP311" i="1"/>
  <c r="BN311" i="1"/>
  <c r="Z311" i="1"/>
  <c r="BP362" i="1"/>
  <c r="BN362" i="1"/>
  <c r="Z362" i="1"/>
  <c r="BP376" i="1"/>
  <c r="BN376" i="1"/>
  <c r="Z376" i="1"/>
  <c r="BP396" i="1"/>
  <c r="BN396" i="1"/>
  <c r="Z396" i="1"/>
  <c r="BP419" i="1"/>
  <c r="BN419" i="1"/>
  <c r="Z419" i="1"/>
  <c r="BP441" i="1"/>
  <c r="BN441" i="1"/>
  <c r="Z441" i="1"/>
  <c r="BP460" i="1"/>
  <c r="BN460" i="1"/>
  <c r="Z460" i="1"/>
  <c r="BP470" i="1"/>
  <c r="BN470" i="1"/>
  <c r="Z470" i="1"/>
  <c r="BP489" i="1"/>
  <c r="BN489" i="1"/>
  <c r="Z489" i="1"/>
  <c r="BP497" i="1"/>
  <c r="BN497" i="1"/>
  <c r="Z497" i="1"/>
  <c r="BP507" i="1"/>
  <c r="BN507" i="1"/>
  <c r="Z507" i="1"/>
  <c r="BP526" i="1"/>
  <c r="BN526" i="1"/>
  <c r="Z526" i="1"/>
  <c r="BP542" i="1"/>
  <c r="BN542" i="1"/>
  <c r="Z542" i="1"/>
  <c r="BP568" i="1"/>
  <c r="BN568" i="1"/>
  <c r="Z56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J9" i="1"/>
  <c r="Z27" i="1"/>
  <c r="BN27" i="1"/>
  <c r="Z33" i="1"/>
  <c r="BN33" i="1"/>
  <c r="Z51" i="1"/>
  <c r="BN51" i="1"/>
  <c r="Z57" i="1"/>
  <c r="BN57" i="1"/>
  <c r="Z63" i="1"/>
  <c r="BN63" i="1"/>
  <c r="Z70" i="1"/>
  <c r="BN70" i="1"/>
  <c r="BP77" i="1"/>
  <c r="BN77" i="1"/>
  <c r="BP85" i="1"/>
  <c r="BN85" i="1"/>
  <c r="Z85" i="1"/>
  <c r="BP108" i="1"/>
  <c r="BN108" i="1"/>
  <c r="Z108" i="1"/>
  <c r="BP118" i="1"/>
  <c r="BN118" i="1"/>
  <c r="Z118" i="1"/>
  <c r="BP126" i="1"/>
  <c r="BN126" i="1"/>
  <c r="Z126" i="1"/>
  <c r="BP133" i="1"/>
  <c r="BN133" i="1"/>
  <c r="Z133" i="1"/>
  <c r="BP141" i="1"/>
  <c r="BN141" i="1"/>
  <c r="Z141" i="1"/>
  <c r="BP146" i="1"/>
  <c r="BN146" i="1"/>
  <c r="Z146" i="1"/>
  <c r="Y173" i="1"/>
  <c r="BP172" i="1"/>
  <c r="BN172" i="1"/>
  <c r="Z172" i="1"/>
  <c r="Z173" i="1" s="1"/>
  <c r="Y182" i="1"/>
  <c r="BP176" i="1"/>
  <c r="BN176" i="1"/>
  <c r="Z176" i="1"/>
  <c r="BP186" i="1"/>
  <c r="BN186" i="1"/>
  <c r="Z186" i="1"/>
  <c r="BP201" i="1"/>
  <c r="BN201" i="1"/>
  <c r="Z201" i="1"/>
  <c r="Y226" i="1"/>
  <c r="BP218" i="1"/>
  <c r="BN218" i="1"/>
  <c r="Z218" i="1"/>
  <c r="Y240" i="1"/>
  <c r="BP230" i="1"/>
  <c r="BN230" i="1"/>
  <c r="Z230" i="1"/>
  <c r="BP238" i="1"/>
  <c r="BN238" i="1"/>
  <c r="Z238" i="1"/>
  <c r="BP254" i="1"/>
  <c r="BN254" i="1"/>
  <c r="Z254" i="1"/>
  <c r="BP267" i="1"/>
  <c r="BN267" i="1"/>
  <c r="Z267" i="1"/>
  <c r="BP272" i="1"/>
  <c r="BN272" i="1"/>
  <c r="Z272" i="1"/>
  <c r="BP283" i="1"/>
  <c r="BN283" i="1"/>
  <c r="Z283" i="1"/>
  <c r="BP301" i="1"/>
  <c r="BN301" i="1"/>
  <c r="Z301" i="1"/>
  <c r="BP358" i="1"/>
  <c r="BN358" i="1"/>
  <c r="Z358" i="1"/>
  <c r="BP368" i="1"/>
  <c r="BN368" i="1"/>
  <c r="Z368" i="1"/>
  <c r="Y386" i="1"/>
  <c r="BP382" i="1"/>
  <c r="BN382" i="1"/>
  <c r="Z382" i="1"/>
  <c r="BP415" i="1"/>
  <c r="BN415" i="1"/>
  <c r="Z415" i="1"/>
  <c r="BP423" i="1"/>
  <c r="BN423" i="1"/>
  <c r="Z423" i="1"/>
  <c r="BP452" i="1"/>
  <c r="BN452" i="1"/>
  <c r="Z452" i="1"/>
  <c r="BP475" i="1"/>
  <c r="BN475" i="1"/>
  <c r="Z475" i="1"/>
  <c r="Y152" i="1"/>
  <c r="Y188" i="1"/>
  <c r="Y248" i="1"/>
  <c r="Y370" i="1"/>
  <c r="Y482" i="1"/>
  <c r="BP481" i="1"/>
  <c r="BN481" i="1"/>
  <c r="Z481" i="1"/>
  <c r="Z482" i="1" s="1"/>
  <c r="Y505" i="1"/>
  <c r="BP485" i="1"/>
  <c r="BN485" i="1"/>
  <c r="Z485" i="1"/>
  <c r="BP494" i="1"/>
  <c r="BN494" i="1"/>
  <c r="Z494" i="1"/>
  <c r="BP501" i="1"/>
  <c r="BN501" i="1"/>
  <c r="Z501" i="1"/>
  <c r="Y520" i="1"/>
  <c r="Z670" i="1"/>
  <c r="Y519" i="1"/>
  <c r="BP518" i="1"/>
  <c r="BN518" i="1"/>
  <c r="Z518" i="1"/>
  <c r="Z519" i="1" s="1"/>
  <c r="BP523" i="1"/>
  <c r="BN523" i="1"/>
  <c r="Z523" i="1"/>
  <c r="BP541" i="1"/>
  <c r="BN541" i="1"/>
  <c r="Z541" i="1"/>
  <c r="BP555" i="1"/>
  <c r="BN555" i="1"/>
  <c r="Z555" i="1"/>
  <c r="BP569" i="1"/>
  <c r="BN569" i="1"/>
  <c r="Z569" i="1"/>
  <c r="BP573" i="1"/>
  <c r="BN573" i="1"/>
  <c r="Z573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651" i="1"/>
  <c r="Y650" i="1"/>
  <c r="BP649" i="1"/>
  <c r="BN649" i="1"/>
  <c r="Z649" i="1"/>
  <c r="Z650" i="1" s="1"/>
  <c r="Y659" i="1"/>
  <c r="Y658" i="1"/>
  <c r="BP657" i="1"/>
  <c r="BN657" i="1"/>
  <c r="Z657" i="1"/>
  <c r="Z658" i="1" s="1"/>
  <c r="BP30" i="1"/>
  <c r="BN30" i="1"/>
  <c r="Z30" i="1"/>
  <c r="BP50" i="1"/>
  <c r="BN50" i="1"/>
  <c r="Z50" i="1"/>
  <c r="Y54" i="1"/>
  <c r="Y97" i="1"/>
  <c r="BP91" i="1"/>
  <c r="BN91" i="1"/>
  <c r="Z91" i="1"/>
  <c r="Y35" i="1"/>
  <c r="BP26" i="1"/>
  <c r="BN26" i="1"/>
  <c r="Z26" i="1"/>
  <c r="BP32" i="1"/>
  <c r="BN32" i="1"/>
  <c r="Z32" i="1"/>
  <c r="BP58" i="1"/>
  <c r="BN58" i="1"/>
  <c r="Z58" i="1"/>
  <c r="Z59" i="1" s="1"/>
  <c r="Y60" i="1"/>
  <c r="BP64" i="1"/>
  <c r="BN64" i="1"/>
  <c r="Z64" i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88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BP117" i="1"/>
  <c r="BN117" i="1"/>
  <c r="Z117" i="1"/>
  <c r="BP127" i="1"/>
  <c r="BN127" i="1"/>
  <c r="Z127" i="1"/>
  <c r="BP136" i="1"/>
  <c r="BN136" i="1"/>
  <c r="Z136" i="1"/>
  <c r="Y138" i="1"/>
  <c r="Y148" i="1"/>
  <c r="BP140" i="1"/>
  <c r="BN140" i="1"/>
  <c r="Z140" i="1"/>
  <c r="BP145" i="1"/>
  <c r="BN145" i="1"/>
  <c r="Z145" i="1"/>
  <c r="BP162" i="1"/>
  <c r="BN162" i="1"/>
  <c r="Z162" i="1"/>
  <c r="Y164" i="1"/>
  <c r="X661" i="1"/>
  <c r="X660" i="1"/>
  <c r="BP28" i="1"/>
  <c r="BN28" i="1"/>
  <c r="Z28" i="1"/>
  <c r="BP31" i="1"/>
  <c r="BN31" i="1"/>
  <c r="Z31" i="1"/>
  <c r="BP34" i="1"/>
  <c r="BN34" i="1"/>
  <c r="Z34" i="1"/>
  <c r="Y36" i="1"/>
  <c r="Y39" i="1"/>
  <c r="BP38" i="1"/>
  <c r="BN38" i="1"/>
  <c r="Z38" i="1"/>
  <c r="Z39" i="1" s="1"/>
  <c r="Y40" i="1"/>
  <c r="Y43" i="1"/>
  <c r="BP42" i="1"/>
  <c r="BN42" i="1"/>
  <c r="Z42" i="1"/>
  <c r="Z43" i="1" s="1"/>
  <c r="Y44" i="1"/>
  <c r="C670" i="1"/>
  <c r="Y55" i="1"/>
  <c r="BP48" i="1"/>
  <c r="BN48" i="1"/>
  <c r="Z48" i="1"/>
  <c r="BP52" i="1"/>
  <c r="BN52" i="1"/>
  <c r="Z52" i="1"/>
  <c r="Y59" i="1"/>
  <c r="BP66" i="1"/>
  <c r="BN66" i="1"/>
  <c r="Z66" i="1"/>
  <c r="BP69" i="1"/>
  <c r="BN69" i="1"/>
  <c r="Z69" i="1"/>
  <c r="BP78" i="1"/>
  <c r="BN78" i="1"/>
  <c r="Z78" i="1"/>
  <c r="Y80" i="1"/>
  <c r="Y89" i="1"/>
  <c r="BP82" i="1"/>
  <c r="BN82" i="1"/>
  <c r="Z82" i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70" i="1"/>
  <c r="Y112" i="1"/>
  <c r="BP107" i="1"/>
  <c r="BN107" i="1"/>
  <c r="Z107" i="1"/>
  <c r="Y111" i="1"/>
  <c r="BP115" i="1"/>
  <c r="BN115" i="1"/>
  <c r="Z115" i="1"/>
  <c r="Y120" i="1"/>
  <c r="BP125" i="1"/>
  <c r="BN125" i="1"/>
  <c r="Z125" i="1"/>
  <c r="Y129" i="1"/>
  <c r="BP135" i="1"/>
  <c r="BN135" i="1"/>
  <c r="Z135" i="1"/>
  <c r="BP143" i="1"/>
  <c r="BN143" i="1"/>
  <c r="Z143" i="1"/>
  <c r="Y147" i="1"/>
  <c r="BP151" i="1"/>
  <c r="BN151" i="1"/>
  <c r="Z151" i="1"/>
  <c r="Z152" i="1" s="1"/>
  <c r="Y153" i="1"/>
  <c r="G670" i="1"/>
  <c r="Y159" i="1"/>
  <c r="BP156" i="1"/>
  <c r="BN156" i="1"/>
  <c r="Z156" i="1"/>
  <c r="Z158" i="1" s="1"/>
  <c r="Y163" i="1"/>
  <c r="Y168" i="1"/>
  <c r="Y181" i="1"/>
  <c r="Y187" i="1"/>
  <c r="Y194" i="1"/>
  <c r="Y204" i="1"/>
  <c r="Y211" i="1"/>
  <c r="Y215" i="1"/>
  <c r="Y227" i="1"/>
  <c r="Y241" i="1"/>
  <c r="Y249" i="1"/>
  <c r="BP255" i="1"/>
  <c r="BN255" i="1"/>
  <c r="Z255" i="1"/>
  <c r="BP259" i="1"/>
  <c r="BN259" i="1"/>
  <c r="Z259" i="1"/>
  <c r="Y261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BP310" i="1"/>
  <c r="BN310" i="1"/>
  <c r="Z310" i="1"/>
  <c r="BP349" i="1"/>
  <c r="BN349" i="1"/>
  <c r="Z349" i="1"/>
  <c r="Z350" i="1" s="1"/>
  <c r="Y351" i="1"/>
  <c r="U670" i="1"/>
  <c r="Y364" i="1"/>
  <c r="BP354" i="1"/>
  <c r="BN354" i="1"/>
  <c r="Z354" i="1"/>
  <c r="BP357" i="1"/>
  <c r="BN357" i="1"/>
  <c r="Z357" i="1"/>
  <c r="BP361" i="1"/>
  <c r="BN361" i="1"/>
  <c r="Z361" i="1"/>
  <c r="BP369" i="1"/>
  <c r="BN369" i="1"/>
  <c r="Z369" i="1"/>
  <c r="Y371" i="1"/>
  <c r="Y380" i="1"/>
  <c r="BP373" i="1"/>
  <c r="BN373" i="1"/>
  <c r="Z373" i="1"/>
  <c r="BP377" i="1"/>
  <c r="BN377" i="1"/>
  <c r="Z377" i="1"/>
  <c r="Y392" i="1"/>
  <c r="Y393" i="1"/>
  <c r="BP388" i="1"/>
  <c r="BN388" i="1"/>
  <c r="Z388" i="1"/>
  <c r="BP435" i="1"/>
  <c r="BN435" i="1"/>
  <c r="Z435" i="1"/>
  <c r="Y438" i="1"/>
  <c r="BP442" i="1"/>
  <c r="BN442" i="1"/>
  <c r="Z442" i="1"/>
  <c r="Y445" i="1"/>
  <c r="BP449" i="1"/>
  <c r="BN449" i="1"/>
  <c r="Z449" i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Y476" i="1"/>
  <c r="I670" i="1"/>
  <c r="H9" i="1"/>
  <c r="B670" i="1"/>
  <c r="X662" i="1"/>
  <c r="X664" i="1"/>
  <c r="Y24" i="1"/>
  <c r="D670" i="1"/>
  <c r="Y72" i="1"/>
  <c r="F670" i="1"/>
  <c r="Y130" i="1"/>
  <c r="Z166" i="1"/>
  <c r="Z168" i="1" s="1"/>
  <c r="BN166" i="1"/>
  <c r="BP166" i="1"/>
  <c r="H670" i="1"/>
  <c r="Y174" i="1"/>
  <c r="Z177" i="1"/>
  <c r="BN177" i="1"/>
  <c r="Z179" i="1"/>
  <c r="BN179" i="1"/>
  <c r="Z185" i="1"/>
  <c r="Z187" i="1" s="1"/>
  <c r="BN185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3" i="1"/>
  <c r="BP307" i="1"/>
  <c r="BN307" i="1"/>
  <c r="Z307" i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Y350" i="1"/>
  <c r="BP355" i="1"/>
  <c r="BN355" i="1"/>
  <c r="Z355" i="1"/>
  <c r="BP359" i="1"/>
  <c r="BN359" i="1"/>
  <c r="Z359" i="1"/>
  <c r="Y363" i="1"/>
  <c r="BP367" i="1"/>
  <c r="BN367" i="1"/>
  <c r="Z367" i="1"/>
  <c r="BP375" i="1"/>
  <c r="BN375" i="1"/>
  <c r="Z375" i="1"/>
  <c r="Y379" i="1"/>
  <c r="BP383" i="1"/>
  <c r="BN383" i="1"/>
  <c r="Z38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Y410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Y514" i="1"/>
  <c r="BP556" i="1"/>
  <c r="BN556" i="1"/>
  <c r="Z556" i="1"/>
  <c r="BP559" i="1"/>
  <c r="BN559" i="1"/>
  <c r="Z559" i="1"/>
  <c r="BP574" i="1"/>
  <c r="BN574" i="1"/>
  <c r="Z574" i="1"/>
  <c r="Y583" i="1"/>
  <c r="BP578" i="1"/>
  <c r="BN578" i="1"/>
  <c r="Z578" i="1"/>
  <c r="BP587" i="1"/>
  <c r="BN587" i="1"/>
  <c r="Z587" i="1"/>
  <c r="Y589" i="1"/>
  <c r="Y593" i="1"/>
  <c r="BP591" i="1"/>
  <c r="BN591" i="1"/>
  <c r="Z591" i="1"/>
  <c r="Y594" i="1"/>
  <c r="K670" i="1"/>
  <c r="Y260" i="1"/>
  <c r="T670" i="1"/>
  <c r="Y346" i="1"/>
  <c r="BP391" i="1"/>
  <c r="BN391" i="1"/>
  <c r="Z391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Y439" i="1"/>
  <c r="BP433" i="1"/>
  <c r="BN433" i="1"/>
  <c r="Z433" i="1"/>
  <c r="BP436" i="1"/>
  <c r="BN436" i="1"/>
  <c r="Z436" i="1"/>
  <c r="Y444" i="1"/>
  <c r="BP443" i="1"/>
  <c r="BN443" i="1"/>
  <c r="Z443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6" i="1"/>
  <c r="BN466" i="1"/>
  <c r="Z466" i="1"/>
  <c r="BP469" i="1"/>
  <c r="BN469" i="1"/>
  <c r="Z469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4" i="1"/>
  <c r="BN524" i="1"/>
  <c r="Z524" i="1"/>
  <c r="Y527" i="1"/>
  <c r="BP540" i="1"/>
  <c r="BN540" i="1"/>
  <c r="Z540" i="1"/>
  <c r="Z543" i="1" s="1"/>
  <c r="Y543" i="1"/>
  <c r="Y670" i="1"/>
  <c r="Y483" i="1"/>
  <c r="Y528" i="1"/>
  <c r="BP522" i="1"/>
  <c r="BN522" i="1"/>
  <c r="Z522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82" i="1"/>
  <c r="BP577" i="1"/>
  <c r="BN577" i="1"/>
  <c r="Z577" i="1"/>
  <c r="Z582" i="1" s="1"/>
  <c r="BP581" i="1"/>
  <c r="BN581" i="1"/>
  <c r="Z581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444" i="1" l="1"/>
  <c r="Z370" i="1"/>
  <c r="Z313" i="1"/>
  <c r="Z260" i="1"/>
  <c r="Z240" i="1"/>
  <c r="Z204" i="1"/>
  <c r="Z476" i="1"/>
  <c r="Z137" i="1"/>
  <c r="Z129" i="1"/>
  <c r="Z120" i="1"/>
  <c r="Z111" i="1"/>
  <c r="Z640" i="1"/>
  <c r="Z605" i="1"/>
  <c r="Z226" i="1"/>
  <c r="Z72" i="1"/>
  <c r="Y662" i="1"/>
  <c r="Y663" i="1" s="1"/>
  <c r="Z622" i="1"/>
  <c r="Z588" i="1"/>
  <c r="Z564" i="1"/>
  <c r="Z504" i="1"/>
  <c r="Z398" i="1"/>
  <c r="Z385" i="1"/>
  <c r="Z181" i="1"/>
  <c r="Z88" i="1"/>
  <c r="Z54" i="1"/>
  <c r="Z163" i="1"/>
  <c r="Y661" i="1"/>
  <c r="Y664" i="1"/>
  <c r="Z633" i="1"/>
  <c r="Z527" i="1"/>
  <c r="Z456" i="1"/>
  <c r="Z438" i="1"/>
  <c r="Z425" i="1"/>
  <c r="Z593" i="1"/>
  <c r="Z409" i="1"/>
  <c r="Z248" i="1"/>
  <c r="Y660" i="1"/>
  <c r="Z392" i="1"/>
  <c r="Z379" i="1"/>
  <c r="Z363" i="1"/>
  <c r="Z303" i="1"/>
  <c r="Z291" i="1"/>
  <c r="Z273" i="1"/>
  <c r="Z103" i="1"/>
  <c r="Z35" i="1"/>
  <c r="Z646" i="1"/>
  <c r="Z612" i="1"/>
  <c r="Z471" i="1"/>
  <c r="X663" i="1"/>
  <c r="Z147" i="1"/>
  <c r="Z79" i="1"/>
  <c r="Z97" i="1"/>
  <c r="Z665" i="1" l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<sst xmlns="http://schemas.openxmlformats.org/spreadsheetml/2006/main" count="3151" uniqueCount="1104">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</sst>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66" sqref="AA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2" t="s">
        <v>0</v>
      </c>
      <c r="E1" s="873"/>
      <c r="F1" s="873"/>
      <c r="G1" s="12" t="s">
        <v>1</v>
      </c>
      <c r="H1" s="872" t="s">
        <v>2</v>
      </c>
      <c r="I1" s="873"/>
      <c r="J1" s="873"/>
      <c r="K1" s="873"/>
      <c r="L1" s="873"/>
      <c r="M1" s="873"/>
      <c r="N1" s="873"/>
      <c r="O1" s="873"/>
      <c r="P1" s="873"/>
      <c r="Q1" s="873"/>
      <c r="R1" s="1022" t="s">
        <v>3</v>
      </c>
      <c r="S1" s="873"/>
      <c r="T1" s="8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9" t="s">
        <v>8</v>
      </c>
      <c r="B5" s="831"/>
      <c r="C5" s="832"/>
      <c r="D5" s="876"/>
      <c r="E5" s="877"/>
      <c r="F5" s="1161" t="s">
        <v>9</v>
      </c>
      <c r="G5" s="832"/>
      <c r="H5" s="876" t="s">
        <v>1103</v>
      </c>
      <c r="I5" s="1082"/>
      <c r="J5" s="1082"/>
      <c r="K5" s="1082"/>
      <c r="L5" s="1082"/>
      <c r="M5" s="877"/>
      <c r="N5" s="58"/>
      <c r="P5" s="24" t="s">
        <v>10</v>
      </c>
      <c r="Q5" s="1184">
        <v>45617</v>
      </c>
      <c r="R5" s="925"/>
      <c r="T5" s="987" t="s">
        <v>11</v>
      </c>
      <c r="U5" s="838"/>
      <c r="V5" s="989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9" t="s">
        <v>13</v>
      </c>
      <c r="B6" s="831"/>
      <c r="C6" s="832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5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8" t="s">
        <v>16</v>
      </c>
      <c r="U6" s="838"/>
      <c r="V6" s="1155" t="s">
        <v>17</v>
      </c>
      <c r="W6" s="84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851"/>
      <c r="N7" s="60"/>
      <c r="P7" s="24"/>
      <c r="Q7" s="42"/>
      <c r="R7" s="42"/>
      <c r="T7" s="795"/>
      <c r="U7" s="838"/>
      <c r="V7" s="1156"/>
      <c r="W7" s="1157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84"/>
      <c r="C8" s="785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939">
        <v>0.54166666666666663</v>
      </c>
      <c r="R8" s="851"/>
      <c r="T8" s="795"/>
      <c r="U8" s="838"/>
      <c r="V8" s="1156"/>
      <c r="W8" s="1157"/>
      <c r="AB8" s="51"/>
      <c r="AC8" s="51"/>
      <c r="AD8" s="51"/>
      <c r="AE8" s="51"/>
    </row>
    <row r="9" spans="1:32" s="771" customFormat="1" ht="39.950000000000003" customHeight="1" x14ac:dyDescent="0.2">
      <c r="A9" s="1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28"/>
      <c r="E9" s="797"/>
      <c r="F9" s="1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8"/>
      <c r="V9" s="1158"/>
      <c r="W9" s="11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28"/>
      <c r="E10" s="797"/>
      <c r="F10" s="1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9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9"/>
      <c r="R10" s="1000"/>
      <c r="U10" s="24" t="s">
        <v>23</v>
      </c>
      <c r="V10" s="840" t="s">
        <v>24</v>
      </c>
      <c r="W10" s="84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7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80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39"/>
      <c r="R12" s="851"/>
      <c r="S12" s="23"/>
      <c r="U12" s="24"/>
      <c r="V12" s="873"/>
      <c r="W12" s="795"/>
      <c r="AB12" s="51"/>
      <c r="AC12" s="51"/>
      <c r="AD12" s="51"/>
      <c r="AE12" s="51"/>
    </row>
    <row r="13" spans="1:32" s="771" customFormat="1" ht="23.25" customHeight="1" x14ac:dyDescent="0.2">
      <c r="A13" s="980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07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80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6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1" t="s">
        <v>35</v>
      </c>
      <c r="Q15" s="873"/>
      <c r="R15" s="873"/>
      <c r="S15" s="873"/>
      <c r="T15" s="8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0" t="s">
        <v>38</v>
      </c>
      <c r="D17" s="835" t="s">
        <v>39</v>
      </c>
      <c r="E17" s="904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3"/>
      <c r="R17" s="903"/>
      <c r="S17" s="903"/>
      <c r="T17" s="904"/>
      <c r="U17" s="1210" t="s">
        <v>51</v>
      </c>
      <c r="V17" s="832"/>
      <c r="W17" s="835" t="s">
        <v>52</v>
      </c>
      <c r="X17" s="835" t="s">
        <v>53</v>
      </c>
      <c r="Y17" s="1211" t="s">
        <v>54</v>
      </c>
      <c r="Z17" s="1077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05"/>
      <c r="E18" s="907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6"/>
      <c r="X18" s="836"/>
      <c r="Y18" s="1212"/>
      <c r="Z18" s="1078"/>
      <c r="AA18" s="1058"/>
      <c r="AB18" s="1058"/>
      <c r="AC18" s="1058"/>
      <c r="AD18" s="1152"/>
      <c r="AE18" s="1153"/>
      <c r="AF18" s="1154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7" t="s">
        <v>112</v>
      </c>
      <c r="B45" s="828"/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8"/>
      <c r="P45" s="828"/>
      <c r="Q45" s="828"/>
      <c r="R45" s="828"/>
      <c r="S45" s="828"/>
      <c r="T45" s="828"/>
      <c r="U45" s="828"/>
      <c r="V45" s="828"/>
      <c r="W45" s="828"/>
      <c r="X45" s="828"/>
      <c r="Y45" s="828"/>
      <c r="Z45" s="828"/>
      <c r="AA45" s="48"/>
      <c r="AB45" s="48"/>
      <c r="AC45" s="48"/>
    </row>
    <row r="46" spans="1:68" ht="16.5" hidden="1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hidden="1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81">
        <v>4607091385670</v>
      </c>
      <c r="E48" s="782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81">
        <v>4607091385670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81">
        <v>4607091385687</v>
      </c>
      <c r="E51" s="782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4301011565</v>
      </c>
      <c r="D52" s="781">
        <v>4680115882539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hidden="1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0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4301011192</v>
      </c>
      <c r="D66" s="781">
        <v>4607091382952</v>
      </c>
      <c r="E66" s="782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2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2.5</v>
      </c>
      <c r="Y66" s="778">
        <f t="shared" si="11"/>
        <v>3</v>
      </c>
      <c r="Z66" s="36">
        <f>IFERROR(IF(Y66=0,"",ROUNDUP(Y66/H66,0)*0.00753),"")</f>
        <v>7.5300000000000002E-3</v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2.6666666666666665</v>
      </c>
      <c r="BN66" s="64">
        <f t="shared" si="13"/>
        <v>3.2000000000000006</v>
      </c>
      <c r="BO66" s="64">
        <f t="shared" si="14"/>
        <v>5.341880341880342E-3</v>
      </c>
      <c r="BP66" s="64">
        <f t="shared" si="15"/>
        <v>6.41025641025641E-3</v>
      </c>
    </row>
    <row r="67" spans="1:68" ht="37.5" hidden="1" customHeight="1" x14ac:dyDescent="0.25">
      <c r="A67" s="54" t="s">
        <v>156</v>
      </c>
      <c r="B67" s="54" t="s">
        <v>157</v>
      </c>
      <c r="C67" s="31">
        <v>4301011589</v>
      </c>
      <c r="D67" s="781">
        <v>4680115885899</v>
      </c>
      <c r="E67" s="782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62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2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4.05</v>
      </c>
      <c r="Y71" s="778">
        <f t="shared" si="11"/>
        <v>4.5</v>
      </c>
      <c r="Z71" s="36">
        <f>IFERROR(IF(Y71=0,"",ROUNDUP(Y71/H71,0)*0.00902),"")</f>
        <v>9.0200000000000002E-3</v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4.2389999999999999</v>
      </c>
      <c r="BN71" s="64">
        <f t="shared" si="13"/>
        <v>4.71</v>
      </c>
      <c r="BO71" s="64">
        <f t="shared" si="14"/>
        <v>6.8181818181818179E-3</v>
      </c>
      <c r="BP71" s="64">
        <f t="shared" si="15"/>
        <v>7.575757575757576E-3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1.7333333333333334</v>
      </c>
      <c r="Y72" s="779">
        <f>IFERROR(Y63/H63,"0")+IFERROR(Y64/H64,"0")+IFERROR(Y65/H65,"0")+IFERROR(Y66/H66,"0")+IFERROR(Y67/H67,"0")+IFERROR(Y68/H68,"0")+IFERROR(Y69/H69,"0")+IFERROR(Y70/H70,"0")+IFERROR(Y71/H71,"0")</f>
        <v>2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1.6550000000000002E-2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6.55</v>
      </c>
      <c r="Y73" s="779">
        <f>IFERROR(SUM(Y63:Y71),"0")</f>
        <v>7.5</v>
      </c>
      <c r="Z73" s="37"/>
      <c r="AA73" s="780"/>
      <c r="AB73" s="780"/>
      <c r="AC73" s="780"/>
    </row>
    <row r="74" spans="1:68" ht="14.25" hidden="1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26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53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1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5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hidden="1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hidden="1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1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13.5</v>
      </c>
      <c r="Y109" s="778">
        <f>IFERROR(IF(X109="",0,CEILING((X109/$H109),1)*$H109),"")</f>
        <v>13.5</v>
      </c>
      <c r="Z109" s="36">
        <f>IFERROR(IF(Y109=0,"",ROUNDUP(Y109/H109,0)*0.00902),"")</f>
        <v>2.7060000000000001E-2</v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14.13</v>
      </c>
      <c r="BN109" s="64">
        <f>IFERROR(Y109*I109/H109,"0")</f>
        <v>14.13</v>
      </c>
      <c r="BO109" s="64">
        <f>IFERROR(1/J109*(X109/H109),"0")</f>
        <v>2.2727272727272728E-2</v>
      </c>
      <c r="BP109" s="64">
        <f>IFERROR(1/J109*(Y109/H109),"0")</f>
        <v>2.2727272727272728E-2</v>
      </c>
    </row>
    <row r="110" spans="1:68" ht="27" hidden="1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3</v>
      </c>
      <c r="Y111" s="779">
        <f>IFERROR(Y107/H107,"0")+IFERROR(Y108/H108,"0")+IFERROR(Y109/H109,"0")+IFERROR(Y110/H110,"0")</f>
        <v>3</v>
      </c>
      <c r="Z111" s="779">
        <f>IFERROR(IF(Z107="",0,Z107),"0")+IFERROR(IF(Z108="",0,Z108),"0")+IFERROR(IF(Z109="",0,Z109),"0")+IFERROR(IF(Z110="",0,Z110),"0")</f>
        <v>2.7060000000000001E-2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13.5</v>
      </c>
      <c r="Y112" s="779">
        <f>IFERROR(SUM(Y107:Y110),"0")</f>
        <v>13.5</v>
      </c>
      <c r="Z112" s="37"/>
      <c r="AA112" s="780"/>
      <c r="AB112" s="780"/>
      <c r="AC112" s="780"/>
    </row>
    <row r="113" spans="1:68" ht="14.25" hidden="1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hidden="1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18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43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hidden="1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hidden="1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hidden="1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hidden="1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05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hidden="1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hidden="1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hidden="1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6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39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79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hidden="1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9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3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0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2.7</v>
      </c>
      <c r="Y144" s="778">
        <f t="shared" si="31"/>
        <v>2.7</v>
      </c>
      <c r="Z144" s="36">
        <f>IFERROR(IF(Y144=0,"",ROUNDUP(Y144/H144,0)*0.00753),"")</f>
        <v>7.5300000000000002E-3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2.972</v>
      </c>
      <c r="BN144" s="64">
        <f t="shared" si="33"/>
        <v>2.972</v>
      </c>
      <c r="BO144" s="64">
        <f t="shared" si="34"/>
        <v>6.41025641025641E-3</v>
      </c>
      <c r="BP144" s="64">
        <f t="shared" si="35"/>
        <v>6.41025641025641E-3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1</v>
      </c>
      <c r="Y147" s="779">
        <f>IFERROR(Y140/H140,"0")+IFERROR(Y141/H141,"0")+IFERROR(Y142/H142,"0")+IFERROR(Y143/H143,"0")+IFERROR(Y144/H144,"0")+IFERROR(Y145/H145,"0")+IFERROR(Y146/H146,"0")</f>
        <v>1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7.5300000000000002E-3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2.7</v>
      </c>
      <c r="Y148" s="779">
        <f>IFERROR(SUM(Y140:Y146),"0")</f>
        <v>2.7</v>
      </c>
      <c r="Z148" s="37"/>
      <c r="AA148" s="780"/>
      <c r="AB148" s="780"/>
      <c r="AC148" s="780"/>
    </row>
    <row r="149" spans="1:68" ht="14.25" hidden="1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8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hidden="1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hidden="1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10</v>
      </c>
      <c r="Y178" s="778">
        <f>IFERROR(IF(X178="",0,CEILING((X178/$H178),1)*$H178),"")</f>
        <v>18</v>
      </c>
      <c r="Z178" s="36">
        <f>IFERROR(IF(Y178=0,"",ROUNDUP(Y178/H178,0)*0.02175),"")</f>
        <v>4.3499999999999997E-2</v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10.700000000000001</v>
      </c>
      <c r="BN178" s="64">
        <f>IFERROR(Y178*I178/H178,"0")</f>
        <v>19.260000000000002</v>
      </c>
      <c r="BO178" s="64">
        <f>IFERROR(1/J178*(X178/H178),"0")</f>
        <v>1.984126984126984E-2</v>
      </c>
      <c r="BP178" s="64">
        <f>IFERROR(1/J178*(Y178/H178),"0")</f>
        <v>3.5714285714285712E-2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1.1111111111111112</v>
      </c>
      <c r="Y181" s="779">
        <f>IFERROR(Y176/H176,"0")+IFERROR(Y177/H177,"0")+IFERROR(Y178/H178,"0")+IFERROR(Y179/H179,"0")+IFERROR(Y180/H180,"0")</f>
        <v>2</v>
      </c>
      <c r="Z181" s="779">
        <f>IFERROR(IF(Z176="",0,Z176),"0")+IFERROR(IF(Z177="",0,Z177),"0")+IFERROR(IF(Z178="",0,Z178),"0")+IFERROR(IF(Z179="",0,Z179),"0")+IFERROR(IF(Z180="",0,Z180),"0")</f>
        <v>4.3499999999999997E-2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10</v>
      </c>
      <c r="Y182" s="779">
        <f>IFERROR(SUM(Y176:Y180),"0")</f>
        <v>18</v>
      </c>
      <c r="Z182" s="37"/>
      <c r="AA182" s="780"/>
      <c r="AB182" s="780"/>
      <c r="AC182" s="780"/>
    </row>
    <row r="183" spans="1:68" ht="14.25" hidden="1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7" t="s">
        <v>342</v>
      </c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8"/>
      <c r="P189" s="828"/>
      <c r="Q189" s="828"/>
      <c r="R189" s="828"/>
      <c r="S189" s="828"/>
      <c r="T189" s="828"/>
      <c r="U189" s="828"/>
      <c r="V189" s="828"/>
      <c r="W189" s="828"/>
      <c r="X189" s="828"/>
      <c r="Y189" s="828"/>
      <c r="Z189" s="828"/>
      <c r="AA189" s="48"/>
      <c r="AB189" s="48"/>
      <c r="AC189" s="48"/>
    </row>
    <row r="190" spans="1:68" ht="16.5" hidden="1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hidden="1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0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20</v>
      </c>
      <c r="Y198" s="778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20.952380952380953</v>
      </c>
      <c r="BN198" s="64">
        <f t="shared" si="38"/>
        <v>22</v>
      </c>
      <c r="BO198" s="64">
        <f t="shared" si="39"/>
        <v>3.0525030525030524E-2</v>
      </c>
      <c r="BP198" s="64">
        <f t="shared" si="40"/>
        <v>3.2051282051282048E-2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4.7619047619047619</v>
      </c>
      <c r="Y204" s="779">
        <f>IFERROR(Y196/H196,"0")+IFERROR(Y197/H197,"0")+IFERROR(Y198/H198,"0")+IFERROR(Y199/H199,"0")+IFERROR(Y200/H200,"0")+IFERROR(Y201/H201,"0")+IFERROR(Y202/H202,"0")+IFERROR(Y203/H203,"0")</f>
        <v>5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3.7650000000000003E-2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20</v>
      </c>
      <c r="Y205" s="779">
        <f>IFERROR(SUM(Y196:Y203),"0")</f>
        <v>21</v>
      </c>
      <c r="Z205" s="37"/>
      <c r="AA205" s="780"/>
      <c r="AB205" s="780"/>
      <c r="AC205" s="780"/>
    </row>
    <row r="206" spans="1:68" ht="16.5" hidden="1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hidden="1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44</v>
      </c>
      <c r="Y218" s="778">
        <f t="shared" ref="Y218:Y225" si="41">IFERROR(IF(X218="",0,CEILING((X218/$H218),1)*$H218),"")</f>
        <v>48.6</v>
      </c>
      <c r="Z218" s="36">
        <f>IFERROR(IF(Y218=0,"",ROUNDUP(Y218/H218,0)*0.00902),"")</f>
        <v>8.1180000000000002E-2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45.711111111111109</v>
      </c>
      <c r="BN218" s="64">
        <f t="shared" ref="BN218:BN225" si="43">IFERROR(Y218*I218/H218,"0")</f>
        <v>50.49</v>
      </c>
      <c r="BO218" s="64">
        <f t="shared" ref="BO218:BO225" si="44">IFERROR(1/J218*(X218/H218),"0")</f>
        <v>6.1728395061728392E-2</v>
      </c>
      <c r="BP218" s="64">
        <f t="shared" ref="BP218:BP225" si="45">IFERROR(1/J218*(Y218/H218),"0")</f>
        <v>6.8181818181818177E-2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24</v>
      </c>
      <c r="Y219" s="778">
        <f t="shared" si="41"/>
        <v>27</v>
      </c>
      <c r="Z219" s="36">
        <f>IFERROR(IF(Y219=0,"",ROUNDUP(Y219/H219,0)*0.00902),"")</f>
        <v>4.5100000000000001E-2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24.933333333333334</v>
      </c>
      <c r="BN219" s="64">
        <f t="shared" si="43"/>
        <v>28.049999999999997</v>
      </c>
      <c r="BO219" s="64">
        <f t="shared" si="44"/>
        <v>3.3670033670033662E-2</v>
      </c>
      <c r="BP219" s="64">
        <f t="shared" si="45"/>
        <v>3.787878787878788E-2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35</v>
      </c>
      <c r="Y220" s="778">
        <f t="shared" si="41"/>
        <v>37.800000000000004</v>
      </c>
      <c r="Z220" s="36">
        <f>IFERROR(IF(Y220=0,"",ROUNDUP(Y220/H220,0)*0.00902),"")</f>
        <v>6.3140000000000002E-2</v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36.361111111111114</v>
      </c>
      <c r="BN220" s="64">
        <f t="shared" si="43"/>
        <v>39.270000000000003</v>
      </c>
      <c r="BO220" s="64">
        <f t="shared" si="44"/>
        <v>4.9102132435465767E-2</v>
      </c>
      <c r="BP220" s="64">
        <f t="shared" si="45"/>
        <v>5.3030303030303032E-2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40</v>
      </c>
      <c r="Y221" s="778">
        <f t="shared" si="41"/>
        <v>43.2</v>
      </c>
      <c r="Z221" s="36">
        <f>IFERROR(IF(Y221=0,"",ROUNDUP(Y221/H221,0)*0.00902),"")</f>
        <v>7.2160000000000002E-2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41.555555555555557</v>
      </c>
      <c r="BN221" s="64">
        <f t="shared" si="43"/>
        <v>44.88</v>
      </c>
      <c r="BO221" s="64">
        <f t="shared" si="44"/>
        <v>5.6116722783389444E-2</v>
      </c>
      <c r="BP221" s="64">
        <f t="shared" si="45"/>
        <v>6.0606060606060608E-2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26.481481481481481</v>
      </c>
      <c r="Y226" s="779">
        <f>IFERROR(Y218/H218,"0")+IFERROR(Y219/H219,"0")+IFERROR(Y220/H220,"0")+IFERROR(Y221/H221,"0")+IFERROR(Y222/H222,"0")+IFERROR(Y223/H223,"0")+IFERROR(Y224/H224,"0")+IFERROR(Y225/H225,"0")</f>
        <v>29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0.26158000000000003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143</v>
      </c>
      <c r="Y227" s="779">
        <f>IFERROR(SUM(Y218:Y225),"0")</f>
        <v>156.60000000000002</v>
      </c>
      <c r="Z227" s="37"/>
      <c r="AA227" s="780"/>
      <c r="AB227" s="780"/>
      <c r="AC227" s="780"/>
    </row>
    <row r="228" spans="1:68" ht="14.25" hidden="1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16</v>
      </c>
      <c r="Y229" s="778">
        <f t="shared" ref="Y229:Y239" si="46">IFERROR(IF(X229="",0,CEILING((X229/$H229),1)*$H229),"")</f>
        <v>16.2</v>
      </c>
      <c r="Z229" s="36">
        <f>IFERROR(IF(Y229=0,"",ROUNDUP(Y229/H229,0)*0.02175),"")</f>
        <v>4.3499999999999997E-2</v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17.114074074074075</v>
      </c>
      <c r="BN229" s="64">
        <f t="shared" ref="BN229:BN239" si="48">IFERROR(Y229*I229/H229,"0")</f>
        <v>17.327999999999999</v>
      </c>
      <c r="BO229" s="64">
        <f t="shared" ref="BO229:BO239" si="49">IFERROR(1/J229*(X229/H229),"0")</f>
        <v>3.5273368606701938E-2</v>
      </c>
      <c r="BP229" s="64">
        <f t="shared" ref="BP229:BP239" si="50">IFERROR(1/J229*(Y229/H229),"0")</f>
        <v>3.5714285714285712E-2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8</v>
      </c>
      <c r="Y230" s="778">
        <f t="shared" si="46"/>
        <v>15.6</v>
      </c>
      <c r="Z230" s="36">
        <f>IFERROR(IF(Y230=0,"",ROUNDUP(Y230/H230,0)*0.02175),"")</f>
        <v>4.3499999999999997E-2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8.5784615384615392</v>
      </c>
      <c r="BN230" s="64">
        <f t="shared" si="48"/>
        <v>16.728000000000002</v>
      </c>
      <c r="BO230" s="64">
        <f t="shared" si="49"/>
        <v>1.8315018315018316E-2</v>
      </c>
      <c r="BP230" s="64">
        <f t="shared" si="50"/>
        <v>3.5714285714285712E-2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16</v>
      </c>
      <c r="Y231" s="778">
        <f t="shared" si="46"/>
        <v>16.2</v>
      </c>
      <c r="Z231" s="36">
        <f>IFERROR(IF(Y231=0,"",ROUNDUP(Y231/H231,0)*0.02175),"")</f>
        <v>4.3499999999999997E-2</v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17.078518518518521</v>
      </c>
      <c r="BN231" s="64">
        <f t="shared" si="48"/>
        <v>17.292000000000002</v>
      </c>
      <c r="BO231" s="64">
        <f t="shared" si="49"/>
        <v>3.5273368606701938E-2</v>
      </c>
      <c r="BP231" s="64">
        <f t="shared" si="50"/>
        <v>3.5714285714285712E-2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8</v>
      </c>
      <c r="Y232" s="778">
        <f t="shared" si="46"/>
        <v>8.6999999999999993</v>
      </c>
      <c r="Z232" s="36">
        <f>IFERROR(IF(Y232=0,"",ROUNDUP(Y232/H232,0)*0.02175),"")</f>
        <v>2.1749999999999999E-2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8.5186206896551724</v>
      </c>
      <c r="BN232" s="64">
        <f t="shared" si="48"/>
        <v>9.2639999999999993</v>
      </c>
      <c r="BO232" s="64">
        <f t="shared" si="49"/>
        <v>1.6420361247947456E-2</v>
      </c>
      <c r="BP232" s="64">
        <f t="shared" si="50"/>
        <v>1.7857142857142856E-2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2.4</v>
      </c>
      <c r="Y238" s="778">
        <f t="shared" si="46"/>
        <v>2.4</v>
      </c>
      <c r="Z238" s="36">
        <f t="shared" si="51"/>
        <v>7.5300000000000002E-3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2.6720000000000002</v>
      </c>
      <c r="BN238" s="64">
        <f t="shared" si="48"/>
        <v>2.6720000000000002</v>
      </c>
      <c r="BO238" s="64">
        <f t="shared" si="49"/>
        <v>6.41025641025641E-3</v>
      </c>
      <c r="BP238" s="64">
        <f t="shared" si="50"/>
        <v>6.41025641025641E-3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2.4</v>
      </c>
      <c r="Y239" s="778">
        <f t="shared" si="46"/>
        <v>2.4</v>
      </c>
      <c r="Z239" s="36">
        <f t="shared" si="51"/>
        <v>7.5300000000000002E-3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2.6779999999999999</v>
      </c>
      <c r="BN239" s="64">
        <f t="shared" si="48"/>
        <v>2.6779999999999999</v>
      </c>
      <c r="BO239" s="64">
        <f t="shared" si="49"/>
        <v>6.41025641025641E-3</v>
      </c>
      <c r="BP239" s="64">
        <f t="shared" si="50"/>
        <v>6.41025641025641E-3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7.8957985394767007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9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0.16731000000000001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52.8</v>
      </c>
      <c r="Y241" s="779">
        <f>IFERROR(SUM(Y229:Y239),"0")</f>
        <v>61.5</v>
      </c>
      <c r="Z241" s="37"/>
      <c r="AA241" s="780"/>
      <c r="AB241" s="780"/>
      <c r="AC241" s="780"/>
    </row>
    <row r="242" spans="1:68" ht="14.25" hidden="1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8</v>
      </c>
      <c r="Y243" s="778">
        <f>IFERROR(IF(X243="",0,CEILING((X243/$H243),1)*$H243),"")</f>
        <v>9.6000000000000014</v>
      </c>
      <c r="Z243" s="36">
        <f>IFERROR(IF(Y243=0,"",ROUNDUP(Y243/H243,0)*0.00937),"")</f>
        <v>2.811E-2</v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8.6649999999999991</v>
      </c>
      <c r="BN243" s="64">
        <f>IFERROR(Y243*I243/H243,"0")</f>
        <v>10.398000000000001</v>
      </c>
      <c r="BO243" s="64">
        <f>IFERROR(1/J243*(X243/H243),"0")</f>
        <v>2.0833333333333332E-2</v>
      </c>
      <c r="BP243" s="64">
        <f>IFERROR(1/J243*(Y243/H243),"0")</f>
        <v>2.5000000000000005E-2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2.5</v>
      </c>
      <c r="Y248" s="779">
        <f>IFERROR(Y243/H243,"0")+IFERROR(Y244/H244,"0")+IFERROR(Y245/H245,"0")+IFERROR(Y246/H246,"0")+IFERROR(Y247/H247,"0")</f>
        <v>3.0000000000000004</v>
      </c>
      <c r="Z248" s="779">
        <f>IFERROR(IF(Z243="",0,Z243),"0")+IFERROR(IF(Z244="",0,Z244),"0")+IFERROR(IF(Z245="",0,Z245),"0")+IFERROR(IF(Z246="",0,Z246),"0")+IFERROR(IF(Z247="",0,Z247),"0")</f>
        <v>2.811E-2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8</v>
      </c>
      <c r="Y249" s="779">
        <f>IFERROR(SUM(Y243:Y247),"0")</f>
        <v>9.6000000000000014</v>
      </c>
      <c r="Z249" s="37"/>
      <c r="AA249" s="780"/>
      <c r="AB249" s="780"/>
      <c r="AC249" s="780"/>
    </row>
    <row r="250" spans="1:68" ht="16.5" hidden="1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hidden="1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hidden="1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19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hidden="1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8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6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8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hidden="1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hidden="1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hidden="1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7.2</v>
      </c>
      <c r="Y310" s="778">
        <f t="shared" si="67"/>
        <v>7.1999999999999993</v>
      </c>
      <c r="Z310" s="36">
        <f>IFERROR(IF(Y310=0,"",ROUNDUP(Y310/H310,0)*0.00753),"")</f>
        <v>2.2589999999999999E-2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8.0160000000000018</v>
      </c>
      <c r="BN310" s="64">
        <f t="shared" si="69"/>
        <v>8.016</v>
      </c>
      <c r="BO310" s="64">
        <f t="shared" si="70"/>
        <v>1.9230769230769232E-2</v>
      </c>
      <c r="BP310" s="64">
        <f t="shared" si="71"/>
        <v>1.9230769230769232E-2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4.8000000000000007</v>
      </c>
      <c r="Y311" s="778">
        <f t="shared" si="67"/>
        <v>4.8</v>
      </c>
      <c r="Z311" s="36">
        <f>IFERROR(IF(Y311=0,"",ROUNDUP(Y311/H311,0)*0.00753),"")</f>
        <v>1.506E-2</v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5.2000000000000011</v>
      </c>
      <c r="BN311" s="64">
        <f t="shared" si="69"/>
        <v>5.2</v>
      </c>
      <c r="BO311" s="64">
        <f t="shared" si="70"/>
        <v>1.2820512820512824E-2</v>
      </c>
      <c r="BP311" s="64">
        <f t="shared" si="71"/>
        <v>1.282051282051282E-2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5</v>
      </c>
      <c r="Y313" s="779">
        <f>IFERROR(Y307/H307,"0")+IFERROR(Y308/H308,"0")+IFERROR(Y309/H309,"0")+IFERROR(Y310/H310,"0")+IFERROR(Y311/H311,"0")+IFERROR(Y312/H312,"0")</f>
        <v>5</v>
      </c>
      <c r="Z313" s="779">
        <f>IFERROR(IF(Z307="",0,Z307),"0")+IFERROR(IF(Z308="",0,Z308),"0")+IFERROR(IF(Z309="",0,Z309),"0")+IFERROR(IF(Z310="",0,Z310),"0")+IFERROR(IF(Z311="",0,Z311),"0")+IFERROR(IF(Z312="",0,Z312),"0")</f>
        <v>3.7650000000000003E-2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12</v>
      </c>
      <c r="Y314" s="779">
        <f>IFERROR(SUM(Y307:Y312),"0")</f>
        <v>12</v>
      </c>
      <c r="Z314" s="37"/>
      <c r="AA314" s="780"/>
      <c r="AB314" s="780"/>
      <c r="AC314" s="780"/>
    </row>
    <row r="315" spans="1:68" ht="16.5" hidden="1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hidden="1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5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hidden="1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1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hidden="1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hidden="1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3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10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1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24</v>
      </c>
      <c r="Y383" s="778">
        <f>IFERROR(IF(X383="",0,CEILING((X383/$H383),1)*$H383),"")</f>
        <v>31.2</v>
      </c>
      <c r="Z383" s="36">
        <f>IFERROR(IF(Y383=0,"",ROUNDUP(Y383/H383,0)*0.02175),"")</f>
        <v>8.6999999999999994E-2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25.735384615384618</v>
      </c>
      <c r="BN383" s="64">
        <f>IFERROR(Y383*I383/H383,"0")</f>
        <v>33.456000000000003</v>
      </c>
      <c r="BO383" s="64">
        <f>IFERROR(1/J383*(X383/H383),"0")</f>
        <v>5.4945054945054944E-2</v>
      </c>
      <c r="BP383" s="64">
        <f>IFERROR(1/J383*(Y383/H383),"0")</f>
        <v>7.1428571428571425E-2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3.0769230769230771</v>
      </c>
      <c r="Y385" s="779">
        <f>IFERROR(Y382/H382,"0")+IFERROR(Y383/H383,"0")+IFERROR(Y384/H384,"0")</f>
        <v>4</v>
      </c>
      <c r="Z385" s="779">
        <f>IFERROR(IF(Z382="",0,Z382),"0")+IFERROR(IF(Z383="",0,Z383),"0")+IFERROR(IF(Z384="",0,Z384),"0")</f>
        <v>8.6999999999999994E-2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24</v>
      </c>
      <c r="Y386" s="779">
        <f>IFERROR(SUM(Y382:Y384),"0")</f>
        <v>31.2</v>
      </c>
      <c r="Z386" s="37"/>
      <c r="AA386" s="780"/>
      <c r="AB386" s="780"/>
      <c r="AC386" s="780"/>
    </row>
    <row r="387" spans="1:68" ht="14.25" hidden="1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hidden="1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7" t="s">
        <v>677</v>
      </c>
      <c r="B411" s="828"/>
      <c r="C411" s="828"/>
      <c r="D411" s="828"/>
      <c r="E411" s="828"/>
      <c r="F411" s="828"/>
      <c r="G411" s="828"/>
      <c r="H411" s="828"/>
      <c r="I411" s="828"/>
      <c r="J411" s="828"/>
      <c r="K411" s="828"/>
      <c r="L411" s="828"/>
      <c r="M411" s="828"/>
      <c r="N411" s="828"/>
      <c r="O411" s="828"/>
      <c r="P411" s="828"/>
      <c r="Q411" s="828"/>
      <c r="R411" s="828"/>
      <c r="S411" s="828"/>
      <c r="T411" s="828"/>
      <c r="U411" s="828"/>
      <c r="V411" s="828"/>
      <c r="W411" s="828"/>
      <c r="X411" s="828"/>
      <c r="Y411" s="828"/>
      <c r="Z411" s="828"/>
      <c r="AA411" s="48"/>
      <c r="AB411" s="48"/>
      <c r="AC411" s="48"/>
    </row>
    <row r="412" spans="1:68" ht="16.5" hidden="1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hidden="1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450</v>
      </c>
      <c r="Y414" s="778">
        <f t="shared" ref="Y414:Y424" si="82">IFERROR(IF(X414="",0,CEILING((X414/$H414),1)*$H414),"")</f>
        <v>450</v>
      </c>
      <c r="Z414" s="36">
        <f>IFERROR(IF(Y414=0,"",ROUNDUP(Y414/H414,0)*0.02175),"")</f>
        <v>0.65249999999999997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464.4</v>
      </c>
      <c r="BN414" s="64">
        <f t="shared" ref="BN414:BN424" si="84">IFERROR(Y414*I414/H414,"0")</f>
        <v>464.4</v>
      </c>
      <c r="BO414" s="64">
        <f t="shared" ref="BO414:BO424" si="85">IFERROR(1/J414*(X414/H414),"0")</f>
        <v>0.625</v>
      </c>
      <c r="BP414" s="64">
        <f t="shared" ref="BP414:BP424" si="86">IFERROR(1/J414*(Y414/H414),"0")</f>
        <v>0.625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350</v>
      </c>
      <c r="Y416" s="778">
        <f t="shared" si="82"/>
        <v>360</v>
      </c>
      <c r="Z416" s="36">
        <f>IFERROR(IF(Y416=0,"",ROUNDUP(Y416/H416,0)*0.02175),"")</f>
        <v>0.52200000000000002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361.2</v>
      </c>
      <c r="BN416" s="64">
        <f t="shared" si="84"/>
        <v>371.52000000000004</v>
      </c>
      <c r="BO416" s="64">
        <f t="shared" si="85"/>
        <v>0.48611111111111105</v>
      </c>
      <c r="BP416" s="64">
        <f t="shared" si="86"/>
        <v>0.5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850</v>
      </c>
      <c r="Y419" s="778">
        <f t="shared" si="82"/>
        <v>855</v>
      </c>
      <c r="Z419" s="36">
        <f>IFERROR(IF(Y419=0,"",ROUNDUP(Y419/H419,0)*0.02175),"")</f>
        <v>1.2397499999999999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877.2</v>
      </c>
      <c r="BN419" s="64">
        <f t="shared" si="84"/>
        <v>882.36</v>
      </c>
      <c r="BO419" s="64">
        <f t="shared" si="85"/>
        <v>1.1805555555555554</v>
      </c>
      <c r="BP419" s="64">
        <f t="shared" si="86"/>
        <v>1.1875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110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111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2.41425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1650</v>
      </c>
      <c r="Y426" s="779">
        <f>IFERROR(SUM(Y414:Y424),"0")</f>
        <v>1665</v>
      </c>
      <c r="Z426" s="37"/>
      <c r="AA426" s="780"/>
      <c r="AB426" s="780"/>
      <c r="AC426" s="780"/>
    </row>
    <row r="427" spans="1:68" ht="14.25" hidden="1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9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2600</v>
      </c>
      <c r="Y428" s="778">
        <f>IFERROR(IF(X428="",0,CEILING((X428/$H428),1)*$H428),"")</f>
        <v>2610</v>
      </c>
      <c r="Z428" s="36">
        <f>IFERROR(IF(Y428=0,"",ROUNDUP(Y428/H428,0)*0.02175),"")</f>
        <v>3.7844999999999995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2683.2</v>
      </c>
      <c r="BN428" s="64">
        <f>IFERROR(Y428*I428/H428,"0")</f>
        <v>2693.52</v>
      </c>
      <c r="BO428" s="64">
        <f>IFERROR(1/J428*(X428/H428),"0")</f>
        <v>3.6111111111111112</v>
      </c>
      <c r="BP428" s="64">
        <f>IFERROR(1/J428*(Y428/H428),"0")</f>
        <v>3.625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173.33333333333334</v>
      </c>
      <c r="Y430" s="779">
        <f>IFERROR(Y428/H428,"0")+IFERROR(Y429/H429,"0")</f>
        <v>174</v>
      </c>
      <c r="Z430" s="779">
        <f>IFERROR(IF(Z428="",0,Z428),"0")+IFERROR(IF(Z429="",0,Z429),"0")</f>
        <v>3.7844999999999995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2600</v>
      </c>
      <c r="Y431" s="779">
        <f>IFERROR(SUM(Y428:Y429),"0")</f>
        <v>2610</v>
      </c>
      <c r="Z431" s="37"/>
      <c r="AA431" s="780"/>
      <c r="AB431" s="780"/>
      <c r="AC431" s="780"/>
    </row>
    <row r="432" spans="1:68" ht="14.25" hidden="1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198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hidden="1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customHeight="1" x14ac:dyDescent="0.25">
      <c r="A441" s="54" t="s">
        <v>724</v>
      </c>
      <c r="B441" s="54" t="s">
        <v>725</v>
      </c>
      <c r="C441" s="31">
        <v>4301060314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16</v>
      </c>
      <c r="Y441" s="778">
        <f>IFERROR(IF(X441="",0,CEILING((X441/$H441),1)*$H441),"")</f>
        <v>23.4</v>
      </c>
      <c r="Z441" s="36">
        <f>IFERROR(IF(Y441=0,"",ROUNDUP(Y441/H441,0)*0.02175),"")</f>
        <v>6.5250000000000002E-2</v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17.156923076923078</v>
      </c>
      <c r="BN441" s="64">
        <f>IFERROR(Y441*I441/H441,"0")</f>
        <v>25.092000000000002</v>
      </c>
      <c r="BO441" s="64">
        <f>IFERROR(1/J441*(X441/H441),"0")</f>
        <v>3.6630036630036632E-2</v>
      </c>
      <c r="BP441" s="64">
        <f>IFERROR(1/J441*(Y441/H441),"0")</f>
        <v>5.3571428571428568E-2</v>
      </c>
    </row>
    <row r="442" spans="1:68" ht="37.5" hidden="1" customHeight="1" x14ac:dyDescent="0.25">
      <c r="A442" s="54" t="s">
        <v>724</v>
      </c>
      <c r="B442" s="54" t="s">
        <v>727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729</v>
      </c>
      <c r="C443" s="31">
        <v>4301060439</v>
      </c>
      <c r="D443" s="781">
        <v>4607091384673</v>
      </c>
      <c r="E443" s="782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47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2.0512820512820515</v>
      </c>
      <c r="Y444" s="779">
        <f>IFERROR(Y441/H441,"0")+IFERROR(Y442/H442,"0")+IFERROR(Y443/H443,"0")</f>
        <v>3</v>
      </c>
      <c r="Z444" s="779">
        <f>IFERROR(IF(Z441="",0,Z441),"0")+IFERROR(IF(Z442="",0,Z442),"0")+IFERROR(IF(Z443="",0,Z443),"0")</f>
        <v>6.5250000000000002E-2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16</v>
      </c>
      <c r="Y445" s="779">
        <f>IFERROR(SUM(Y441:Y443),"0")</f>
        <v>23.4</v>
      </c>
      <c r="Z445" s="37"/>
      <c r="AA445" s="780"/>
      <c r="AB445" s="780"/>
      <c r="AC445" s="780"/>
    </row>
    <row r="446" spans="1:68" ht="16.5" hidden="1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hidden="1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9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8</v>
      </c>
      <c r="Y459" s="778">
        <f>IFERROR(IF(X459="",0,CEILING((X459/$H459),1)*$H459),"")</f>
        <v>8.76</v>
      </c>
      <c r="Z459" s="36">
        <f>IFERROR(IF(Y459=0,"",ROUNDUP(Y459/H459,0)*0.00753),"")</f>
        <v>1.506E-2</v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8.474885844748858</v>
      </c>
      <c r="BN459" s="64">
        <f>IFERROR(Y459*I459/H459,"0")</f>
        <v>9.2799999999999994</v>
      </c>
      <c r="BO459" s="64">
        <f>IFERROR(1/J459*(X459/H459),"0")</f>
        <v>1.1708230886313079E-2</v>
      </c>
      <c r="BP459" s="64">
        <f>IFERROR(1/J459*(Y459/H459),"0")</f>
        <v>1.282051282051282E-2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1.8264840182648403</v>
      </c>
      <c r="Y461" s="779">
        <f>IFERROR(Y459/H459,"0")+IFERROR(Y460/H460,"0")</f>
        <v>2</v>
      </c>
      <c r="Z461" s="779">
        <f>IFERROR(IF(Z459="",0,Z459),"0")+IFERROR(IF(Z460="",0,Z460),"0")</f>
        <v>1.506E-2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8</v>
      </c>
      <c r="Y462" s="779">
        <f>IFERROR(SUM(Y459:Y460),"0")</f>
        <v>8.76</v>
      </c>
      <c r="Z462" s="37"/>
      <c r="AA462" s="780"/>
      <c r="AB462" s="780"/>
      <c r="AC462" s="780"/>
    </row>
    <row r="463" spans="1:68" ht="14.25" hidden="1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15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hidden="1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41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hidden="1" customHeight="1" x14ac:dyDescent="0.25">
      <c r="A468" s="54" t="s">
        <v>769</v>
      </c>
      <c r="B468" s="54" t="s">
        <v>770</v>
      </c>
      <c r="C468" s="31">
        <v>4301051297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37.5" hidden="1" customHeight="1" x14ac:dyDescent="0.25">
      <c r="A469" s="54" t="s">
        <v>769</v>
      </c>
      <c r="B469" s="54" t="s">
        <v>772</v>
      </c>
      <c r="C469" s="31">
        <v>4301051634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8</v>
      </c>
      <c r="Y475" s="778">
        <f>IFERROR(IF(X475="",0,CEILING((X475/$H475),1)*$H475),"")</f>
        <v>15.6</v>
      </c>
      <c r="Z475" s="36">
        <f>IFERROR(IF(Y475=0,"",ROUNDUP(Y475/H475,0)*0.02175),"")</f>
        <v>4.3499999999999997E-2</v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8.4923076923076923</v>
      </c>
      <c r="BN475" s="64">
        <f>IFERROR(Y475*I475/H475,"0")</f>
        <v>16.559999999999999</v>
      </c>
      <c r="BO475" s="64">
        <f>IFERROR(1/J475*(X475/H475),"0")</f>
        <v>1.8315018315018316E-2</v>
      </c>
      <c r="BP475" s="64">
        <f>IFERROR(1/J475*(Y475/H475),"0")</f>
        <v>3.5714285714285712E-2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1.0256410256410258</v>
      </c>
      <c r="Y476" s="779">
        <f>IFERROR(Y474/H474,"0")+IFERROR(Y475/H475,"0")</f>
        <v>2</v>
      </c>
      <c r="Z476" s="779">
        <f>IFERROR(IF(Z474="",0,Z474),"0")+IFERROR(IF(Z475="",0,Z475),"0")</f>
        <v>4.3499999999999997E-2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8</v>
      </c>
      <c r="Y477" s="779">
        <f>IFERROR(SUM(Y474:Y475),"0")</f>
        <v>15.6</v>
      </c>
      <c r="Z477" s="37"/>
      <c r="AA477" s="780"/>
      <c r="AB477" s="780"/>
      <c r="AC477" s="780"/>
    </row>
    <row r="478" spans="1:68" ht="27.75" hidden="1" customHeight="1" x14ac:dyDescent="0.2">
      <c r="A478" s="827" t="s">
        <v>781</v>
      </c>
      <c r="B478" s="828"/>
      <c r="C478" s="828"/>
      <c r="D478" s="828"/>
      <c r="E478" s="828"/>
      <c r="F478" s="828"/>
      <c r="G478" s="828"/>
      <c r="H478" s="828"/>
      <c r="I478" s="828"/>
      <c r="J478" s="828"/>
      <c r="K478" s="828"/>
      <c r="L478" s="828"/>
      <c r="M478" s="828"/>
      <c r="N478" s="828"/>
      <c r="O478" s="828"/>
      <c r="P478" s="828"/>
      <c r="Q478" s="828"/>
      <c r="R478" s="828"/>
      <c r="S478" s="828"/>
      <c r="T478" s="828"/>
      <c r="U478" s="828"/>
      <c r="V478" s="828"/>
      <c r="W478" s="828"/>
      <c r="X478" s="828"/>
      <c r="Y478" s="828"/>
      <c r="Z478" s="828"/>
      <c r="AA478" s="48"/>
      <c r="AB478" s="48"/>
      <c r="AC478" s="48"/>
    </row>
    <row r="479" spans="1:68" ht="16.5" hidden="1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hidden="1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idden="1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hidden="1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hidden="1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hidden="1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hidden="1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4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hidden="1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7" t="s">
        <v>881</v>
      </c>
      <c r="B550" s="828"/>
      <c r="C550" s="828"/>
      <c r="D550" s="828"/>
      <c r="E550" s="828"/>
      <c r="F550" s="828"/>
      <c r="G550" s="828"/>
      <c r="H550" s="828"/>
      <c r="I550" s="828"/>
      <c r="J550" s="828"/>
      <c r="K550" s="828"/>
      <c r="L550" s="828"/>
      <c r="M550" s="828"/>
      <c r="N550" s="828"/>
      <c r="O550" s="828"/>
      <c r="P550" s="828"/>
      <c r="Q550" s="828"/>
      <c r="R550" s="828"/>
      <c r="S550" s="828"/>
      <c r="T550" s="828"/>
      <c r="U550" s="828"/>
      <c r="V550" s="828"/>
      <c r="W550" s="828"/>
      <c r="X550" s="828"/>
      <c r="Y550" s="828"/>
      <c r="Z550" s="828"/>
      <c r="AA550" s="48"/>
      <c r="AB550" s="48"/>
      <c r="AC550" s="48"/>
    </row>
    <row r="551" spans="1:68" ht="16.5" hidden="1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hidden="1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45</v>
      </c>
      <c r="Y553" s="778">
        <f t="shared" ref="Y553:Y563" si="104">IFERROR(IF(X553="",0,CEILING((X553/$H553),1)*$H553),"")</f>
        <v>47.52</v>
      </c>
      <c r="Z553" s="36">
        <f t="shared" ref="Z553:Z558" si="105">IFERROR(IF(Y553=0,"",ROUNDUP(Y553/H553,0)*0.01196),"")</f>
        <v>0.10764</v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48.068181818181813</v>
      </c>
      <c r="BN553" s="64">
        <f t="shared" ref="BN553:BN563" si="107">IFERROR(Y553*I553/H553,"0")</f>
        <v>50.760000000000005</v>
      </c>
      <c r="BO553" s="64">
        <f t="shared" ref="BO553:BO563" si="108">IFERROR(1/J553*(X553/H553),"0")</f>
        <v>8.1949300699300689E-2</v>
      </c>
      <c r="BP553" s="64">
        <f t="shared" ref="BP553:BP563" si="109">IFERROR(1/J553*(Y553/H553),"0")</f>
        <v>8.6538461538461536E-2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245</v>
      </c>
      <c r="Y558" s="778">
        <f t="shared" si="104"/>
        <v>248.16000000000003</v>
      </c>
      <c r="Z558" s="36">
        <f t="shared" si="105"/>
        <v>0.56211999999999995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261.70454545454544</v>
      </c>
      <c r="BN558" s="64">
        <f t="shared" si="107"/>
        <v>265.08</v>
      </c>
      <c r="BO558" s="64">
        <f t="shared" si="108"/>
        <v>0.44616841491841491</v>
      </c>
      <c r="BP558" s="64">
        <f t="shared" si="109"/>
        <v>0.45192307692307693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54.924242424242422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56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0.66975999999999991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290</v>
      </c>
      <c r="Y565" s="779">
        <f>IFERROR(SUM(Y553:Y563),"0")</f>
        <v>295.68</v>
      </c>
      <c r="Z565" s="37"/>
      <c r="AA565" s="780"/>
      <c r="AB565" s="780"/>
      <c r="AC565" s="780"/>
    </row>
    <row r="566" spans="1:68" ht="14.25" hidden="1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hidden="1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4301020206</v>
      </c>
      <c r="D568" s="781">
        <v>4680115880054</v>
      </c>
      <c r="E568" s="782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915</v>
      </c>
      <c r="C569" s="31">
        <v>4301020364</v>
      </c>
      <c r="D569" s="781">
        <v>4680115880054</v>
      </c>
      <c r="E569" s="782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091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hidden="1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126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37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idden="1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hidden="1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hidden="1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7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7" t="s">
        <v>956</v>
      </c>
      <c r="B595" s="828"/>
      <c r="C595" s="828"/>
      <c r="D595" s="828"/>
      <c r="E595" s="828"/>
      <c r="F595" s="828"/>
      <c r="G595" s="828"/>
      <c r="H595" s="828"/>
      <c r="I595" s="828"/>
      <c r="J595" s="828"/>
      <c r="K595" s="828"/>
      <c r="L595" s="828"/>
      <c r="M595" s="828"/>
      <c r="N595" s="828"/>
      <c r="O595" s="828"/>
      <c r="P595" s="828"/>
      <c r="Q595" s="828"/>
      <c r="R595" s="828"/>
      <c r="S595" s="828"/>
      <c r="T595" s="828"/>
      <c r="U595" s="828"/>
      <c r="V595" s="828"/>
      <c r="W595" s="828"/>
      <c r="X595" s="828"/>
      <c r="Y595" s="828"/>
      <c r="Z595" s="828"/>
      <c r="AA595" s="48"/>
      <c r="AB595" s="48"/>
      <c r="AC595" s="48"/>
    </row>
    <row r="596" spans="1:68" ht="16.5" hidden="1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hidden="1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985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196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64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18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6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10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9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3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8</v>
      </c>
      <c r="Y616" s="778">
        <f t="shared" si="120"/>
        <v>8.4</v>
      </c>
      <c r="Z616" s="36">
        <f>IFERROR(IF(Y616=0,"",ROUNDUP(Y616/H616,0)*0.00753),"")</f>
        <v>1.506E-2</v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8.4952380952380953</v>
      </c>
      <c r="BN616" s="64">
        <f t="shared" si="122"/>
        <v>8.92</v>
      </c>
      <c r="BO616" s="64">
        <f t="shared" si="123"/>
        <v>1.2210012210012208E-2</v>
      </c>
      <c r="BP616" s="64">
        <f t="shared" si="124"/>
        <v>1.282051282051282E-2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2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4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1.9047619047619047</v>
      </c>
      <c r="Y622" s="779">
        <f>IFERROR(Y615/H615,"0")+IFERROR(Y616/H616,"0")+IFERROR(Y617/H617,"0")+IFERROR(Y618/H618,"0")+IFERROR(Y619/H619,"0")+IFERROR(Y620/H620,"0")+IFERROR(Y621/H621,"0")</f>
        <v>2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1.506E-2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8</v>
      </c>
      <c r="Y623" s="779">
        <f>IFERROR(SUM(Y615:Y621),"0")</f>
        <v>8.4</v>
      </c>
      <c r="Z623" s="37"/>
      <c r="AA623" s="780"/>
      <c r="AB623" s="780"/>
      <c r="AC623" s="780"/>
    </row>
    <row r="624" spans="1:68" ht="14.25" hidden="1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208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9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05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0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5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hidden="1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37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7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4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8"/>
      <c r="P660" s="830" t="s">
        <v>1077</v>
      </c>
      <c r="Q660" s="831"/>
      <c r="R660" s="831"/>
      <c r="S660" s="831"/>
      <c r="T660" s="831"/>
      <c r="U660" s="831"/>
      <c r="V660" s="832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4872.55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4960.4400000000005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8"/>
      <c r="P661" s="830" t="s">
        <v>1078</v>
      </c>
      <c r="Q661" s="831"/>
      <c r="R661" s="831"/>
      <c r="S661" s="831"/>
      <c r="T661" s="831"/>
      <c r="U661" s="831"/>
      <c r="V661" s="832"/>
      <c r="W661" s="37" t="s">
        <v>69</v>
      </c>
      <c r="X661" s="779">
        <f>IFERROR(SUM(BM22:BM657),"0")</f>
        <v>5046.869300148197</v>
      </c>
      <c r="Y661" s="779">
        <f>IFERROR(SUM(BN22:BN657),"0")</f>
        <v>5139.4859999999999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8"/>
      <c r="P662" s="830" t="s">
        <v>1079</v>
      </c>
      <c r="Q662" s="831"/>
      <c r="R662" s="831"/>
      <c r="S662" s="831"/>
      <c r="T662" s="831"/>
      <c r="U662" s="831"/>
      <c r="V662" s="832"/>
      <c r="W662" s="37" t="s">
        <v>1080</v>
      </c>
      <c r="X662" s="38">
        <f>ROUNDUP(SUM(BO22:BO657),0)</f>
        <v>8</v>
      </c>
      <c r="Y662" s="38">
        <f>ROUNDUP(SUM(BP22:BP657),0)</f>
        <v>8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8"/>
      <c r="P663" s="830" t="s">
        <v>1081</v>
      </c>
      <c r="Q663" s="831"/>
      <c r="R663" s="831"/>
      <c r="S663" s="831"/>
      <c r="T663" s="831"/>
      <c r="U663" s="831"/>
      <c r="V663" s="832"/>
      <c r="W663" s="37" t="s">
        <v>69</v>
      </c>
      <c r="X663" s="779">
        <f>GrossWeightTotal+PalletQtyTotal*25</f>
        <v>5246.869300148197</v>
      </c>
      <c r="Y663" s="779">
        <f>GrossWeightTotalR+PalletQtyTotalR*25</f>
        <v>5339.4859999999999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8"/>
      <c r="P664" s="830" t="s">
        <v>1082</v>
      </c>
      <c r="Q664" s="831"/>
      <c r="R664" s="831"/>
      <c r="S664" s="831"/>
      <c r="T664" s="831"/>
      <c r="U664" s="831"/>
      <c r="V664" s="832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401.62629706175613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413</v>
      </c>
      <c r="Z664" s="37"/>
      <c r="AA664" s="780"/>
      <c r="AB664" s="780"/>
      <c r="AC664" s="780"/>
    </row>
    <row r="665" spans="1:68" ht="14.25" hidden="1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8"/>
      <c r="P665" s="830" t="s">
        <v>1083</v>
      </c>
      <c r="Q665" s="831"/>
      <c r="R665" s="831"/>
      <c r="S665" s="831"/>
      <c r="T665" s="831"/>
      <c r="U665" s="831"/>
      <c r="V665" s="832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7.7213199999999995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22" t="s">
        <v>112</v>
      </c>
      <c r="D667" s="870"/>
      <c r="E667" s="870"/>
      <c r="F667" s="870"/>
      <c r="G667" s="870"/>
      <c r="H667" s="871"/>
      <c r="I667" s="822" t="s">
        <v>342</v>
      </c>
      <c r="J667" s="870"/>
      <c r="K667" s="870"/>
      <c r="L667" s="870"/>
      <c r="M667" s="870"/>
      <c r="N667" s="870"/>
      <c r="O667" s="870"/>
      <c r="P667" s="870"/>
      <c r="Q667" s="870"/>
      <c r="R667" s="870"/>
      <c r="S667" s="870"/>
      <c r="T667" s="870"/>
      <c r="U667" s="870"/>
      <c r="V667" s="871"/>
      <c r="W667" s="822" t="s">
        <v>677</v>
      </c>
      <c r="X667" s="871"/>
      <c r="Y667" s="822" t="s">
        <v>781</v>
      </c>
      <c r="Z667" s="870"/>
      <c r="AA667" s="870"/>
      <c r="AB667" s="871"/>
      <c r="AC667" s="774" t="s">
        <v>881</v>
      </c>
      <c r="AD667" s="822" t="s">
        <v>956</v>
      </c>
      <c r="AE667" s="871"/>
      <c r="AF667" s="775"/>
    </row>
    <row r="668" spans="1:68" ht="14.25" customHeight="1" thickTop="1" x14ac:dyDescent="0.2">
      <c r="A668" s="1180" t="s">
        <v>1086</v>
      </c>
      <c r="B668" s="822" t="s">
        <v>63</v>
      </c>
      <c r="C668" s="822" t="s">
        <v>113</v>
      </c>
      <c r="D668" s="822" t="s">
        <v>140</v>
      </c>
      <c r="E668" s="822" t="s">
        <v>226</v>
      </c>
      <c r="F668" s="822" t="s">
        <v>255</v>
      </c>
      <c r="G668" s="822" t="s">
        <v>306</v>
      </c>
      <c r="H668" s="822" t="s">
        <v>112</v>
      </c>
      <c r="I668" s="822" t="s">
        <v>343</v>
      </c>
      <c r="J668" s="822" t="s">
        <v>368</v>
      </c>
      <c r="K668" s="822" t="s">
        <v>442</v>
      </c>
      <c r="L668" s="822" t="s">
        <v>462</v>
      </c>
      <c r="M668" s="822" t="s">
        <v>488</v>
      </c>
      <c r="N668" s="775"/>
      <c r="O668" s="822" t="s">
        <v>517</v>
      </c>
      <c r="P668" s="822" t="s">
        <v>520</v>
      </c>
      <c r="Q668" s="822" t="s">
        <v>529</v>
      </c>
      <c r="R668" s="822" t="s">
        <v>547</v>
      </c>
      <c r="S668" s="822" t="s">
        <v>557</v>
      </c>
      <c r="T668" s="822" t="s">
        <v>570</v>
      </c>
      <c r="U668" s="822" t="s">
        <v>578</v>
      </c>
      <c r="V668" s="822" t="s">
        <v>664</v>
      </c>
      <c r="W668" s="822" t="s">
        <v>678</v>
      </c>
      <c r="X668" s="822" t="s">
        <v>732</v>
      </c>
      <c r="Y668" s="822" t="s">
        <v>782</v>
      </c>
      <c r="Z668" s="822" t="s">
        <v>841</v>
      </c>
      <c r="AA668" s="822" t="s">
        <v>864</v>
      </c>
      <c r="AB668" s="822" t="s">
        <v>877</v>
      </c>
      <c r="AC668" s="822" t="s">
        <v>881</v>
      </c>
      <c r="AD668" s="822" t="s">
        <v>956</v>
      </c>
      <c r="AE668" s="822" t="s">
        <v>1056</v>
      </c>
      <c r="AF668" s="775"/>
    </row>
    <row r="669" spans="1:68" ht="13.5" customHeight="1" thickBot="1" x14ac:dyDescent="0.25">
      <c r="A669" s="1181"/>
      <c r="B669" s="823"/>
      <c r="C669" s="823"/>
      <c r="D669" s="823"/>
      <c r="E669" s="823"/>
      <c r="F669" s="823"/>
      <c r="G669" s="823"/>
      <c r="H669" s="823"/>
      <c r="I669" s="823"/>
      <c r="J669" s="823"/>
      <c r="K669" s="823"/>
      <c r="L669" s="823"/>
      <c r="M669" s="823"/>
      <c r="N669" s="775"/>
      <c r="O669" s="823"/>
      <c r="P669" s="823"/>
      <c r="Q669" s="823"/>
      <c r="R669" s="823"/>
      <c r="S669" s="823"/>
      <c r="T669" s="823"/>
      <c r="U669" s="823"/>
      <c r="V669" s="823"/>
      <c r="W669" s="823"/>
      <c r="X669" s="823"/>
      <c r="Y669" s="823"/>
      <c r="Z669" s="823"/>
      <c r="AA669" s="823"/>
      <c r="AB669" s="823"/>
      <c r="AC669" s="823"/>
      <c r="AD669" s="823"/>
      <c r="AE669" s="823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7.5</v>
      </c>
      <c r="E670" s="46">
        <f>IFERROR(Y107*1,"0")+IFERROR(Y108*1,"0")+IFERROR(Y109*1,"0")+IFERROR(Y110*1,"0")+IFERROR(Y114*1,"0")+IFERROR(Y115*1,"0")+IFERROR(Y116*1,"0")+IFERROR(Y117*1,"0")+IFERROR(Y118*1,"0")+IFERROR(Y119*1,"0")</f>
        <v>13.5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2.7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18</v>
      </c>
      <c r="I670" s="46">
        <f>IFERROR(Y192*1,"0")+IFERROR(Y196*1,"0")+IFERROR(Y197*1,"0")+IFERROR(Y198*1,"0")+IFERROR(Y199*1,"0")+IFERROR(Y200*1,"0")+IFERROR(Y201*1,"0")+IFERROR(Y202*1,"0")+IFERROR(Y203*1,"0")</f>
        <v>21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227.7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12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31.2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4298.3999999999996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24.36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295.68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8.4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50,00"/>
        <filter val="1,00"/>
        <filter val="1,03"/>
        <filter val="1,11"/>
        <filter val="1,73"/>
        <filter val="1,83"/>
        <filter val="1,90"/>
        <filter val="10,00"/>
        <filter val="110,00"/>
        <filter val="12,00"/>
        <filter val="13,50"/>
        <filter val="143,00"/>
        <filter val="16,00"/>
        <filter val="173,33"/>
        <filter val="2 600,00"/>
        <filter val="2,05"/>
        <filter val="2,40"/>
        <filter val="2,50"/>
        <filter val="2,70"/>
        <filter val="20,00"/>
        <filter val="24,00"/>
        <filter val="245,00"/>
        <filter val="26,48"/>
        <filter val="290,00"/>
        <filter val="3,00"/>
        <filter val="3,08"/>
        <filter val="35,00"/>
        <filter val="350,00"/>
        <filter val="4 872,55"/>
        <filter val="4,05"/>
        <filter val="4,76"/>
        <filter val="4,80"/>
        <filter val="40,00"/>
        <filter val="401,63"/>
        <filter val="44,00"/>
        <filter val="45,00"/>
        <filter val="450,00"/>
        <filter val="5 046,87"/>
        <filter val="5 246,87"/>
        <filter val="5,00"/>
        <filter val="52,80"/>
        <filter val="54,92"/>
        <filter val="6,55"/>
        <filter val="7,20"/>
        <filter val="7,90"/>
        <filter val="8"/>
        <filter val="8,00"/>
        <filter val="850,00"/>
      </filters>
    </filterColumn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2024-11-19T11:03:26Z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