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12DA9F-7129-4D9C-883F-787669DA55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O586" i="1"/>
  <c r="BM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O561" i="1"/>
  <c r="BM561" i="1"/>
  <c r="Y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O507" i="1"/>
  <c r="BM507" i="1"/>
  <c r="Y507" i="1"/>
  <c r="P507" i="1"/>
  <c r="X505" i="1"/>
  <c r="X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BP501" i="1" s="1"/>
  <c r="P501" i="1"/>
  <c r="BO500" i="1"/>
  <c r="BM500" i="1"/>
  <c r="Y500" i="1"/>
  <c r="BP500" i="1" s="1"/>
  <c r="P500" i="1"/>
  <c r="BO499" i="1"/>
  <c r="BM499" i="1"/>
  <c r="Y499" i="1"/>
  <c r="BP499" i="1" s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BO474" i="1"/>
  <c r="BM474" i="1"/>
  <c r="Y474" i="1"/>
  <c r="P474" i="1"/>
  <c r="X472" i="1"/>
  <c r="X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P448" i="1"/>
  <c r="X445" i="1"/>
  <c r="X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Y444" i="1" s="1"/>
  <c r="X439" i="1"/>
  <c r="X438" i="1"/>
  <c r="BO437" i="1"/>
  <c r="BM437" i="1"/>
  <c r="Y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BO388" i="1"/>
  <c r="BM388" i="1"/>
  <c r="Y388" i="1"/>
  <c r="Y392" i="1" s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BO282" i="1"/>
  <c r="BM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O167" i="1"/>
  <c r="BM167" i="1"/>
  <c r="Y167" i="1"/>
  <c r="BP167" i="1" s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O161" i="1"/>
  <c r="BM161" i="1"/>
  <c r="Y161" i="1"/>
  <c r="BP161" i="1" s="1"/>
  <c r="P161" i="1"/>
  <c r="X159" i="1"/>
  <c r="X158" i="1"/>
  <c r="BO157" i="1"/>
  <c r="BM157" i="1"/>
  <c r="Y157" i="1"/>
  <c r="BP157" i="1" s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9" i="1" l="1"/>
  <c r="BN269" i="1"/>
  <c r="Z269" i="1"/>
  <c r="BP339" i="1"/>
  <c r="BN339" i="1"/>
  <c r="Z339" i="1"/>
  <c r="BP368" i="1"/>
  <c r="BN368" i="1"/>
  <c r="Z368" i="1"/>
  <c r="BP407" i="1"/>
  <c r="BN407" i="1"/>
  <c r="Z407" i="1"/>
  <c r="BP467" i="1"/>
  <c r="BN467" i="1"/>
  <c r="Z467" i="1"/>
  <c r="BP513" i="1"/>
  <c r="BN513" i="1"/>
  <c r="Z513" i="1"/>
  <c r="BP542" i="1"/>
  <c r="BN542" i="1"/>
  <c r="Z542" i="1"/>
  <c r="BP575" i="1"/>
  <c r="BN575" i="1"/>
  <c r="Z575" i="1"/>
  <c r="BP579" i="1"/>
  <c r="BN579" i="1"/>
  <c r="Z57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X660" i="1"/>
  <c r="Y35" i="1"/>
  <c r="Z29" i="1"/>
  <c r="BN29" i="1"/>
  <c r="Z32" i="1"/>
  <c r="BN32" i="1"/>
  <c r="Z33" i="1"/>
  <c r="BN33" i="1"/>
  <c r="C670" i="1"/>
  <c r="Z57" i="1"/>
  <c r="BN57" i="1"/>
  <c r="Z63" i="1"/>
  <c r="BN63" i="1"/>
  <c r="Z68" i="1"/>
  <c r="BN68" i="1"/>
  <c r="Z85" i="1"/>
  <c r="BN85" i="1"/>
  <c r="Z108" i="1"/>
  <c r="BN108" i="1"/>
  <c r="Z128" i="1"/>
  <c r="BN128" i="1"/>
  <c r="Z133" i="1"/>
  <c r="BN133" i="1"/>
  <c r="Y148" i="1"/>
  <c r="Z144" i="1"/>
  <c r="BN144" i="1"/>
  <c r="Z161" i="1"/>
  <c r="BN161" i="1"/>
  <c r="Z180" i="1"/>
  <c r="BN180" i="1"/>
  <c r="Z201" i="1"/>
  <c r="BN201" i="1"/>
  <c r="Z218" i="1"/>
  <c r="BN218" i="1"/>
  <c r="Z230" i="1"/>
  <c r="BN230" i="1"/>
  <c r="Z238" i="1"/>
  <c r="BN238" i="1"/>
  <c r="Y248" i="1"/>
  <c r="Z255" i="1"/>
  <c r="BN255" i="1"/>
  <c r="BP266" i="1"/>
  <c r="BN266" i="1"/>
  <c r="Z266" i="1"/>
  <c r="BP289" i="1"/>
  <c r="BN289" i="1"/>
  <c r="Z289" i="1"/>
  <c r="BP358" i="1"/>
  <c r="BN358" i="1"/>
  <c r="Z358" i="1"/>
  <c r="BP382" i="1"/>
  <c r="BN382" i="1"/>
  <c r="Z382" i="1"/>
  <c r="BP421" i="1"/>
  <c r="BN421" i="1"/>
  <c r="Z421" i="1"/>
  <c r="Y482" i="1"/>
  <c r="BP481" i="1"/>
  <c r="BN481" i="1"/>
  <c r="Z481" i="1"/>
  <c r="Z482" i="1" s="1"/>
  <c r="BP485" i="1"/>
  <c r="BN485" i="1"/>
  <c r="Z485" i="1"/>
  <c r="BP541" i="1"/>
  <c r="BN541" i="1"/>
  <c r="Z541" i="1"/>
  <c r="BP557" i="1"/>
  <c r="BN557" i="1"/>
  <c r="Z557" i="1"/>
  <c r="BP578" i="1"/>
  <c r="BN578" i="1"/>
  <c r="Z578" i="1"/>
  <c r="BP586" i="1"/>
  <c r="BN586" i="1"/>
  <c r="Z586" i="1"/>
  <c r="BP616" i="1"/>
  <c r="BN616" i="1"/>
  <c r="Z616" i="1"/>
  <c r="BP618" i="1"/>
  <c r="BN618" i="1"/>
  <c r="Z618" i="1"/>
  <c r="BP620" i="1"/>
  <c r="BN620" i="1"/>
  <c r="Z620" i="1"/>
  <c r="Y477" i="1"/>
  <c r="Y278" i="1"/>
  <c r="Y277" i="1"/>
  <c r="BP276" i="1"/>
  <c r="BN276" i="1"/>
  <c r="Z276" i="1"/>
  <c r="Z277" i="1" s="1"/>
  <c r="M670" i="1"/>
  <c r="BN281" i="1"/>
  <c r="Z281" i="1"/>
  <c r="BP282" i="1"/>
  <c r="BN282" i="1"/>
  <c r="Z282" i="1"/>
  <c r="BP287" i="1"/>
  <c r="BN287" i="1"/>
  <c r="Z287" i="1"/>
  <c r="BP311" i="1"/>
  <c r="BN311" i="1"/>
  <c r="Z311" i="1"/>
  <c r="BP356" i="1"/>
  <c r="BN356" i="1"/>
  <c r="Z356" i="1"/>
  <c r="Y370" i="1"/>
  <c r="BP366" i="1"/>
  <c r="BN366" i="1"/>
  <c r="Z366" i="1"/>
  <c r="BP378" i="1"/>
  <c r="BN378" i="1"/>
  <c r="Z378" i="1"/>
  <c r="BP396" i="1"/>
  <c r="BN396" i="1"/>
  <c r="Z396" i="1"/>
  <c r="BP419" i="1"/>
  <c r="BN419" i="1"/>
  <c r="Z419" i="1"/>
  <c r="Y439" i="1"/>
  <c r="BP433" i="1"/>
  <c r="BN433" i="1"/>
  <c r="Z433" i="1"/>
  <c r="BP437" i="1"/>
  <c r="BN437" i="1"/>
  <c r="Z437" i="1"/>
  <c r="Y462" i="1"/>
  <c r="BP459" i="1"/>
  <c r="BN459" i="1"/>
  <c r="Z459" i="1"/>
  <c r="BP491" i="1"/>
  <c r="BN491" i="1"/>
  <c r="Z491" i="1"/>
  <c r="Y509" i="1"/>
  <c r="BP507" i="1"/>
  <c r="BN507" i="1"/>
  <c r="Z507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BP539" i="1"/>
  <c r="BN539" i="1"/>
  <c r="Z539" i="1"/>
  <c r="Y543" i="1"/>
  <c r="Z22" i="1"/>
  <c r="Z23" i="1" s="1"/>
  <c r="BN22" i="1"/>
  <c r="BP22" i="1"/>
  <c r="Z26" i="1"/>
  <c r="BN26" i="1"/>
  <c r="BP26" i="1"/>
  <c r="Z27" i="1"/>
  <c r="BN27" i="1"/>
  <c r="Z49" i="1"/>
  <c r="BN49" i="1"/>
  <c r="Z53" i="1"/>
  <c r="BN53" i="1"/>
  <c r="Y59" i="1"/>
  <c r="Z65" i="1"/>
  <c r="BN65" i="1"/>
  <c r="Z66" i="1"/>
  <c r="BN66" i="1"/>
  <c r="Z70" i="1"/>
  <c r="BN70" i="1"/>
  <c r="Y79" i="1"/>
  <c r="Z83" i="1"/>
  <c r="BN83" i="1"/>
  <c r="Z87" i="1"/>
  <c r="BN87" i="1"/>
  <c r="Z101" i="1"/>
  <c r="BN101" i="1"/>
  <c r="E670" i="1"/>
  <c r="Z110" i="1"/>
  <c r="BN110" i="1"/>
  <c r="Y121" i="1"/>
  <c r="Z116" i="1"/>
  <c r="BN116" i="1"/>
  <c r="Z119" i="1"/>
  <c r="BN119" i="1"/>
  <c r="Z126" i="1"/>
  <c r="BN126" i="1"/>
  <c r="Y137" i="1"/>
  <c r="Z141" i="1"/>
  <c r="BN141" i="1"/>
  <c r="Z142" i="1"/>
  <c r="BN142" i="1"/>
  <c r="Z146" i="1"/>
  <c r="BN146" i="1"/>
  <c r="Y152" i="1"/>
  <c r="Z157" i="1"/>
  <c r="BN157" i="1"/>
  <c r="Y163" i="1"/>
  <c r="Z167" i="1"/>
  <c r="BN167" i="1"/>
  <c r="Y182" i="1"/>
  <c r="Z178" i="1"/>
  <c r="BN178" i="1"/>
  <c r="Z184" i="1"/>
  <c r="BN184" i="1"/>
  <c r="BP184" i="1"/>
  <c r="I670" i="1"/>
  <c r="Y205" i="1"/>
  <c r="Z199" i="1"/>
  <c r="BN199" i="1"/>
  <c r="Z203" i="1"/>
  <c r="BN203" i="1"/>
  <c r="Z214" i="1"/>
  <c r="BN214" i="1"/>
  <c r="Y226" i="1"/>
  <c r="Z220" i="1"/>
  <c r="BN220" i="1"/>
  <c r="Z224" i="1"/>
  <c r="BN224" i="1"/>
  <c r="Y240" i="1"/>
  <c r="Z232" i="1"/>
  <c r="BN232" i="1"/>
  <c r="Z236" i="1"/>
  <c r="BN236" i="1"/>
  <c r="Z244" i="1"/>
  <c r="BN244" i="1"/>
  <c r="Z253" i="1"/>
  <c r="BN253" i="1"/>
  <c r="Z257" i="1"/>
  <c r="BN257" i="1"/>
  <c r="Z264" i="1"/>
  <c r="BN264" i="1"/>
  <c r="Z271" i="1"/>
  <c r="BN271" i="1"/>
  <c r="BP283" i="1"/>
  <c r="BN283" i="1"/>
  <c r="Z283" i="1"/>
  <c r="BP301" i="1"/>
  <c r="BN301" i="1"/>
  <c r="Z301" i="1"/>
  <c r="Y345" i="1"/>
  <c r="BP344" i="1"/>
  <c r="BN344" i="1"/>
  <c r="Z344" i="1"/>
  <c r="Z345" i="1" s="1"/>
  <c r="Y350" i="1"/>
  <c r="BP348" i="1"/>
  <c r="BN348" i="1"/>
  <c r="Z348" i="1"/>
  <c r="BP360" i="1"/>
  <c r="BN360" i="1"/>
  <c r="Z360" i="1"/>
  <c r="Y379" i="1"/>
  <c r="BP374" i="1"/>
  <c r="BN374" i="1"/>
  <c r="Z374" i="1"/>
  <c r="BP384" i="1"/>
  <c r="BN384" i="1"/>
  <c r="Z384" i="1"/>
  <c r="W670" i="1"/>
  <c r="BP415" i="1"/>
  <c r="BN415" i="1"/>
  <c r="Z415" i="1"/>
  <c r="BP423" i="1"/>
  <c r="BN423" i="1"/>
  <c r="Z423" i="1"/>
  <c r="BP436" i="1"/>
  <c r="BN436" i="1"/>
  <c r="Z436" i="1"/>
  <c r="BP442" i="1"/>
  <c r="BN442" i="1"/>
  <c r="Z442" i="1"/>
  <c r="BP559" i="1"/>
  <c r="BN559" i="1"/>
  <c r="Z559" i="1"/>
  <c r="BP561" i="1"/>
  <c r="BN561" i="1"/>
  <c r="Z561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BP638" i="1"/>
  <c r="BN638" i="1"/>
  <c r="Z638" i="1"/>
  <c r="Q670" i="1"/>
  <c r="Y351" i="1"/>
  <c r="U670" i="1"/>
  <c r="Y371" i="1"/>
  <c r="Y386" i="1"/>
  <c r="V670" i="1"/>
  <c r="Y409" i="1"/>
  <c r="X670" i="1"/>
  <c r="BP487" i="1"/>
  <c r="BN487" i="1"/>
  <c r="Z487" i="1"/>
  <c r="BP492" i="1"/>
  <c r="BN492" i="1"/>
  <c r="Z492" i="1"/>
  <c r="Y520" i="1"/>
  <c r="Y519" i="1"/>
  <c r="BP518" i="1"/>
  <c r="BN518" i="1"/>
  <c r="Z518" i="1"/>
  <c r="Z519" i="1" s="1"/>
  <c r="Y528" i="1"/>
  <c r="BP522" i="1"/>
  <c r="BN522" i="1"/>
  <c r="Z522" i="1"/>
  <c r="BP555" i="1"/>
  <c r="BN555" i="1"/>
  <c r="Z555" i="1"/>
  <c r="BP560" i="1"/>
  <c r="BN560" i="1"/>
  <c r="Z560" i="1"/>
  <c r="BP573" i="1"/>
  <c r="BN573" i="1"/>
  <c r="Z573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Y472" i="1"/>
  <c r="Y670" i="1"/>
  <c r="Y505" i="1"/>
  <c r="Y589" i="1"/>
  <c r="F9" i="1"/>
  <c r="J9" i="1"/>
  <c r="F10" i="1"/>
  <c r="Y36" i="1"/>
  <c r="Y40" i="1"/>
  <c r="Y44" i="1"/>
  <c r="Y54" i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BN367" i="1"/>
  <c r="BP367" i="1"/>
  <c r="Z369" i="1"/>
  <c r="BN369" i="1"/>
  <c r="Z373" i="1"/>
  <c r="BN373" i="1"/>
  <c r="BP375" i="1"/>
  <c r="BN375" i="1"/>
  <c r="Z375" i="1"/>
  <c r="H9" i="1"/>
  <c r="B670" i="1"/>
  <c r="X661" i="1"/>
  <c r="X662" i="1"/>
  <c r="X664" i="1"/>
  <c r="Y24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70" i="1"/>
  <c r="Z64" i="1"/>
  <c r="BN64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Z118" i="1"/>
  <c r="BN118" i="1"/>
  <c r="F670" i="1"/>
  <c r="Z125" i="1"/>
  <c r="BN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BN156" i="1"/>
  <c r="BP156" i="1"/>
  <c r="Y159" i="1"/>
  <c r="Z162" i="1"/>
  <c r="BN162" i="1"/>
  <c r="Z166" i="1"/>
  <c r="Z168" i="1" s="1"/>
  <c r="BN166" i="1"/>
  <c r="BP166" i="1"/>
  <c r="H670" i="1"/>
  <c r="Y174" i="1"/>
  <c r="Z177" i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Z267" i="1"/>
  <c r="BN267" i="1"/>
  <c r="Z268" i="1"/>
  <c r="BN268" i="1"/>
  <c r="Z270" i="1"/>
  <c r="BN270" i="1"/>
  <c r="Z272" i="1"/>
  <c r="BN272" i="1"/>
  <c r="Y273" i="1"/>
  <c r="Y292" i="1"/>
  <c r="Y297" i="1"/>
  <c r="Y304" i="1"/>
  <c r="Y314" i="1"/>
  <c r="Y319" i="1"/>
  <c r="Y332" i="1"/>
  <c r="Y363" i="1"/>
  <c r="Y380" i="1"/>
  <c r="BP373" i="1"/>
  <c r="BP377" i="1"/>
  <c r="BN377" i="1"/>
  <c r="Z377" i="1"/>
  <c r="Y385" i="1"/>
  <c r="Y393" i="1"/>
  <c r="Y399" i="1"/>
  <c r="Y404" i="1"/>
  <c r="Y410" i="1"/>
  <c r="Y426" i="1"/>
  <c r="Y430" i="1"/>
  <c r="Y438" i="1"/>
  <c r="Y445" i="1"/>
  <c r="Z450" i="1"/>
  <c r="BN450" i="1"/>
  <c r="Z452" i="1"/>
  <c r="BN452" i="1"/>
  <c r="Z454" i="1"/>
  <c r="BN454" i="1"/>
  <c r="Y457" i="1"/>
  <c r="Z460" i="1"/>
  <c r="Z461" i="1" s="1"/>
  <c r="BN460" i="1"/>
  <c r="Y461" i="1"/>
  <c r="Z464" i="1"/>
  <c r="BN464" i="1"/>
  <c r="BP464" i="1"/>
  <c r="Z465" i="1"/>
  <c r="BN465" i="1"/>
  <c r="Z466" i="1"/>
  <c r="BN466" i="1"/>
  <c r="Z468" i="1"/>
  <c r="BN468" i="1"/>
  <c r="Z470" i="1"/>
  <c r="BN470" i="1"/>
  <c r="Y471" i="1"/>
  <c r="Z474" i="1"/>
  <c r="BN474" i="1"/>
  <c r="BP474" i="1"/>
  <c r="Z475" i="1"/>
  <c r="BN475" i="1"/>
  <c r="Y476" i="1"/>
  <c r="Z499" i="1"/>
  <c r="BN499" i="1"/>
  <c r="Z501" i="1"/>
  <c r="BN501" i="1"/>
  <c r="Z503" i="1"/>
  <c r="BN503" i="1"/>
  <c r="Y504" i="1"/>
  <c r="Y510" i="1"/>
  <c r="Y514" i="1"/>
  <c r="Y527" i="1"/>
  <c r="BP540" i="1"/>
  <c r="BN540" i="1"/>
  <c r="Z540" i="1"/>
  <c r="BP556" i="1"/>
  <c r="BN556" i="1"/>
  <c r="Z556" i="1"/>
  <c r="BP562" i="1"/>
  <c r="BN562" i="1"/>
  <c r="Z562" i="1"/>
  <c r="BP568" i="1"/>
  <c r="BN568" i="1"/>
  <c r="Z568" i="1"/>
  <c r="Y582" i="1"/>
  <c r="BP576" i="1"/>
  <c r="BN576" i="1"/>
  <c r="Z576" i="1"/>
  <c r="BP580" i="1"/>
  <c r="BN580" i="1"/>
  <c r="Z580" i="1"/>
  <c r="BP587" i="1"/>
  <c r="BN587" i="1"/>
  <c r="Z587" i="1"/>
  <c r="Y593" i="1"/>
  <c r="BP591" i="1"/>
  <c r="BN591" i="1"/>
  <c r="Z591" i="1"/>
  <c r="Z670" i="1"/>
  <c r="Z383" i="1"/>
  <c r="Z385" i="1" s="1"/>
  <c r="BN383" i="1"/>
  <c r="Z388" i="1"/>
  <c r="BN388" i="1"/>
  <c r="BP388" i="1"/>
  <c r="Z389" i="1"/>
  <c r="BN389" i="1"/>
  <c r="Z391" i="1"/>
  <c r="BN391" i="1"/>
  <c r="Z395" i="1"/>
  <c r="BN395" i="1"/>
  <c r="BP395" i="1"/>
  <c r="Z397" i="1"/>
  <c r="BN397" i="1"/>
  <c r="Z402" i="1"/>
  <c r="Z403" i="1" s="1"/>
  <c r="BN402" i="1"/>
  <c r="BP402" i="1"/>
  <c r="Y403" i="1"/>
  <c r="Z406" i="1"/>
  <c r="BN406" i="1"/>
  <c r="BP406" i="1"/>
  <c r="Z408" i="1"/>
  <c r="BN408" i="1"/>
  <c r="Z414" i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4" i="1"/>
  <c r="BN434" i="1"/>
  <c r="Z435" i="1"/>
  <c r="BN435" i="1"/>
  <c r="Z441" i="1"/>
  <c r="BN441" i="1"/>
  <c r="BP441" i="1"/>
  <c r="Z443" i="1"/>
  <c r="BN443" i="1"/>
  <c r="Z448" i="1"/>
  <c r="BN448" i="1"/>
  <c r="BP448" i="1"/>
  <c r="Z449" i="1"/>
  <c r="BN449" i="1"/>
  <c r="Z451" i="1"/>
  <c r="BN451" i="1"/>
  <c r="Z453" i="1"/>
  <c r="BN453" i="1"/>
  <c r="Z455" i="1"/>
  <c r="BN455" i="1"/>
  <c r="Y456" i="1"/>
  <c r="Z469" i="1"/>
  <c r="BN469" i="1"/>
  <c r="Y483" i="1"/>
  <c r="Z486" i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Z523" i="1"/>
  <c r="BN523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22" i="1" l="1"/>
  <c r="Z570" i="1"/>
  <c r="Z543" i="1"/>
  <c r="Z248" i="1"/>
  <c r="Z163" i="1"/>
  <c r="Z158" i="1"/>
  <c r="Z137" i="1"/>
  <c r="Z111" i="1"/>
  <c r="Z97" i="1"/>
  <c r="Z79" i="1"/>
  <c r="Z54" i="1"/>
  <c r="Z633" i="1"/>
  <c r="Z582" i="1"/>
  <c r="Z527" i="1"/>
  <c r="Z456" i="1"/>
  <c r="Z425" i="1"/>
  <c r="Z398" i="1"/>
  <c r="Z476" i="1"/>
  <c r="Z226" i="1"/>
  <c r="Z181" i="1"/>
  <c r="Z129" i="1"/>
  <c r="Z72" i="1"/>
  <c r="Y661" i="1"/>
  <c r="Z640" i="1"/>
  <c r="Z605" i="1"/>
  <c r="Z564" i="1"/>
  <c r="Z504" i="1"/>
  <c r="Z438" i="1"/>
  <c r="Z273" i="1"/>
  <c r="Z120" i="1"/>
  <c r="Y662" i="1"/>
  <c r="Y663" i="1" s="1"/>
  <c r="Z35" i="1"/>
  <c r="Z370" i="1"/>
  <c r="Z291" i="1"/>
  <c r="Y664" i="1"/>
  <c r="Z646" i="1"/>
  <c r="Z612" i="1"/>
  <c r="Z444" i="1"/>
  <c r="Z409" i="1"/>
  <c r="Z392" i="1"/>
  <c r="Z593" i="1"/>
  <c r="Z260" i="1"/>
  <c r="Z240" i="1"/>
  <c r="Z204" i="1"/>
  <c r="Z147" i="1"/>
  <c r="Z103" i="1"/>
  <c r="Z88" i="1"/>
  <c r="Y660" i="1"/>
  <c r="Z363" i="1"/>
  <c r="Z471" i="1"/>
  <c r="X663" i="1"/>
  <c r="Z379" i="1"/>
  <c r="Z665" i="1" l="1"/>
</calcChain>
</file>

<file path=xl/sharedStrings.xml><?xml version="1.0" encoding="utf-8"?>
<sst xmlns="http://schemas.openxmlformats.org/spreadsheetml/2006/main" count="3151" uniqueCount="1104">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</sst>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3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topLeftCell="A443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9"/>
      <c r="F1" s="819"/>
      <c r="G1" s="12" t="s">
        <v>1</v>
      </c>
      <c r="H1" s="866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9" t="s">
        <v>8</v>
      </c>
      <c r="B5" s="833"/>
      <c r="C5" s="834"/>
      <c r="D5" s="872"/>
      <c r="E5" s="873"/>
      <c r="F5" s="1160" t="s">
        <v>9</v>
      </c>
      <c r="G5" s="834"/>
      <c r="H5" s="872" t="s">
        <v>1103</v>
      </c>
      <c r="I5" s="1090"/>
      <c r="J5" s="1090"/>
      <c r="K5" s="1090"/>
      <c r="L5" s="1090"/>
      <c r="M5" s="873"/>
      <c r="N5" s="58"/>
      <c r="P5" s="24" t="s">
        <v>10</v>
      </c>
      <c r="Q5" s="1182">
        <v>45619</v>
      </c>
      <c r="R5" s="937"/>
      <c r="T5" s="994" t="s">
        <v>11</v>
      </c>
      <c r="U5" s="838"/>
      <c r="V5" s="996" t="s">
        <v>12</v>
      </c>
      <c r="W5" s="937"/>
      <c r="AB5" s="51"/>
      <c r="AC5" s="51"/>
      <c r="AD5" s="51"/>
      <c r="AE5" s="51"/>
    </row>
    <row r="6" spans="1:32" s="774" customFormat="1" ht="24" customHeight="1" x14ac:dyDescent="0.2">
      <c r="A6" s="939" t="s">
        <v>13</v>
      </c>
      <c r="B6" s="833"/>
      <c r="C6" s="834"/>
      <c r="D6" s="1092" t="s">
        <v>14</v>
      </c>
      <c r="E6" s="1093"/>
      <c r="F6" s="1093"/>
      <c r="G6" s="1093"/>
      <c r="H6" s="1093"/>
      <c r="I6" s="1093"/>
      <c r="J6" s="1093"/>
      <c r="K6" s="1093"/>
      <c r="L6" s="1093"/>
      <c r="M6" s="93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Суббота</v>
      </c>
      <c r="R6" s="785"/>
      <c r="T6" s="882" t="s">
        <v>16</v>
      </c>
      <c r="U6" s="838"/>
      <c r="V6" s="1072" t="s">
        <v>17</v>
      </c>
      <c r="W6" s="84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849"/>
      <c r="N7" s="60"/>
      <c r="P7" s="24"/>
      <c r="Q7" s="42"/>
      <c r="R7" s="42"/>
      <c r="T7" s="794"/>
      <c r="U7" s="838"/>
      <c r="V7" s="1073"/>
      <c r="W7" s="1074"/>
      <c r="AB7" s="51"/>
      <c r="AC7" s="51"/>
      <c r="AD7" s="51"/>
      <c r="AE7" s="51"/>
    </row>
    <row r="8" spans="1:32" s="774" customFormat="1" ht="25.5" customHeight="1" x14ac:dyDescent="0.2">
      <c r="A8" s="1216" t="s">
        <v>18</v>
      </c>
      <c r="B8" s="782"/>
      <c r="C8" s="783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53">
        <v>0.54166666666666663</v>
      </c>
      <c r="R8" s="849"/>
      <c r="T8" s="794"/>
      <c r="U8" s="838"/>
      <c r="V8" s="1073"/>
      <c r="W8" s="1074"/>
      <c r="AB8" s="51"/>
      <c r="AC8" s="51"/>
      <c r="AD8" s="51"/>
      <c r="AE8" s="51"/>
    </row>
    <row r="9" spans="1:32" s="774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47"/>
      <c r="E9" s="797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31"/>
      <c r="R9" s="932"/>
      <c r="T9" s="794"/>
      <c r="U9" s="838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47"/>
      <c r="E10" s="797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63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883"/>
      <c r="R10" s="884"/>
      <c r="U10" s="24" t="s">
        <v>23</v>
      </c>
      <c r="V10" s="839" t="s">
        <v>24</v>
      </c>
      <c r="W10" s="84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18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7" t="s">
        <v>29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4"/>
      <c r="N12" s="62"/>
      <c r="P12" s="24" t="s">
        <v>30</v>
      </c>
      <c r="Q12" s="953"/>
      <c r="R12" s="849"/>
      <c r="S12" s="23"/>
      <c r="U12" s="24"/>
      <c r="V12" s="819"/>
      <c r="W12" s="794"/>
      <c r="AB12" s="51"/>
      <c r="AC12" s="51"/>
      <c r="AD12" s="51"/>
      <c r="AE12" s="51"/>
    </row>
    <row r="13" spans="1:32" s="774" customFormat="1" ht="23.25" customHeight="1" x14ac:dyDescent="0.2">
      <c r="A13" s="987" t="s">
        <v>31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4"/>
      <c r="N13" s="62"/>
      <c r="O13" s="26"/>
      <c r="P13" s="26" t="s">
        <v>32</v>
      </c>
      <c r="Q13" s="1118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7" t="s">
        <v>33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8" t="s">
        <v>34</v>
      </c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4"/>
      <c r="N15" s="63"/>
      <c r="P15" s="89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00"/>
      <c r="Q16" s="900"/>
      <c r="R16" s="900"/>
      <c r="S16" s="900"/>
      <c r="T16" s="9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66" t="s">
        <v>38</v>
      </c>
      <c r="D17" s="835" t="s">
        <v>39</v>
      </c>
      <c r="E17" s="910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09"/>
      <c r="R17" s="909"/>
      <c r="S17" s="909"/>
      <c r="T17" s="910"/>
      <c r="U17" s="1193" t="s">
        <v>51</v>
      </c>
      <c r="V17" s="834"/>
      <c r="W17" s="835" t="s">
        <v>52</v>
      </c>
      <c r="X17" s="835" t="s">
        <v>53</v>
      </c>
      <c r="Y17" s="1194" t="s">
        <v>54</v>
      </c>
      <c r="Z17" s="1087" t="s">
        <v>55</v>
      </c>
      <c r="AA17" s="1064" t="s">
        <v>56</v>
      </c>
      <c r="AB17" s="1064" t="s">
        <v>57</v>
      </c>
      <c r="AC17" s="1064" t="s">
        <v>58</v>
      </c>
      <c r="AD17" s="1064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1"/>
      <c r="E18" s="913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1"/>
      <c r="Q18" s="912"/>
      <c r="R18" s="912"/>
      <c r="S18" s="912"/>
      <c r="T18" s="913"/>
      <c r="U18" s="67" t="s">
        <v>61</v>
      </c>
      <c r="V18" s="67" t="s">
        <v>62</v>
      </c>
      <c r="W18" s="836"/>
      <c r="X18" s="836"/>
      <c r="Y18" s="1195"/>
      <c r="Z18" s="1088"/>
      <c r="AA18" s="1065"/>
      <c r="AB18" s="1065"/>
      <c r="AC18" s="1065"/>
      <c r="AD18" s="1157"/>
      <c r="AE18" s="1158"/>
      <c r="AF18" s="115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8"/>
      <c r="AB19" s="48"/>
      <c r="AC19" s="48"/>
    </row>
    <row r="20" spans="1:68" ht="16.5" hidden="1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hidden="1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55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29" t="s">
        <v>112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48"/>
      <c r="AB45" s="48"/>
      <c r="AC45" s="48"/>
    </row>
    <row r="46" spans="1:68" ht="16.5" hidden="1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hidden="1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47</v>
      </c>
      <c r="Y49" s="778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49.088888888888881</v>
      </c>
      <c r="BN49" s="64">
        <f t="shared" si="8"/>
        <v>56.4</v>
      </c>
      <c r="BO49" s="64">
        <f t="shared" si="9"/>
        <v>7.771164021164019E-2</v>
      </c>
      <c r="BP49" s="64">
        <f t="shared" si="10"/>
        <v>8.9285714285714274E-2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1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6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4.3518518518518512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0.10874999999999999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47</v>
      </c>
      <c r="Y55" s="779">
        <f>IFERROR(SUM(Y48:Y53),"0")</f>
        <v>54</v>
      </c>
      <c r="Z55" s="37"/>
      <c r="AA55" s="780"/>
      <c r="AB55" s="780"/>
      <c r="AC55" s="780"/>
    </row>
    <row r="56" spans="1:68" ht="14.25" hidden="1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hidden="1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hidden="1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18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9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6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0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1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2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1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hidden="1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25</v>
      </c>
      <c r="Y86" s="778">
        <f t="shared" si="16"/>
        <v>25.2</v>
      </c>
      <c r="Z86" s="36">
        <f>IFERROR(IF(Y86=0,"",ROUNDUP(Y86/H86,0)*0.00502),"")</f>
        <v>7.0280000000000009E-2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26.388888888888889</v>
      </c>
      <c r="BN86" s="64">
        <f t="shared" si="18"/>
        <v>26.599999999999998</v>
      </c>
      <c r="BO86" s="64">
        <f t="shared" si="19"/>
        <v>5.9354226020892693E-2</v>
      </c>
      <c r="BP86" s="64">
        <f t="shared" si="20"/>
        <v>5.9829059829059839E-2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20</v>
      </c>
      <c r="Y87" s="778">
        <f t="shared" si="16"/>
        <v>21.6</v>
      </c>
      <c r="Z87" s="36">
        <f>IFERROR(IF(Y87=0,"",ROUNDUP(Y87/H87,0)*0.00502),"")</f>
        <v>6.0240000000000002E-2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21.111111111111111</v>
      </c>
      <c r="BN87" s="64">
        <f t="shared" si="18"/>
        <v>22.8</v>
      </c>
      <c r="BO87" s="64">
        <f t="shared" si="19"/>
        <v>4.7483380816714153E-2</v>
      </c>
      <c r="BP87" s="64">
        <f t="shared" si="20"/>
        <v>5.1282051282051287E-2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25</v>
      </c>
      <c r="Y88" s="779">
        <f>IFERROR(Y82/H82,"0")+IFERROR(Y83/H83,"0")+IFERROR(Y84/H84,"0")+IFERROR(Y85/H85,"0")+IFERROR(Y86/H86,"0")+IFERROR(Y87/H87,"0")</f>
        <v>26</v>
      </c>
      <c r="Z88" s="779">
        <f>IFERROR(IF(Z82="",0,Z82),"0")+IFERROR(IF(Z83="",0,Z83),"0")+IFERROR(IF(Z84="",0,Z84),"0")+IFERROR(IF(Z85="",0,Z85),"0")+IFERROR(IF(Z86="",0,Z86),"0")+IFERROR(IF(Z87="",0,Z87),"0")</f>
        <v>0.13052000000000002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45</v>
      </c>
      <c r="Y89" s="779">
        <f>IFERROR(SUM(Y82:Y87),"0")</f>
        <v>46.8</v>
      </c>
      <c r="Z89" s="37"/>
      <c r="AA89" s="780"/>
      <c r="AB89" s="780"/>
      <c r="AC89" s="780"/>
    </row>
    <row r="90" spans="1:68" ht="14.25" hidden="1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hidden="1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60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51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10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6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hidden="1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26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13</v>
      </c>
      <c r="Y101" s="778">
        <f>IFERROR(IF(X101="",0,CEILING((X101/$H101),1)*$H101),"")</f>
        <v>16.8</v>
      </c>
      <c r="Z101" s="36">
        <f>IFERROR(IF(Y101=0,"",ROUNDUP(Y101/H101,0)*0.02175),"")</f>
        <v>4.3499999999999997E-2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13.872857142857143</v>
      </c>
      <c r="BN101" s="64">
        <f>IFERROR(Y101*I101/H101,"0")</f>
        <v>17.928000000000001</v>
      </c>
      <c r="BO101" s="64">
        <f>IFERROR(1/J101*(X101/H101),"0")</f>
        <v>2.7636054421768703E-2</v>
      </c>
      <c r="BP101" s="64">
        <f>IFERROR(1/J101*(Y101/H101),"0")</f>
        <v>3.5714285714285712E-2</v>
      </c>
    </row>
    <row r="102" spans="1:68" ht="27" hidden="1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1.5476190476190474</v>
      </c>
      <c r="Y103" s="779">
        <f>IFERROR(Y100/H100,"0")+IFERROR(Y101/H101,"0")+IFERROR(Y102/H102,"0")</f>
        <v>2</v>
      </c>
      <c r="Z103" s="779">
        <f>IFERROR(IF(Z100="",0,Z100),"0")+IFERROR(IF(Z101="",0,Z101),"0")+IFERROR(IF(Z102="",0,Z102),"0")</f>
        <v>4.3499999999999997E-2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13</v>
      </c>
      <c r="Y104" s="779">
        <f>IFERROR(SUM(Y100:Y102),"0")</f>
        <v>16.8</v>
      </c>
      <c r="Z104" s="37"/>
      <c r="AA104" s="780"/>
      <c r="AB104" s="780"/>
      <c r="AC104" s="780"/>
    </row>
    <row r="105" spans="1:68" ht="16.5" hidden="1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hidden="1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0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292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304.97777777777776</v>
      </c>
      <c r="BN107" s="64">
        <f>IFERROR(Y107*I107/H107,"0")</f>
        <v>315.83999999999997</v>
      </c>
      <c r="BO107" s="64">
        <f>IFERROR(1/J107*(X107/H107),"0")</f>
        <v>0.48280423280423274</v>
      </c>
      <c r="BP107" s="64">
        <f>IFERROR(1/J107*(Y107/H107),"0")</f>
        <v>0.5</v>
      </c>
    </row>
    <row r="108" spans="1:68" ht="27" hidden="1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27.037037037037035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292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hidden="1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323</v>
      </c>
      <c r="Y114" s="778">
        <f t="shared" ref="Y114:Y119" si="26">IFERROR(IF(X114="",0,CEILING((X114/$H114),1)*$H114),"")</f>
        <v>327.60000000000002</v>
      </c>
      <c r="Z114" s="36">
        <f>IFERROR(IF(Y114=0,"",ROUNDUP(Y114/H114,0)*0.02175),"")</f>
        <v>0.84824999999999995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344.68714285714287</v>
      </c>
      <c r="BN114" s="64">
        <f t="shared" ref="BN114:BN119" si="28">IFERROR(Y114*I114/H114,"0")</f>
        <v>349.596</v>
      </c>
      <c r="BO114" s="64">
        <f t="shared" ref="BO114:BO119" si="29">IFERROR(1/J114*(X114/H114),"0")</f>
        <v>0.68664965986394544</v>
      </c>
      <c r="BP114" s="64">
        <f t="shared" ref="BP114:BP119" si="30">IFERROR(1/J114*(Y114/H114),"0")</f>
        <v>0.6964285714285714</v>
      </c>
    </row>
    <row r="115" spans="1:68" ht="27" hidden="1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1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41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5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38.452380952380949</v>
      </c>
      <c r="Y120" s="779">
        <f>IFERROR(Y114/H114,"0")+IFERROR(Y115/H115,"0")+IFERROR(Y116/H116,"0")+IFERROR(Y117/H117,"0")+IFERROR(Y118/H118,"0")+IFERROR(Y119/H119,"0")</f>
        <v>39</v>
      </c>
      <c r="Z120" s="779">
        <f>IFERROR(IF(Z114="",0,Z114),"0")+IFERROR(IF(Z115="",0,Z115),"0")+IFERROR(IF(Z116="",0,Z116),"0")+IFERROR(IF(Z117="",0,Z117),"0")+IFERROR(IF(Z118="",0,Z118),"0")+IFERROR(IF(Z119="",0,Z119),"0")</f>
        <v>0.84824999999999995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323</v>
      </c>
      <c r="Y121" s="779">
        <f>IFERROR(SUM(Y114:Y119),"0")</f>
        <v>327.60000000000002</v>
      </c>
      <c r="Z121" s="37"/>
      <c r="AA121" s="780"/>
      <c r="AB121" s="780"/>
      <c r="AC121" s="780"/>
    </row>
    <row r="122" spans="1:68" ht="16.5" hidden="1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hidden="1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338</v>
      </c>
      <c r="Y124" s="778">
        <f>IFERROR(IF(X124="",0,CEILING((X124/$H124),1)*$H124),"")</f>
        <v>347.2</v>
      </c>
      <c r="Z124" s="36">
        <f>IFERROR(IF(Y124=0,"",ROUNDUP(Y124/H124,0)*0.02175),"")</f>
        <v>0.6742499999999999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352.48571428571427</v>
      </c>
      <c r="BN124" s="64">
        <f>IFERROR(Y124*I124/H124,"0")</f>
        <v>362.08</v>
      </c>
      <c r="BO124" s="64">
        <f>IFERROR(1/J124*(X124/H124),"0")</f>
        <v>0.53890306122448983</v>
      </c>
      <c r="BP124" s="64">
        <f>IFERROR(1/J124*(Y124/H124),"0")</f>
        <v>0.55357142857142849</v>
      </c>
    </row>
    <row r="125" spans="1:68" ht="27" hidden="1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0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30.178571428571431</v>
      </c>
      <c r="Y129" s="779">
        <f>IFERROR(Y124/H124,"0")+IFERROR(Y125/H125,"0")+IFERROR(Y126/H126,"0")+IFERROR(Y127/H127,"0")+IFERROR(Y128/H128,"0")</f>
        <v>31</v>
      </c>
      <c r="Z129" s="779">
        <f>IFERROR(IF(Z124="",0,Z124),"0")+IFERROR(IF(Z125="",0,Z125),"0")+IFERROR(IF(Z126="",0,Z126),"0")+IFERROR(IF(Z127="",0,Z127),"0")+IFERROR(IF(Z128="",0,Z128),"0")</f>
        <v>0.6742499999999999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338</v>
      </c>
      <c r="Y130" s="779">
        <f>IFERROR(SUM(Y124:Y128),"0")</f>
        <v>347.2</v>
      </c>
      <c r="Z130" s="37"/>
      <c r="AA130" s="780"/>
      <c r="AB130" s="780"/>
      <c r="AC130" s="780"/>
    </row>
    <row r="131" spans="1:68" ht="14.25" hidden="1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hidden="1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71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9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9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18</v>
      </c>
      <c r="Y136" s="778">
        <f>IFERROR(IF(X136="",0,CEILING((X136/$H136),1)*$H136),"")</f>
        <v>19.2</v>
      </c>
      <c r="Z136" s="36">
        <f>IFERROR(IF(Y136=0,"",ROUNDUP(Y136/H136,0)*0.00753),"")</f>
        <v>6.0240000000000002E-2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19.500000000000004</v>
      </c>
      <c r="BN136" s="64">
        <f>IFERROR(Y136*I136/H136,"0")</f>
        <v>20.8</v>
      </c>
      <c r="BO136" s="64">
        <f>IFERROR(1/J136*(X136/H136),"0")</f>
        <v>4.8076923076923073E-2</v>
      </c>
      <c r="BP136" s="64">
        <f>IFERROR(1/J136*(Y136/H136),"0")</f>
        <v>5.128205128205128E-2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7.5</v>
      </c>
      <c r="Y137" s="779">
        <f>IFERROR(Y132/H132,"0")+IFERROR(Y133/H133,"0")+IFERROR(Y134/H134,"0")+IFERROR(Y135/H135,"0")+IFERROR(Y136/H136,"0")</f>
        <v>8</v>
      </c>
      <c r="Z137" s="779">
        <f>IFERROR(IF(Z132="",0,Z132),"0")+IFERROR(IF(Z133="",0,Z133),"0")+IFERROR(IF(Z134="",0,Z134),"0")+IFERROR(IF(Z135="",0,Z135),"0")+IFERROR(IF(Z136="",0,Z136),"0")</f>
        <v>6.0240000000000002E-2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18</v>
      </c>
      <c r="Y138" s="779">
        <f>IFERROR(SUM(Y132:Y136),"0")</f>
        <v>19.2</v>
      </c>
      <c r="Z138" s="37"/>
      <c r="AA138" s="780"/>
      <c r="AB138" s="780"/>
      <c r="AC138" s="780"/>
    </row>
    <row r="139" spans="1:68" ht="14.25" hidden="1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656</v>
      </c>
      <c r="Y140" s="778">
        <f t="shared" ref="Y140:Y146" si="31">IFERROR(IF(X140="",0,CEILING((X140/$H140),1)*$H140),"")</f>
        <v>663.6</v>
      </c>
      <c r="Z140" s="36">
        <f>IFERROR(IF(Y140=0,"",ROUNDUP(Y140/H140,0)*0.02175),"")</f>
        <v>1.7182499999999998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699.57714285714292</v>
      </c>
      <c r="BN140" s="64">
        <f t="shared" ref="BN140:BN146" si="33">IFERROR(Y140*I140/H140,"0")</f>
        <v>707.68200000000002</v>
      </c>
      <c r="BO140" s="64">
        <f t="shared" ref="BO140:BO146" si="34">IFERROR(1/J140*(X140/H140),"0")</f>
        <v>1.3945578231292515</v>
      </c>
      <c r="BP140" s="64">
        <f t="shared" ref="BP140:BP146" si="35">IFERROR(1/J140*(Y140/H140),"0")</f>
        <v>1.4107142857142856</v>
      </c>
    </row>
    <row r="141" spans="1:68" ht="27" hidden="1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44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5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hidden="1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78.095238095238088</v>
      </c>
      <c r="Y147" s="779">
        <f>IFERROR(Y140/H140,"0")+IFERROR(Y141/H141,"0")+IFERROR(Y142/H142,"0")+IFERROR(Y143/H143,"0")+IFERROR(Y144/H144,"0")+IFERROR(Y145/H145,"0")+IFERROR(Y146/H146,"0")</f>
        <v>79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1.7182499999999998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656</v>
      </c>
      <c r="Y148" s="779">
        <f>IFERROR(SUM(Y140:Y146),"0")</f>
        <v>663.6</v>
      </c>
      <c r="Z148" s="37"/>
      <c r="AA148" s="780"/>
      <c r="AB148" s="780"/>
      <c r="AC148" s="780"/>
    </row>
    <row r="149" spans="1:68" ht="14.25" hidden="1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hidden="1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hidden="1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hidden="1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hidden="1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hidden="1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hidden="1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hidden="1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hidden="1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hidden="1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hidden="1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hidden="1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hidden="1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hidden="1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hidden="1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hidden="1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hidden="1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hidden="1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hidden="1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hidden="1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hidden="1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hidden="1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33</v>
      </c>
      <c r="Y184" s="778">
        <f>IFERROR(IF(X184="",0,CEILING((X184/$H184),1)*$H184),"")</f>
        <v>33.6</v>
      </c>
      <c r="Z184" s="36">
        <f>IFERROR(IF(Y184=0,"",ROUNDUP(Y184/H184,0)*0.02175),"")</f>
        <v>8.6999999999999994E-2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35.215714285714284</v>
      </c>
      <c r="BN184" s="64">
        <f>IFERROR(Y184*I184/H184,"0")</f>
        <v>35.856000000000002</v>
      </c>
      <c r="BO184" s="64">
        <f>IFERROR(1/J184*(X184/H184),"0")</f>
        <v>7.0153061224489791E-2</v>
      </c>
      <c r="BP184" s="64">
        <f>IFERROR(1/J184*(Y184/H184),"0")</f>
        <v>7.1428571428571425E-2</v>
      </c>
    </row>
    <row r="185" spans="1:68" ht="16.5" hidden="1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3.9285714285714284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8.6999999999999994E-2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33</v>
      </c>
      <c r="Y188" s="779">
        <f>IFERROR(SUM(Y184:Y186),"0")</f>
        <v>33.6</v>
      </c>
      <c r="Z188" s="37"/>
      <c r="AA188" s="780"/>
      <c r="AB188" s="780"/>
      <c r="AC188" s="780"/>
    </row>
    <row r="189" spans="1:68" ht="27.75" hidden="1" customHeight="1" x14ac:dyDescent="0.2">
      <c r="A189" s="829" t="s">
        <v>342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48"/>
      <c r="AB189" s="48"/>
      <c r="AC189" s="48"/>
    </row>
    <row r="190" spans="1:68" ht="16.5" hidden="1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hidden="1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6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2</v>
      </c>
      <c r="Y192" s="778">
        <f>IFERROR(IF(X192="",0,CEILING((X192/$H192),1)*$H192),"")</f>
        <v>3.96</v>
      </c>
      <c r="Z192" s="36">
        <f>IFERROR(IF(Y192=0,"",ROUNDUP(Y192/H192,0)*0.00502),"")</f>
        <v>1.004E-2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2.1010101010101012</v>
      </c>
      <c r="BN192" s="64">
        <f>IFERROR(Y192*I192/H192,"0")</f>
        <v>4.16</v>
      </c>
      <c r="BO192" s="64">
        <f>IFERROR(1/J192*(X192/H192),"0")</f>
        <v>4.3166709833376508E-3</v>
      </c>
      <c r="BP192" s="64">
        <f>IFERROR(1/J192*(Y192/H192),"0")</f>
        <v>8.5470085470085479E-3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1.0101010101010102</v>
      </c>
      <c r="Y193" s="779">
        <f>IFERROR(Y192/H192,"0")</f>
        <v>2</v>
      </c>
      <c r="Z193" s="779">
        <f>IFERROR(IF(Z192="",0,Z192),"0")</f>
        <v>1.004E-2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2</v>
      </c>
      <c r="Y194" s="779">
        <f>IFERROR(SUM(Y192:Y192),"0")</f>
        <v>3.96</v>
      </c>
      <c r="Z194" s="37"/>
      <c r="AA194" s="780"/>
      <c r="AB194" s="780"/>
      <c r="AC194" s="780"/>
    </row>
    <row r="195" spans="1:68" ht="14.25" hidden="1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hidden="1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hidden="1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idden="1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hidden="1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hidden="1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hidden="1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hidden="1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hidden="1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hidden="1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hidden="1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hidden="1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hidden="1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idden="1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hidden="1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hidden="1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185</v>
      </c>
      <c r="Y218" s="778">
        <f t="shared" ref="Y218:Y225" si="41">IFERROR(IF(X218="",0,CEILING((X218/$H218),1)*$H218),"")</f>
        <v>189</v>
      </c>
      <c r="Z218" s="36">
        <f>IFERROR(IF(Y218=0,"",ROUNDUP(Y218/H218,0)*0.00902),"")</f>
        <v>0.31569999999999998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192.19444444444446</v>
      </c>
      <c r="BN218" s="64">
        <f t="shared" ref="BN218:BN225" si="43">IFERROR(Y218*I218/H218,"0")</f>
        <v>196.35</v>
      </c>
      <c r="BO218" s="64">
        <f t="shared" ref="BO218:BO225" si="44">IFERROR(1/J218*(X218/H218),"0")</f>
        <v>0.25953984287317622</v>
      </c>
      <c r="BP218" s="64">
        <f t="shared" ref="BP218:BP225" si="45">IFERROR(1/J218*(Y218/H218),"0")</f>
        <v>0.26515151515151514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55</v>
      </c>
      <c r="Y219" s="778">
        <f t="shared" si="41"/>
        <v>59.400000000000006</v>
      </c>
      <c r="Z219" s="36">
        <f>IFERROR(IF(Y219=0,"",ROUNDUP(Y219/H219,0)*0.00902),"")</f>
        <v>9.9220000000000003E-2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57.138888888888886</v>
      </c>
      <c r="BN219" s="64">
        <f t="shared" si="43"/>
        <v>61.71</v>
      </c>
      <c r="BO219" s="64">
        <f t="shared" si="44"/>
        <v>7.716049382716049E-2</v>
      </c>
      <c r="BP219" s="64">
        <f t="shared" si="45"/>
        <v>8.3333333333333343E-2</v>
      </c>
    </row>
    <row r="220" spans="1:68" ht="27" hidden="1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5</v>
      </c>
      <c r="Y222" s="77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5.3611111111111116</v>
      </c>
      <c r="BN222" s="64">
        <f t="shared" si="43"/>
        <v>5.79</v>
      </c>
      <c r="BO222" s="64">
        <f t="shared" si="44"/>
        <v>1.1870845204178538E-2</v>
      </c>
      <c r="BP222" s="64">
        <f t="shared" si="45"/>
        <v>1.2820512820512822E-2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5</v>
      </c>
      <c r="Y223" s="778">
        <f t="shared" si="41"/>
        <v>5.4</v>
      </c>
      <c r="Z223" s="36">
        <f>IFERROR(IF(Y223=0,"",ROUNDUP(Y223/H223,0)*0.00502),"")</f>
        <v>1.506E-2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5.2777777777777777</v>
      </c>
      <c r="BN223" s="64">
        <f t="shared" si="43"/>
        <v>5.7</v>
      </c>
      <c r="BO223" s="64">
        <f t="shared" si="44"/>
        <v>1.1870845204178538E-2</v>
      </c>
      <c r="BP223" s="64">
        <f t="shared" si="45"/>
        <v>1.2820512820512822E-2</v>
      </c>
    </row>
    <row r="224" spans="1:68" ht="27" hidden="1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5</v>
      </c>
      <c r="Y225" s="778">
        <f t="shared" si="41"/>
        <v>5.4</v>
      </c>
      <c r="Z225" s="36">
        <f>IFERROR(IF(Y225=0,"",ROUNDUP(Y225/H225,0)*0.00502),"")</f>
        <v>1.506E-2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5.2777777777777777</v>
      </c>
      <c r="BN225" s="64">
        <f t="shared" si="43"/>
        <v>5.7</v>
      </c>
      <c r="BO225" s="64">
        <f t="shared" si="44"/>
        <v>1.1870845204178538E-2</v>
      </c>
      <c r="BP225" s="64">
        <f t="shared" si="45"/>
        <v>1.2820512820512822E-2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52.777777777777779</v>
      </c>
      <c r="Y226" s="779">
        <f>IFERROR(Y218/H218,"0")+IFERROR(Y219/H219,"0")+IFERROR(Y220/H220,"0")+IFERROR(Y221/H221,"0")+IFERROR(Y222/H222,"0")+IFERROR(Y223/H223,"0")+IFERROR(Y224/H224,"0")+IFERROR(Y225/H225,"0")</f>
        <v>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0.46010000000000001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255</v>
      </c>
      <c r="Y227" s="779">
        <f>IFERROR(SUM(Y218:Y225),"0")</f>
        <v>264.59999999999997</v>
      </c>
      <c r="Z227" s="37"/>
      <c r="AA227" s="780"/>
      <c r="AB227" s="780"/>
      <c r="AC227" s="780"/>
    </row>
    <row r="228" spans="1:68" ht="14.25" hidden="1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hidden="1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98</v>
      </c>
      <c r="Y230" s="778">
        <f t="shared" si="46"/>
        <v>101.39999999999999</v>
      </c>
      <c r="Z230" s="36">
        <f>IFERROR(IF(Y230=0,"",ROUNDUP(Y230/H230,0)*0.02175),"")</f>
        <v>0.28275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105.08615384615385</v>
      </c>
      <c r="BN230" s="64">
        <f t="shared" si="48"/>
        <v>108.732</v>
      </c>
      <c r="BO230" s="64">
        <f t="shared" si="49"/>
        <v>0.22435897435897434</v>
      </c>
      <c r="BP230" s="64">
        <f t="shared" si="50"/>
        <v>0.23214285714285712</v>
      </c>
    </row>
    <row r="231" spans="1:68" ht="37.5" hidden="1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8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40</v>
      </c>
      <c r="Y239" s="778">
        <f t="shared" si="46"/>
        <v>40.799999999999997</v>
      </c>
      <c r="Z239" s="36">
        <f t="shared" si="51"/>
        <v>0.12801000000000001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44.63333333333334</v>
      </c>
      <c r="BN239" s="64">
        <f t="shared" si="48"/>
        <v>45.525999999999996</v>
      </c>
      <c r="BO239" s="64">
        <f t="shared" si="49"/>
        <v>0.10683760683760685</v>
      </c>
      <c r="BP239" s="64">
        <f t="shared" si="50"/>
        <v>0.10897435897435898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29.230769230769234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0.41076000000000001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138</v>
      </c>
      <c r="Y241" s="779">
        <f>IFERROR(SUM(Y229:Y239),"0")</f>
        <v>142.19999999999999</v>
      </c>
      <c r="Z241" s="37"/>
      <c r="AA241" s="780"/>
      <c r="AB241" s="780"/>
      <c r="AC241" s="780"/>
    </row>
    <row r="242" spans="1:68" ht="14.25" hidden="1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hidden="1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116</v>
      </c>
      <c r="Y246" s="778">
        <f>IFERROR(IF(X246="",0,CEILING((X246/$H246),1)*$H246),"")</f>
        <v>117.6</v>
      </c>
      <c r="Z246" s="36">
        <f>IFERROR(IF(Y246=0,"",ROUNDUP(Y246/H246,0)*0.00753),"")</f>
        <v>0.36897000000000002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129.14666666666668</v>
      </c>
      <c r="BN246" s="64">
        <f>IFERROR(Y246*I246/H246,"0")</f>
        <v>130.928</v>
      </c>
      <c r="BO246" s="64">
        <f>IFERROR(1/J246*(X246/H246),"0")</f>
        <v>0.30982905982905984</v>
      </c>
      <c r="BP246" s="64">
        <f>IFERROR(1/J246*(Y246/H246),"0")</f>
        <v>0.3141025641025641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2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51.666666666666671</v>
      </c>
      <c r="Y248" s="779">
        <f>IFERROR(Y243/H243,"0")+IFERROR(Y244/H244,"0")+IFERROR(Y245/H245,"0")+IFERROR(Y246/H246,"0")+IFERROR(Y247/H247,"0")</f>
        <v>53</v>
      </c>
      <c r="Z248" s="779">
        <f>IFERROR(IF(Z243="",0,Z243),"0")+IFERROR(IF(Z244="",0,Z244),"0")+IFERROR(IF(Z245="",0,Z245),"0")+IFERROR(IF(Z246="",0,Z246),"0")+IFERROR(IF(Z247="",0,Z247),"0")</f>
        <v>0.39909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124</v>
      </c>
      <c r="Y249" s="779">
        <f>IFERROR(SUM(Y243:Y247),"0")</f>
        <v>127.19999999999999</v>
      </c>
      <c r="Z249" s="37"/>
      <c r="AA249" s="780"/>
      <c r="AB249" s="780"/>
      <c r="AC249" s="780"/>
    </row>
    <row r="250" spans="1:68" ht="16.5" hidden="1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hidden="1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hidden="1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hidden="1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9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idden="1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hidden="1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hidden="1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hidden="1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8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57</v>
      </c>
      <c r="Y264" s="778">
        <f t="shared" ref="Y264:Y272" si="57">IFERROR(IF(X264="",0,CEILING((X264/$H264),1)*$H264),"")</f>
        <v>58</v>
      </c>
      <c r="Z264" s="36">
        <f>IFERROR(IF(Y264=0,"",ROUNDUP(Y264/H264,0)*0.02175),"")</f>
        <v>0.10874999999999999</v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59.358620689655176</v>
      </c>
      <c r="BN264" s="64">
        <f t="shared" ref="BN264:BN272" si="59">IFERROR(Y264*I264/H264,"0")</f>
        <v>60.4</v>
      </c>
      <c r="BO264" s="64">
        <f t="shared" ref="BO264:BO272" si="60">IFERROR(1/J264*(X264/H264),"0")</f>
        <v>8.7746305418719209E-2</v>
      </c>
      <c r="BP264" s="64">
        <f t="shared" ref="BP264:BP272" si="61">IFERROR(1/J264*(Y264/H264),"0")</f>
        <v>8.9285714285714274E-2</v>
      </c>
    </row>
    <row r="265" spans="1:68" ht="27" hidden="1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92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12</v>
      </c>
      <c r="Y269" s="778">
        <f t="shared" si="57"/>
        <v>12</v>
      </c>
      <c r="Z269" s="36">
        <f>IFERROR(IF(Y269=0,"",ROUNDUP(Y269/H269,0)*0.00902),"")</f>
        <v>2.7060000000000001E-2</v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12.629999999999999</v>
      </c>
      <c r="BN269" s="64">
        <f t="shared" si="59"/>
        <v>12.629999999999999</v>
      </c>
      <c r="BO269" s="64">
        <f t="shared" si="60"/>
        <v>2.2727272727272728E-2</v>
      </c>
      <c r="BP269" s="64">
        <f t="shared" si="61"/>
        <v>2.2727272727272728E-2</v>
      </c>
    </row>
    <row r="270" spans="1:68" ht="27" hidden="1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0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7.9137931034482758</v>
      </c>
      <c r="Y273" s="779">
        <f>IFERROR(Y264/H264,"0")+IFERROR(Y265/H265,"0")+IFERROR(Y266/H266,"0")+IFERROR(Y267/H267,"0")+IFERROR(Y268/H268,"0")+IFERROR(Y269/H269,"0")+IFERROR(Y270/H270,"0")+IFERROR(Y271/H271,"0")+IFERROR(Y272/H272,"0")</f>
        <v>8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0.13580999999999999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69</v>
      </c>
      <c r="Y274" s="779">
        <f>IFERROR(SUM(Y264:Y272),"0")</f>
        <v>70</v>
      </c>
      <c r="Z274" s="37"/>
      <c r="AA274" s="780"/>
      <c r="AB274" s="780"/>
      <c r="AC274" s="780"/>
    </row>
    <row r="275" spans="1:68" ht="14.25" hidden="1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hidden="1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30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hidden="1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hidden="1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hidden="1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hidden="1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hidden="1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hidden="1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9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hidden="1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8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hidden="1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idden="1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hidden="1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hidden="1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hidden="1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hidden="1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hidden="1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hidden="1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hidden="1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hidden="1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hidden="1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hidden="1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hidden="1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hidden="1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hidden="1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1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hidden="1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hidden="1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hidden="1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hidden="1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idden="1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hidden="1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hidden="1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hidden="1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hidden="1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hidden="1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hidden="1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hidden="1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hidden="1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hidden="1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hidden="1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hidden="1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hidden="1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hidden="1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hidden="1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hidden="1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hidden="1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hidden="1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hidden="1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hidden="1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hidden="1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hidden="1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hidden="1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hidden="1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hidden="1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hidden="1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hidden="1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hidden="1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hidden="1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hidden="1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hidden="1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hidden="1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hidden="1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208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hidden="1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hidden="1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hidden="1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idden="1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hidden="1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hidden="1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hidden="1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2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hidden="1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hidden="1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hidden="1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hidden="1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hidden="1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hidden="1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hidden="1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hidden="1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hidden="1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hidden="1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hidden="1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29</v>
      </c>
      <c r="Y382" s="778">
        <f>IFERROR(IF(X382="",0,CEILING((X382/$H382),1)*$H382),"")</f>
        <v>33.6</v>
      </c>
      <c r="Z382" s="36">
        <f>IFERROR(IF(Y382=0,"",ROUNDUP(Y382/H382,0)*0.02175),"")</f>
        <v>8.6999999999999994E-2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30.947142857142858</v>
      </c>
      <c r="BN382" s="64">
        <f>IFERROR(Y382*I382/H382,"0")</f>
        <v>35.856000000000002</v>
      </c>
      <c r="BO382" s="64">
        <f>IFERROR(1/J382*(X382/H382),"0")</f>
        <v>6.164965986394557E-2</v>
      </c>
      <c r="BP382" s="64">
        <f>IFERROR(1/J382*(Y382/H382),"0")</f>
        <v>7.1428571428571425E-2</v>
      </c>
    </row>
    <row r="383" spans="1:68" ht="37.5" hidden="1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29</v>
      </c>
      <c r="Y384" s="778">
        <f>IFERROR(IF(X384="",0,CEILING((X384/$H384),1)*$H384),"")</f>
        <v>33.6</v>
      </c>
      <c r="Z384" s="36">
        <f>IFERROR(IF(Y384=0,"",ROUNDUP(Y384/H384,0)*0.02175),"")</f>
        <v>8.6999999999999994E-2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30.947142857142858</v>
      </c>
      <c r="BN384" s="64">
        <f>IFERROR(Y384*I384/H384,"0")</f>
        <v>35.856000000000002</v>
      </c>
      <c r="BO384" s="64">
        <f>IFERROR(1/J384*(X384/H384),"0")</f>
        <v>6.164965986394557E-2</v>
      </c>
      <c r="BP384" s="64">
        <f>IFERROR(1/J384*(Y384/H384),"0")</f>
        <v>7.1428571428571425E-2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6.9047619047619042</v>
      </c>
      <c r="Y385" s="779">
        <f>IFERROR(Y382/H382,"0")+IFERROR(Y383/H383,"0")+IFERROR(Y384/H384,"0")</f>
        <v>8</v>
      </c>
      <c r="Z385" s="779">
        <f>IFERROR(IF(Z382="",0,Z382),"0")+IFERROR(IF(Z383="",0,Z383),"0")+IFERROR(IF(Z384="",0,Z384),"0")</f>
        <v>0.17399999999999999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58</v>
      </c>
      <c r="Y386" s="779">
        <f>IFERROR(SUM(Y382:Y384),"0")</f>
        <v>67.2</v>
      </c>
      <c r="Z386" s="37"/>
      <c r="AA386" s="780"/>
      <c r="AB386" s="780"/>
      <c r="AC386" s="780"/>
    </row>
    <row r="387" spans="1:68" ht="14.25" hidden="1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hidden="1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9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hidden="1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hidden="1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hidden="1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hidden="1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hidden="1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hidden="1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18</v>
      </c>
      <c r="Y402" s="778">
        <f>IFERROR(IF(X402="",0,CEILING((X402/$H402),1)*$H402),"")</f>
        <v>18</v>
      </c>
      <c r="Z402" s="36">
        <f>IFERROR(IF(Y402=0,"",ROUNDUP(Y402/H402,0)*0.00753),"")</f>
        <v>7.5300000000000006E-2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20.48</v>
      </c>
      <c r="BN402" s="64">
        <f>IFERROR(Y402*I402/H402,"0")</f>
        <v>20.48</v>
      </c>
      <c r="BO402" s="64">
        <f>IFERROR(1/J402*(X402/H402),"0")</f>
        <v>6.4102564102564097E-2</v>
      </c>
      <c r="BP402" s="64">
        <f>IFERROR(1/J402*(Y402/H402),"0")</f>
        <v>6.4102564102564097E-2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10</v>
      </c>
      <c r="Y403" s="779">
        <f>IFERROR(Y402/H402,"0")</f>
        <v>10</v>
      </c>
      <c r="Z403" s="779">
        <f>IFERROR(IF(Z402="",0,Z402),"0")</f>
        <v>7.5300000000000006E-2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18</v>
      </c>
      <c r="Y404" s="779">
        <f>IFERROR(SUM(Y402:Y402),"0")</f>
        <v>18</v>
      </c>
      <c r="Z404" s="37"/>
      <c r="AA404" s="780"/>
      <c r="AB404" s="780"/>
      <c r="AC404" s="780"/>
    </row>
    <row r="405" spans="1:68" ht="14.25" hidden="1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hidden="1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hidden="1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hidden="1" customHeight="1" x14ac:dyDescent="0.2">
      <c r="A411" s="829" t="s">
        <v>677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48"/>
      <c r="AB411" s="48"/>
      <c r="AC411" s="48"/>
    </row>
    <row r="412" spans="1:68" ht="16.5" hidden="1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hidden="1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hidden="1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hidden="1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hidden="1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hidden="1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hidden="1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hidden="1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hidden="1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hidden="1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4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idden="1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hidden="1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hidden="1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9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2393</v>
      </c>
      <c r="Y428" s="778">
        <f>IFERROR(IF(X428="",0,CEILING((X428/$H428),1)*$H428),"")</f>
        <v>2400</v>
      </c>
      <c r="Z428" s="36">
        <f>IFERROR(IF(Y428=0,"",ROUNDUP(Y428/H428,0)*0.02175),"")</f>
        <v>3.4799999999999995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2469.576</v>
      </c>
      <c r="BN428" s="64">
        <f>IFERROR(Y428*I428/H428,"0")</f>
        <v>2476.8000000000002</v>
      </c>
      <c r="BO428" s="64">
        <f>IFERROR(1/J428*(X428/H428),"0")</f>
        <v>3.3236111111111111</v>
      </c>
      <c r="BP428" s="64">
        <f>IFERROR(1/J428*(Y428/H428),"0")</f>
        <v>3.333333333333333</v>
      </c>
    </row>
    <row r="429" spans="1:68" ht="27" hidden="1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159.53333333333333</v>
      </c>
      <c r="Y430" s="779">
        <f>IFERROR(Y428/H428,"0")+IFERROR(Y429/H429,"0")</f>
        <v>160</v>
      </c>
      <c r="Z430" s="779">
        <f>IFERROR(IF(Z428="",0,Z428),"0")+IFERROR(IF(Z429="",0,Z429),"0")</f>
        <v>3.4799999999999995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2393</v>
      </c>
      <c r="Y431" s="779">
        <f>IFERROR(SUM(Y428:Y429),"0")</f>
        <v>2400</v>
      </c>
      <c r="Z431" s="37"/>
      <c r="AA431" s="780"/>
      <c r="AB431" s="780"/>
      <c r="AC431" s="780"/>
    </row>
    <row r="432" spans="1:68" ht="14.25" hidden="1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hidden="1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20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5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2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162</v>
      </c>
      <c r="Y436" s="778">
        <f>IFERROR(IF(X436="",0,CEILING((X436/$H436),1)*$H436),"")</f>
        <v>163.79999999999998</v>
      </c>
      <c r="Z436" s="36">
        <f>IFERROR(IF(Y436=0,"",ROUNDUP(Y436/H436,0)*0.02175),"")</f>
        <v>0.45674999999999999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173.71384615384616</v>
      </c>
      <c r="BN436" s="64">
        <f>IFERROR(Y436*I436/H436,"0")</f>
        <v>175.64400000000001</v>
      </c>
      <c r="BO436" s="64">
        <f>IFERROR(1/J436*(X436/H436),"0")</f>
        <v>0.37087912087912089</v>
      </c>
      <c r="BP436" s="64">
        <f>IFERROR(1/J436*(Y436/H436),"0")</f>
        <v>0.375</v>
      </c>
    </row>
    <row r="437" spans="1:68" ht="27" hidden="1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20.76923076923077</v>
      </c>
      <c r="Y438" s="779">
        <f>IFERROR(Y433/H433,"0")+IFERROR(Y434/H434,"0")+IFERROR(Y435/H435,"0")+IFERROR(Y436/H436,"0")+IFERROR(Y437/H437,"0")</f>
        <v>21</v>
      </c>
      <c r="Z438" s="779">
        <f>IFERROR(IF(Z433="",0,Z433),"0")+IFERROR(IF(Z434="",0,Z434),"0")+IFERROR(IF(Z435="",0,Z435),"0")+IFERROR(IF(Z436="",0,Z436),"0")+IFERROR(IF(Z437="",0,Z437),"0")</f>
        <v>0.45674999999999999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162</v>
      </c>
      <c r="Y439" s="779">
        <f>IFERROR(SUM(Y433:Y437),"0")</f>
        <v>163.79999999999998</v>
      </c>
      <c r="Z439" s="37"/>
      <c r="AA439" s="780"/>
      <c r="AB439" s="780"/>
      <c r="AC439" s="780"/>
    </row>
    <row r="440" spans="1:68" ht="14.25" hidden="1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hidden="1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6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hidden="1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97</v>
      </c>
      <c r="Y443" s="778">
        <f>IFERROR(IF(X443="",0,CEILING((X443/$H443),1)*$H443),"")</f>
        <v>101.39999999999999</v>
      </c>
      <c r="Z443" s="36">
        <f>IFERROR(IF(Y443=0,"",ROUNDUP(Y443/H443,0)*0.02175),"")</f>
        <v>0.28275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104.01384615384617</v>
      </c>
      <c r="BN443" s="64">
        <f>IFERROR(Y443*I443/H443,"0")</f>
        <v>108.732</v>
      </c>
      <c r="BO443" s="64">
        <f>IFERROR(1/J443*(X443/H443),"0")</f>
        <v>0.22206959706959706</v>
      </c>
      <c r="BP443" s="64">
        <f>IFERROR(1/J443*(Y443/H443),"0")</f>
        <v>0.23214285714285712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12.435897435897436</v>
      </c>
      <c r="Y444" s="779">
        <f>IFERROR(Y441/H441,"0")+IFERROR(Y442/H442,"0")+IFERROR(Y443/H443,"0")</f>
        <v>13</v>
      </c>
      <c r="Z444" s="779">
        <f>IFERROR(IF(Z441="",0,Z441),"0")+IFERROR(IF(Z442="",0,Z442),"0")+IFERROR(IF(Z443="",0,Z443),"0")</f>
        <v>0.28275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97</v>
      </c>
      <c r="Y445" s="779">
        <f>IFERROR(SUM(Y441:Y443),"0")</f>
        <v>101.39999999999999</v>
      </c>
      <c r="Z445" s="37"/>
      <c r="AA445" s="780"/>
      <c r="AB445" s="780"/>
      <c r="AC445" s="780"/>
    </row>
    <row r="446" spans="1:68" ht="16.5" hidden="1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hidden="1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hidden="1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hidden="1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2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hidden="1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hidden="1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98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hidden="1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hidden="1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hidden="1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idden="1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hidden="1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hidden="1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hidden="1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hidden="1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hidden="1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hidden="1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hidden="1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045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hidden="1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4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hidden="1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hidden="1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hidden="1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2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idden="1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hidden="1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hidden="1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hidden="1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10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hidden="1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hidden="1" customHeight="1" x14ac:dyDescent="0.2">
      <c r="A478" s="829" t="s">
        <v>781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48"/>
      <c r="AB478" s="48"/>
      <c r="AC478" s="48"/>
    </row>
    <row r="479" spans="1:68" ht="16.5" hidden="1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hidden="1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hidden="1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hidden="1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hidden="1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9</v>
      </c>
      <c r="Y485" s="778">
        <f t="shared" ref="Y485:Y503" si="98">IFERROR(IF(X485="",0,CEILING((X485/$H485),1)*$H485),"")</f>
        <v>12.600000000000001</v>
      </c>
      <c r="Z485" s="36">
        <f>IFERROR(IF(Y485=0,"",ROUNDUP(Y485/H485,0)*0.00753),"")</f>
        <v>2.2589999999999999E-2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9.492857142857142</v>
      </c>
      <c r="BN485" s="64">
        <f t="shared" ref="BN485:BN503" si="100">IFERROR(Y485*I485/H485,"0")</f>
        <v>13.290000000000001</v>
      </c>
      <c r="BO485" s="64">
        <f t="shared" ref="BO485:BO503" si="101">IFERROR(1/J485*(X485/H485),"0")</f>
        <v>1.3736263736263736E-2</v>
      </c>
      <c r="BP485" s="64">
        <f t="shared" ref="BP485:BP503" si="102">IFERROR(1/J485*(Y485/H485),"0")</f>
        <v>1.9230769230769232E-2</v>
      </c>
    </row>
    <row r="486" spans="1:68" ht="27" hidden="1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2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1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0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2.1428571428571428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2.2589999999999999E-2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9</v>
      </c>
      <c r="Y505" s="779">
        <f>IFERROR(SUM(Y485:Y503),"0")</f>
        <v>12.600000000000001</v>
      </c>
      <c r="Z505" s="37"/>
      <c r="AA505" s="780"/>
      <c r="AB505" s="780"/>
      <c r="AC505" s="780"/>
    </row>
    <row r="506" spans="1:68" ht="14.25" hidden="1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hidden="1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1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hidden="1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hidden="1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hidden="1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hidden="1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hidden="1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hidden="1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hidden="1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hidden="1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hidden="1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138</v>
      </c>
      <c r="Y522" s="778">
        <f>IFERROR(IF(X522="",0,CEILING((X522/$H522),1)*$H522),"")</f>
        <v>138.6</v>
      </c>
      <c r="Z522" s="36">
        <f>IFERROR(IF(Y522=0,"",ROUNDUP(Y522/H522,0)*0.00753),"")</f>
        <v>0.24849000000000002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145.55714285714282</v>
      </c>
      <c r="BN522" s="64">
        <f>IFERROR(Y522*I522/H522,"0")</f>
        <v>146.18999999999997</v>
      </c>
      <c r="BO522" s="64">
        <f>IFERROR(1/J522*(X522/H522),"0")</f>
        <v>0.2106227106227106</v>
      </c>
      <c r="BP522" s="64">
        <f>IFERROR(1/J522*(Y522/H522),"0")</f>
        <v>0.21153846153846154</v>
      </c>
    </row>
    <row r="523" spans="1:68" ht="27" hidden="1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7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32.857142857142854</v>
      </c>
      <c r="Y527" s="779">
        <f>IFERROR(Y522/H522,"0")+IFERROR(Y523/H523,"0")+IFERROR(Y524/H524,"0")+IFERROR(Y525/H525,"0")+IFERROR(Y526/H526,"0")</f>
        <v>33</v>
      </c>
      <c r="Z527" s="779">
        <f>IFERROR(IF(Z522="",0,Z522),"0")+IFERROR(IF(Z523="",0,Z523),"0")+IFERROR(IF(Z524="",0,Z524),"0")+IFERROR(IF(Z525="",0,Z525),"0")+IFERROR(IF(Z526="",0,Z526),"0")</f>
        <v>0.24849000000000002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138</v>
      </c>
      <c r="Y528" s="779">
        <f>IFERROR(SUM(Y522:Y526),"0")</f>
        <v>138.6</v>
      </c>
      <c r="Z528" s="37"/>
      <c r="AA528" s="780"/>
      <c r="AB528" s="780"/>
      <c r="AC528" s="780"/>
    </row>
    <row r="529" spans="1:68" ht="14.25" hidden="1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hidden="1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hidden="1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hidden="1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hidden="1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1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hidden="1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hidden="1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hidden="1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19</v>
      </c>
      <c r="Y539" s="778">
        <f>IFERROR(IF(X539="",0,CEILING((X539/$H539),1)*$H539),"")</f>
        <v>19.2</v>
      </c>
      <c r="Z539" s="36">
        <f>IFERROR(IF(Y539=0,"",ROUNDUP(Y539/H539,0)*0.00502),"")</f>
        <v>8.0320000000000003E-2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21.723333333333336</v>
      </c>
      <c r="BN539" s="64">
        <f>IFERROR(Y539*I539/H539,"0")</f>
        <v>21.952000000000002</v>
      </c>
      <c r="BO539" s="64">
        <f>IFERROR(1/J539*(X539/H539),"0")</f>
        <v>6.7663817663817669E-2</v>
      </c>
      <c r="BP539" s="64">
        <f>IFERROR(1/J539*(Y539/H539),"0")</f>
        <v>6.8376068376068383E-2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15</v>
      </c>
      <c r="Y541" s="778">
        <f>IFERROR(IF(X541="",0,CEILING((X541/$H541),1)*$H541),"")</f>
        <v>15.6</v>
      </c>
      <c r="Z541" s="36">
        <f>IFERROR(IF(Y541=0,"",ROUNDUP(Y541/H541,0)*0.00502),"")</f>
        <v>6.5259999999999999E-2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25.25</v>
      </c>
      <c r="BN541" s="64">
        <f>IFERROR(Y541*I541/H541,"0")</f>
        <v>26.26</v>
      </c>
      <c r="BO541" s="64">
        <f>IFERROR(1/J541*(X541/H541),"0")</f>
        <v>5.3418803418803423E-2</v>
      </c>
      <c r="BP541" s="64">
        <f>IFERROR(1/J541*(Y541/H541),"0")</f>
        <v>5.5555555555555559E-2</v>
      </c>
    </row>
    <row r="542" spans="1:68" ht="27" hidden="1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86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28.333333333333336</v>
      </c>
      <c r="Y543" s="779">
        <f>IFERROR(Y539/H539,"0")+IFERROR(Y540/H540,"0")+IFERROR(Y541/H541,"0")+IFERROR(Y542/H542,"0")</f>
        <v>29</v>
      </c>
      <c r="Z543" s="779">
        <f>IFERROR(IF(Z539="",0,Z539),"0")+IFERROR(IF(Z540="",0,Z540),"0")+IFERROR(IF(Z541="",0,Z541),"0")+IFERROR(IF(Z542="",0,Z542),"0")</f>
        <v>0.14557999999999999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34</v>
      </c>
      <c r="Y544" s="779">
        <f>IFERROR(SUM(Y539:Y542),"0")</f>
        <v>34.799999999999997</v>
      </c>
      <c r="Z544" s="37"/>
      <c r="AA544" s="780"/>
      <c r="AB544" s="780"/>
      <c r="AC544" s="780"/>
    </row>
    <row r="545" spans="1:68" ht="16.5" hidden="1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hidden="1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hidden="1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3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hidden="1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hidden="1" customHeight="1" x14ac:dyDescent="0.2">
      <c r="A550" s="829" t="s">
        <v>881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48"/>
      <c r="AB550" s="48"/>
      <c r="AC550" s="48"/>
    </row>
    <row r="551" spans="1:68" ht="16.5" hidden="1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hidden="1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hidden="1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hidden="1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hidden="1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684</v>
      </c>
      <c r="Y556" s="778">
        <f t="shared" si="104"/>
        <v>686.4</v>
      </c>
      <c r="Z556" s="36">
        <f t="shared" si="105"/>
        <v>1.5548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730.63636363636351</v>
      </c>
      <c r="BN556" s="64">
        <f t="shared" si="107"/>
        <v>733.19999999999993</v>
      </c>
      <c r="BO556" s="64">
        <f t="shared" si="108"/>
        <v>1.2456293706293706</v>
      </c>
      <c r="BP556" s="64">
        <f t="shared" si="109"/>
        <v>1.25</v>
      </c>
    </row>
    <row r="557" spans="1:68" ht="16.5" hidden="1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190</v>
      </c>
      <c r="Y558" s="778">
        <f t="shared" si="104"/>
        <v>190.08</v>
      </c>
      <c r="Z558" s="36">
        <f t="shared" si="105"/>
        <v>0.43056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202.95454545454544</v>
      </c>
      <c r="BN558" s="64">
        <f t="shared" si="107"/>
        <v>203.04000000000002</v>
      </c>
      <c r="BO558" s="64">
        <f t="shared" si="108"/>
        <v>0.34600815850815853</v>
      </c>
      <c r="BP558" s="64">
        <f t="shared" si="109"/>
        <v>0.34615384615384615</v>
      </c>
    </row>
    <row r="559" spans="1:68" ht="27" hidden="1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hidden="1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21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8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61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165.530303030303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166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1.98536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874</v>
      </c>
      <c r="Y565" s="779">
        <f>IFERROR(SUM(Y553:Y563),"0")</f>
        <v>876.48</v>
      </c>
      <c r="Z565" s="37"/>
      <c r="AA565" s="780"/>
      <c r="AB565" s="780"/>
      <c r="AC565" s="780"/>
    </row>
    <row r="566" spans="1:68" ht="14.25" hidden="1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hidden="1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6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1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hidden="1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hidden="1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hidden="1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hidden="1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123</v>
      </c>
      <c r="Y575" s="778">
        <f t="shared" si="110"/>
        <v>126.72</v>
      </c>
      <c r="Z575" s="36">
        <f>IFERROR(IF(Y575=0,"",ROUNDUP(Y575/H575,0)*0.01196),"")</f>
        <v>0.28704000000000002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131.38636363636363</v>
      </c>
      <c r="BN575" s="64">
        <f t="shared" si="112"/>
        <v>135.35999999999999</v>
      </c>
      <c r="BO575" s="64">
        <f t="shared" si="113"/>
        <v>0.22399475524475523</v>
      </c>
      <c r="BP575" s="64">
        <f t="shared" si="114"/>
        <v>0.23076923076923078</v>
      </c>
    </row>
    <row r="576" spans="1:68" ht="27" hidden="1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0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043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7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80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23.295454545454543</v>
      </c>
      <c r="Y582" s="779">
        <f>IFERROR(Y573/H573,"0")+IFERROR(Y574/H574,"0")+IFERROR(Y575/H575,"0")+IFERROR(Y576/H576,"0")+IFERROR(Y577/H577,"0")+IFERROR(Y578/H578,"0")+IFERROR(Y579/H579,"0")+IFERROR(Y580/H580,"0")+IFERROR(Y581/H581,"0")</f>
        <v>24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0.28704000000000002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123</v>
      </c>
      <c r="Y583" s="779">
        <f>IFERROR(SUM(Y573:Y581),"0")</f>
        <v>126.72</v>
      </c>
      <c r="Z583" s="37"/>
      <c r="AA583" s="780"/>
      <c r="AB583" s="780"/>
      <c r="AC583" s="780"/>
    </row>
    <row r="584" spans="1:68" ht="14.25" hidden="1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hidden="1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8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hidden="1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hidden="1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hidden="1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hidden="1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6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hidden="1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hidden="1" customHeight="1" x14ac:dyDescent="0.2">
      <c r="A595" s="829" t="s">
        <v>956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48"/>
      <c r="AB595" s="48"/>
      <c r="AC595" s="48"/>
    </row>
    <row r="596" spans="1:68" ht="16.5" hidden="1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hidden="1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hidden="1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991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hidden="1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198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hidden="1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hidden="1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63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34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39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8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idden="1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hidden="1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hidden="1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hidden="1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92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34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8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hidden="1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hidden="1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hidden="1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41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hidden="1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14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54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85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5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9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90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idden="1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hidden="1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hidden="1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19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1084</v>
      </c>
      <c r="Y625" s="778">
        <f t="shared" ref="Y625:Y632" si="125">IFERROR(IF(X625="",0,CEILING((X625/$H625),1)*$H625),"")</f>
        <v>1084.2</v>
      </c>
      <c r="Z625" s="36">
        <f>IFERROR(IF(Y625=0,"",ROUNDUP(Y625/H625,0)*0.02175),"")</f>
        <v>3.02325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1162.3815384615386</v>
      </c>
      <c r="BN625" s="64">
        <f t="shared" ref="BN625:BN632" si="127">IFERROR(Y625*I625/H625,"0")</f>
        <v>1162.5960000000002</v>
      </c>
      <c r="BO625" s="64">
        <f t="shared" ref="BO625:BO632" si="128">IFERROR(1/J625*(X625/H625),"0")</f>
        <v>2.4816849816849818</v>
      </c>
      <c r="BP625" s="64">
        <f t="shared" ref="BP625:BP632" si="129">IFERROR(1/J625*(Y625/H625),"0")</f>
        <v>2.4821428571428572</v>
      </c>
    </row>
    <row r="626" spans="1:68" ht="27" hidden="1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24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9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10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9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138.97435897435898</v>
      </c>
      <c r="Y633" s="779">
        <f>IFERROR(Y625/H625,"0")+IFERROR(Y626/H626,"0")+IFERROR(Y627/H627,"0")+IFERROR(Y628/H628,"0")+IFERROR(Y629/H629,"0")+IFERROR(Y630/H630,"0")+IFERROR(Y631/H631,"0")+IFERROR(Y632/H632,"0")</f>
        <v>139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3.02325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1084</v>
      </c>
      <c r="Y634" s="779">
        <f>IFERROR(SUM(Y625:Y632),"0")</f>
        <v>1084.2</v>
      </c>
      <c r="Z634" s="37"/>
      <c r="AA634" s="780"/>
      <c r="AB634" s="780"/>
      <c r="AC634" s="780"/>
    </row>
    <row r="635" spans="1:68" ht="14.25" hidden="1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hidden="1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903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56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044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hidden="1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hidden="1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hidden="1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hidden="1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8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51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hidden="1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hidden="1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hidden="1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hidden="1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hidden="1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hidden="1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72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idden="1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hidden="1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hidden="1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hidden="1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68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idden="1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hidden="1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7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8"/>
      <c r="P660" s="832" t="s">
        <v>1077</v>
      </c>
      <c r="Q660" s="833"/>
      <c r="R660" s="833"/>
      <c r="S660" s="833"/>
      <c r="T660" s="833"/>
      <c r="U660" s="833"/>
      <c r="V660" s="834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7343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7442.9599999999991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8"/>
      <c r="P661" s="832" t="s">
        <v>1078</v>
      </c>
      <c r="Q661" s="833"/>
      <c r="R661" s="833"/>
      <c r="S661" s="833"/>
      <c r="T661" s="833"/>
      <c r="U661" s="833"/>
      <c r="V661" s="834"/>
      <c r="W661" s="37" t="s">
        <v>69</v>
      </c>
      <c r="X661" s="779">
        <f>IFERROR(SUM(BM22:BM657),"0")</f>
        <v>7753.0778119428469</v>
      </c>
      <c r="Y661" s="779">
        <f>IFERROR(SUM(BN22:BN657),"0")</f>
        <v>7859.152000000001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8"/>
      <c r="P662" s="832" t="s">
        <v>1079</v>
      </c>
      <c r="Q662" s="833"/>
      <c r="R662" s="833"/>
      <c r="S662" s="833"/>
      <c r="T662" s="833"/>
      <c r="U662" s="833"/>
      <c r="V662" s="834"/>
      <c r="W662" s="37" t="s">
        <v>1080</v>
      </c>
      <c r="X662" s="38">
        <f>ROUNDUP(SUM(BO22:BO657),0)</f>
        <v>14</v>
      </c>
      <c r="Y662" s="38">
        <f>ROUNDUP(SUM(BP22:BP657),0)</f>
        <v>14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8"/>
      <c r="P663" s="832" t="s">
        <v>1081</v>
      </c>
      <c r="Q663" s="833"/>
      <c r="R663" s="833"/>
      <c r="S663" s="833"/>
      <c r="T663" s="833"/>
      <c r="U663" s="833"/>
      <c r="V663" s="834"/>
      <c r="W663" s="37" t="s">
        <v>69</v>
      </c>
      <c r="X663" s="779">
        <f>GrossWeightTotal+PalletQtyTotal*25</f>
        <v>8103.0778119428469</v>
      </c>
      <c r="Y663" s="779">
        <f>GrossWeightTotalR+PalletQtyTotalR*25</f>
        <v>8209.1520000000019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8"/>
      <c r="P664" s="832" t="s">
        <v>1082</v>
      </c>
      <c r="Q664" s="833"/>
      <c r="R664" s="833"/>
      <c r="S664" s="833"/>
      <c r="T664" s="833"/>
      <c r="U664" s="833"/>
      <c r="V664" s="834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959.46705095670609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976</v>
      </c>
      <c r="Z664" s="37"/>
      <c r="AA664" s="780"/>
      <c r="AB664" s="780"/>
      <c r="AC664" s="780"/>
    </row>
    <row r="665" spans="1:68" ht="14.25" hidden="1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8"/>
      <c r="P665" s="832" t="s">
        <v>1083</v>
      </c>
      <c r="Q665" s="833"/>
      <c r="R665" s="833"/>
      <c r="S665" s="833"/>
      <c r="T665" s="833"/>
      <c r="U665" s="833"/>
      <c r="V665" s="834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15.876669999999997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5" t="s">
        <v>112</v>
      </c>
      <c r="D667" s="867"/>
      <c r="E667" s="867"/>
      <c r="F667" s="867"/>
      <c r="G667" s="867"/>
      <c r="H667" s="868"/>
      <c r="I667" s="825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5" t="s">
        <v>677</v>
      </c>
      <c r="X667" s="868"/>
      <c r="Y667" s="825" t="s">
        <v>781</v>
      </c>
      <c r="Z667" s="867"/>
      <c r="AA667" s="867"/>
      <c r="AB667" s="868"/>
      <c r="AC667" s="769" t="s">
        <v>881</v>
      </c>
      <c r="AD667" s="825" t="s">
        <v>956</v>
      </c>
      <c r="AE667" s="868"/>
      <c r="AF667" s="771"/>
    </row>
    <row r="668" spans="1:68" ht="14.25" customHeight="1" thickTop="1" x14ac:dyDescent="0.2">
      <c r="A668" s="1180" t="s">
        <v>1086</v>
      </c>
      <c r="B668" s="825" t="s">
        <v>63</v>
      </c>
      <c r="C668" s="825" t="s">
        <v>113</v>
      </c>
      <c r="D668" s="825" t="s">
        <v>140</v>
      </c>
      <c r="E668" s="825" t="s">
        <v>226</v>
      </c>
      <c r="F668" s="825" t="s">
        <v>255</v>
      </c>
      <c r="G668" s="825" t="s">
        <v>306</v>
      </c>
      <c r="H668" s="825" t="s">
        <v>112</v>
      </c>
      <c r="I668" s="825" t="s">
        <v>343</v>
      </c>
      <c r="J668" s="825" t="s">
        <v>368</v>
      </c>
      <c r="K668" s="825" t="s">
        <v>442</v>
      </c>
      <c r="L668" s="825" t="s">
        <v>462</v>
      </c>
      <c r="M668" s="825" t="s">
        <v>488</v>
      </c>
      <c r="N668" s="771"/>
      <c r="O668" s="825" t="s">
        <v>517</v>
      </c>
      <c r="P668" s="825" t="s">
        <v>520</v>
      </c>
      <c r="Q668" s="825" t="s">
        <v>529</v>
      </c>
      <c r="R668" s="825" t="s">
        <v>547</v>
      </c>
      <c r="S668" s="825" t="s">
        <v>557</v>
      </c>
      <c r="T668" s="825" t="s">
        <v>570</v>
      </c>
      <c r="U668" s="825" t="s">
        <v>578</v>
      </c>
      <c r="V668" s="825" t="s">
        <v>664</v>
      </c>
      <c r="W668" s="825" t="s">
        <v>678</v>
      </c>
      <c r="X668" s="825" t="s">
        <v>732</v>
      </c>
      <c r="Y668" s="825" t="s">
        <v>782</v>
      </c>
      <c r="Z668" s="825" t="s">
        <v>841</v>
      </c>
      <c r="AA668" s="825" t="s">
        <v>864</v>
      </c>
      <c r="AB668" s="825" t="s">
        <v>877</v>
      </c>
      <c r="AC668" s="825" t="s">
        <v>881</v>
      </c>
      <c r="AD668" s="825" t="s">
        <v>956</v>
      </c>
      <c r="AE668" s="825" t="s">
        <v>1056</v>
      </c>
      <c r="AF668" s="771"/>
    </row>
    <row r="669" spans="1:68" ht="13.5" customHeight="1" thickBot="1" x14ac:dyDescent="0.25">
      <c r="A669" s="1181"/>
      <c r="B669" s="826"/>
      <c r="C669" s="826"/>
      <c r="D669" s="826"/>
      <c r="E669" s="826"/>
      <c r="F669" s="826"/>
      <c r="G669" s="826"/>
      <c r="H669" s="826"/>
      <c r="I669" s="826"/>
      <c r="J669" s="826"/>
      <c r="K669" s="826"/>
      <c r="L669" s="826"/>
      <c r="M669" s="826"/>
      <c r="N669" s="771"/>
      <c r="O669" s="826"/>
      <c r="P669" s="826"/>
      <c r="Q669" s="826"/>
      <c r="R669" s="826"/>
      <c r="S669" s="826"/>
      <c r="T669" s="826"/>
      <c r="U669" s="826"/>
      <c r="V669" s="826"/>
      <c r="W669" s="826"/>
      <c r="X669" s="826"/>
      <c r="Y669" s="826"/>
      <c r="Z669" s="826"/>
      <c r="AA669" s="826"/>
      <c r="AB669" s="826"/>
      <c r="AC669" s="826"/>
      <c r="AD669" s="826"/>
      <c r="AE669" s="826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63.599999999999994</v>
      </c>
      <c r="E670" s="46">
        <f>IFERROR(Y107*1,"0")+IFERROR(Y108*1,"0")+IFERROR(Y109*1,"0")+IFERROR(Y110*1,"0")+IFERROR(Y114*1,"0")+IFERROR(Y115*1,"0")+IFERROR(Y116*1,"0")+IFERROR(Y117*1,"0")+IFERROR(Y118*1,"0")+IFERROR(Y119*1,"0")</f>
        <v>630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1030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33.6</v>
      </c>
      <c r="I670" s="46">
        <f>IFERROR(Y192*1,"0")+IFERROR(Y196*1,"0")+IFERROR(Y197*1,"0")+IFERROR(Y198*1,"0")+IFERROR(Y199*1,"0")+IFERROR(Y200*1,"0")+IFERROR(Y201*1,"0")+IFERROR(Y202*1,"0")+IFERROR(Y203*1,"0")</f>
        <v>3.96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534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70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67.2</v>
      </c>
      <c r="V670" s="46">
        <f>IFERROR(Y402*1,"0")+IFERROR(Y406*1,"0")+IFERROR(Y407*1,"0")+IFERROR(Y408*1,"0")</f>
        <v>18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2665.2000000000003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12.600000000000001</v>
      </c>
      <c r="Z670" s="46">
        <f>IFERROR(Y518*1,"0")+IFERROR(Y522*1,"0")+IFERROR(Y523*1,"0")+IFERROR(Y524*1,"0")+IFERROR(Y525*1,"0")+IFERROR(Y526*1,"0")+IFERROR(Y530*1,"0")+IFERROR(Y534*1,"0")</f>
        <v>138.6</v>
      </c>
      <c r="AA670" s="46">
        <f>IFERROR(Y539*1,"0")+IFERROR(Y540*1,"0")+IFERROR(Y541*1,"0")+IFERROR(Y542*1,"0")</f>
        <v>34.799999999999997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1003.2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1084.2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00"/>
        <filter val="1,01"/>
        <filter val="1,55"/>
        <filter val="10,00"/>
        <filter val="116,00"/>
        <filter val="12,00"/>
        <filter val="12,44"/>
        <filter val="123,00"/>
        <filter val="124,00"/>
        <filter val="13,00"/>
        <filter val="138,00"/>
        <filter val="138,97"/>
        <filter val="14"/>
        <filter val="15,00"/>
        <filter val="159,53"/>
        <filter val="162,00"/>
        <filter val="165,53"/>
        <filter val="18,00"/>
        <filter val="185,00"/>
        <filter val="19,00"/>
        <filter val="190,00"/>
        <filter val="2 393,00"/>
        <filter val="2,00"/>
        <filter val="2,14"/>
        <filter val="20,00"/>
        <filter val="20,77"/>
        <filter val="23,30"/>
        <filter val="25,00"/>
        <filter val="255,00"/>
        <filter val="27,04"/>
        <filter val="28,33"/>
        <filter val="29,00"/>
        <filter val="29,23"/>
        <filter val="292,00"/>
        <filter val="3,93"/>
        <filter val="30,18"/>
        <filter val="32,86"/>
        <filter val="323,00"/>
        <filter val="33,00"/>
        <filter val="338,00"/>
        <filter val="34,00"/>
        <filter val="38,45"/>
        <filter val="4,35"/>
        <filter val="40,00"/>
        <filter val="45,00"/>
        <filter val="47,00"/>
        <filter val="5,00"/>
        <filter val="51,67"/>
        <filter val="52,78"/>
        <filter val="55,00"/>
        <filter val="57,00"/>
        <filter val="58,00"/>
        <filter val="6,90"/>
        <filter val="656,00"/>
        <filter val="684,00"/>
        <filter val="69,00"/>
        <filter val="7 343,00"/>
        <filter val="7 753,08"/>
        <filter val="7,50"/>
        <filter val="7,91"/>
        <filter val="78,10"/>
        <filter val="8 103,08"/>
        <filter val="8,00"/>
        <filter val="874,00"/>
        <filter val="9,00"/>
        <filter val="959,47"/>
        <filter val="97,00"/>
        <filter val="98,00"/>
      </filters>
    </filterColumn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A262:Z262"/>
    <mergeCell ref="A62:Z62"/>
    <mergeCell ref="A333:Z333"/>
    <mergeCell ref="P499:T499"/>
    <mergeCell ref="P355:T355"/>
    <mergeCell ref="D407:E407"/>
    <mergeCell ref="P433:T433"/>
    <mergeCell ref="D276:E276"/>
    <mergeCell ref="P486:T486"/>
    <mergeCell ref="P75:T75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2024-11-21T11:11:45Z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