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36DFFC-C825-45AE-9C0C-F4A057EABA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X658" i="1"/>
  <c r="BO657" i="1"/>
  <c r="BM657" i="1"/>
  <c r="Y657" i="1"/>
  <c r="X655" i="1"/>
  <c r="X654" i="1"/>
  <c r="BO653" i="1"/>
  <c r="BM653" i="1"/>
  <c r="Y653" i="1"/>
  <c r="X651" i="1"/>
  <c r="X650" i="1"/>
  <c r="BO649" i="1"/>
  <c r="BM649" i="1"/>
  <c r="Y649" i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X514" i="1"/>
  <c r="BO513" i="1"/>
  <c r="BM513" i="1"/>
  <c r="Y513" i="1"/>
  <c r="P513" i="1"/>
  <c r="BO512" i="1"/>
  <c r="BM512" i="1"/>
  <c r="Y512" i="1"/>
  <c r="Y514" i="1" s="1"/>
  <c r="P512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P492" i="1" s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Z476" i="1" s="1"/>
  <c r="Y474" i="1"/>
  <c r="Y477" i="1" s="1"/>
  <c r="P474" i="1"/>
  <c r="X472" i="1"/>
  <c r="X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P466" i="1" s="1"/>
  <c r="BO465" i="1"/>
  <c r="BM465" i="1"/>
  <c r="Y465" i="1"/>
  <c r="BP465" i="1" s="1"/>
  <c r="BO464" i="1"/>
  <c r="BM464" i="1"/>
  <c r="Y464" i="1"/>
  <c r="Y472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X439" i="1"/>
  <c r="X438" i="1"/>
  <c r="BO437" i="1"/>
  <c r="BM437" i="1"/>
  <c r="Y437" i="1"/>
  <c r="BP437" i="1" s="1"/>
  <c r="BO436" i="1"/>
  <c r="BM436" i="1"/>
  <c r="Y436" i="1"/>
  <c r="BP436" i="1" s="1"/>
  <c r="P436" i="1"/>
  <c r="BO435" i="1"/>
  <c r="BM435" i="1"/>
  <c r="Y435" i="1"/>
  <c r="BO434" i="1"/>
  <c r="BM434" i="1"/>
  <c r="Y434" i="1"/>
  <c r="P434" i="1"/>
  <c r="BO433" i="1"/>
  <c r="BM433" i="1"/>
  <c r="Y433" i="1"/>
  <c r="Y439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BO388" i="1"/>
  <c r="BM388" i="1"/>
  <c r="Y388" i="1"/>
  <c r="X386" i="1"/>
  <c r="X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Y386" i="1" s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Y379" i="1" s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Y371" i="1" s="1"/>
  <c r="P366" i="1"/>
  <c r="X364" i="1"/>
  <c r="X363" i="1"/>
  <c r="BO362" i="1"/>
  <c r="BM362" i="1"/>
  <c r="Y362" i="1"/>
  <c r="BP362" i="1" s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P355" i="1" s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X341" i="1"/>
  <c r="X340" i="1"/>
  <c r="BO339" i="1"/>
  <c r="BM339" i="1"/>
  <c r="Y339" i="1"/>
  <c r="BP339" i="1" s="1"/>
  <c r="P339" i="1"/>
  <c r="BO338" i="1"/>
  <c r="BM338" i="1"/>
  <c r="Y338" i="1"/>
  <c r="Y340" i="1" s="1"/>
  <c r="P338" i="1"/>
  <c r="X336" i="1"/>
  <c r="X335" i="1"/>
  <c r="BO334" i="1"/>
  <c r="BM334" i="1"/>
  <c r="Y334" i="1"/>
  <c r="Y336" i="1" s="1"/>
  <c r="P334" i="1"/>
  <c r="X332" i="1"/>
  <c r="X331" i="1"/>
  <c r="BO330" i="1"/>
  <c r="BM330" i="1"/>
  <c r="Y330" i="1"/>
  <c r="S670" i="1" s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O309" i="1"/>
  <c r="BM309" i="1"/>
  <c r="Y309" i="1"/>
  <c r="BP309" i="1" s="1"/>
  <c r="BO308" i="1"/>
  <c r="BM308" i="1"/>
  <c r="Y308" i="1"/>
  <c r="BP308" i="1" s="1"/>
  <c r="P308" i="1"/>
  <c r="BO307" i="1"/>
  <c r="BM307" i="1"/>
  <c r="Y307" i="1"/>
  <c r="Q670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7" i="1"/>
  <c r="X296" i="1"/>
  <c r="BO295" i="1"/>
  <c r="BM295" i="1"/>
  <c r="Y295" i="1"/>
  <c r="O670" i="1" s="1"/>
  <c r="P295" i="1"/>
  <c r="X292" i="1"/>
  <c r="X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BO282" i="1"/>
  <c r="BM282" i="1"/>
  <c r="Y282" i="1"/>
  <c r="BP282" i="1" s="1"/>
  <c r="P282" i="1"/>
  <c r="BO281" i="1"/>
  <c r="BM281" i="1"/>
  <c r="Y281" i="1"/>
  <c r="P281" i="1"/>
  <c r="X278" i="1"/>
  <c r="X277" i="1"/>
  <c r="BO276" i="1"/>
  <c r="BM276" i="1"/>
  <c r="Y276" i="1"/>
  <c r="Y278" i="1" s="1"/>
  <c r="X274" i="1"/>
  <c r="X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X261" i="1"/>
  <c r="X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X249" i="1"/>
  <c r="X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Y248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X227" i="1"/>
  <c r="X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X205" i="1"/>
  <c r="X204" i="1"/>
  <c r="BO203" i="1"/>
  <c r="BM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X188" i="1"/>
  <c r="X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X174" i="1"/>
  <c r="X173" i="1"/>
  <c r="BO172" i="1"/>
  <c r="BM172" i="1"/>
  <c r="Y172" i="1"/>
  <c r="Y173" i="1" s="1"/>
  <c r="P172" i="1"/>
  <c r="X169" i="1"/>
  <c r="X168" i="1"/>
  <c r="BO167" i="1"/>
  <c r="BM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X159" i="1"/>
  <c r="X158" i="1"/>
  <c r="BO157" i="1"/>
  <c r="BM157" i="1"/>
  <c r="Y157" i="1"/>
  <c r="P157" i="1"/>
  <c r="BO156" i="1"/>
  <c r="BM156" i="1"/>
  <c r="Y156" i="1"/>
  <c r="P156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X148" i="1"/>
  <c r="X147" i="1"/>
  <c r="BO146" i="1"/>
  <c r="BM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X121" i="1"/>
  <c r="X120" i="1"/>
  <c r="BO119" i="1"/>
  <c r="BM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O66" i="1"/>
  <c r="BM66" i="1"/>
  <c r="Y66" i="1"/>
  <c r="BP66" i="1" s="1"/>
  <c r="BO65" i="1"/>
  <c r="BM65" i="1"/>
  <c r="Y65" i="1"/>
  <c r="BP65" i="1" s="1"/>
  <c r="P65" i="1"/>
  <c r="BO64" i="1"/>
  <c r="BM64" i="1"/>
  <c r="Y64" i="1"/>
  <c r="P64" i="1"/>
  <c r="BP63" i="1"/>
  <c r="BO63" i="1"/>
  <c r="BN63" i="1"/>
  <c r="BM63" i="1"/>
  <c r="Z63" i="1"/>
  <c r="Y63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Y54" i="1" s="1"/>
  <c r="P48" i="1"/>
  <c r="X44" i="1"/>
  <c r="X43" i="1"/>
  <c r="BO42" i="1"/>
  <c r="BM42" i="1"/>
  <c r="Y42" i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5" i="1" s="1"/>
  <c r="P26" i="1"/>
  <c r="X24" i="1"/>
  <c r="X660" i="1" s="1"/>
  <c r="X23" i="1"/>
  <c r="BO22" i="1"/>
  <c r="X662" i="1" s="1"/>
  <c r="BM22" i="1"/>
  <c r="Y22" i="1"/>
  <c r="B670" i="1" s="1"/>
  <c r="P22" i="1"/>
  <c r="H10" i="1"/>
  <c r="A9" i="1"/>
  <c r="A10" i="1" s="1"/>
  <c r="D7" i="1"/>
  <c r="Q6" i="1"/>
  <c r="P2" i="1"/>
  <c r="Y345" i="1" l="1"/>
  <c r="BP344" i="1"/>
  <c r="BN344" i="1"/>
  <c r="Z344" i="1"/>
  <c r="Z345" i="1" s="1"/>
  <c r="BP348" i="1"/>
  <c r="BN348" i="1"/>
  <c r="Z348" i="1"/>
  <c r="BP368" i="1"/>
  <c r="BN368" i="1"/>
  <c r="Z368" i="1"/>
  <c r="BP421" i="1"/>
  <c r="BN421" i="1"/>
  <c r="Z421" i="1"/>
  <c r="BP468" i="1"/>
  <c r="BN468" i="1"/>
  <c r="Z468" i="1"/>
  <c r="BP494" i="1"/>
  <c r="BN494" i="1"/>
  <c r="Z494" i="1"/>
  <c r="BP507" i="1"/>
  <c r="BN507" i="1"/>
  <c r="Z507" i="1"/>
  <c r="BP573" i="1"/>
  <c r="BN573" i="1"/>
  <c r="Z573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Z51" i="1"/>
  <c r="BN51" i="1"/>
  <c r="Z76" i="1"/>
  <c r="BN76" i="1"/>
  <c r="Z77" i="1"/>
  <c r="BN77" i="1"/>
  <c r="Y97" i="1"/>
  <c r="Z95" i="1"/>
  <c r="BN95" i="1"/>
  <c r="Z114" i="1"/>
  <c r="BN114" i="1"/>
  <c r="Z124" i="1"/>
  <c r="BN124" i="1"/>
  <c r="Z150" i="1"/>
  <c r="BN150" i="1"/>
  <c r="G670" i="1"/>
  <c r="Z172" i="1"/>
  <c r="Z173" i="1" s="1"/>
  <c r="BN172" i="1"/>
  <c r="BP172" i="1"/>
  <c r="Z176" i="1"/>
  <c r="BN176" i="1"/>
  <c r="Z186" i="1"/>
  <c r="BN186" i="1"/>
  <c r="Z197" i="1"/>
  <c r="BN197" i="1"/>
  <c r="Z208" i="1"/>
  <c r="BN208" i="1"/>
  <c r="Z222" i="1"/>
  <c r="BN222" i="1"/>
  <c r="Z234" i="1"/>
  <c r="BN234" i="1"/>
  <c r="Z246" i="1"/>
  <c r="BN246" i="1"/>
  <c r="K670" i="1"/>
  <c r="Z259" i="1"/>
  <c r="BN259" i="1"/>
  <c r="BP287" i="1"/>
  <c r="BN287" i="1"/>
  <c r="Z287" i="1"/>
  <c r="BP356" i="1"/>
  <c r="BN356" i="1"/>
  <c r="Z356" i="1"/>
  <c r="BP407" i="1"/>
  <c r="BN407" i="1"/>
  <c r="Z407" i="1"/>
  <c r="BP452" i="1"/>
  <c r="BN452" i="1"/>
  <c r="Z452" i="1"/>
  <c r="BP489" i="1"/>
  <c r="BN489" i="1"/>
  <c r="Z489" i="1"/>
  <c r="BP497" i="1"/>
  <c r="BN497" i="1"/>
  <c r="Z497" i="1"/>
  <c r="BP555" i="1"/>
  <c r="BN555" i="1"/>
  <c r="Z555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Z640" i="1" s="1"/>
  <c r="BP638" i="1"/>
  <c r="BN638" i="1"/>
  <c r="Z638" i="1"/>
  <c r="Y291" i="1"/>
  <c r="Y351" i="1"/>
  <c r="U670" i="1"/>
  <c r="X661" i="1"/>
  <c r="X663" i="1" s="1"/>
  <c r="X664" i="1"/>
  <c r="Z30" i="1"/>
  <c r="BN30" i="1"/>
  <c r="Z31" i="1"/>
  <c r="BN31" i="1"/>
  <c r="Z34" i="1"/>
  <c r="BN34" i="1"/>
  <c r="Z38" i="1"/>
  <c r="Z39" i="1" s="1"/>
  <c r="Z49" i="1"/>
  <c r="BN49" i="1"/>
  <c r="Z53" i="1"/>
  <c r="BN53" i="1"/>
  <c r="Y59" i="1"/>
  <c r="Z65" i="1"/>
  <c r="BN65" i="1"/>
  <c r="Z66" i="1"/>
  <c r="BN66" i="1"/>
  <c r="Z70" i="1"/>
  <c r="BN70" i="1"/>
  <c r="Y80" i="1"/>
  <c r="Z83" i="1"/>
  <c r="BN83" i="1"/>
  <c r="Z87" i="1"/>
  <c r="BN87" i="1"/>
  <c r="Z101" i="1"/>
  <c r="BN101" i="1"/>
  <c r="E670" i="1"/>
  <c r="Z110" i="1"/>
  <c r="BN110" i="1"/>
  <c r="BP119" i="1"/>
  <c r="BN119" i="1"/>
  <c r="Z119" i="1"/>
  <c r="Y148" i="1"/>
  <c r="BP141" i="1"/>
  <c r="BN141" i="1"/>
  <c r="Z141" i="1"/>
  <c r="BP146" i="1"/>
  <c r="BN146" i="1"/>
  <c r="Z146" i="1"/>
  <c r="BP167" i="1"/>
  <c r="BN167" i="1"/>
  <c r="Z167" i="1"/>
  <c r="Y188" i="1"/>
  <c r="BP184" i="1"/>
  <c r="BN184" i="1"/>
  <c r="Z184" i="1"/>
  <c r="BP203" i="1"/>
  <c r="BN203" i="1"/>
  <c r="Z203" i="1"/>
  <c r="BP220" i="1"/>
  <c r="BN220" i="1"/>
  <c r="Z220" i="1"/>
  <c r="BP116" i="1"/>
  <c r="BN116" i="1"/>
  <c r="Z116" i="1"/>
  <c r="BP126" i="1"/>
  <c r="BN126" i="1"/>
  <c r="Z126" i="1"/>
  <c r="BP142" i="1"/>
  <c r="BN142" i="1"/>
  <c r="Z142" i="1"/>
  <c r="BP157" i="1"/>
  <c r="BN157" i="1"/>
  <c r="Z157" i="1"/>
  <c r="BP178" i="1"/>
  <c r="BN178" i="1"/>
  <c r="Z178" i="1"/>
  <c r="BP199" i="1"/>
  <c r="BN199" i="1"/>
  <c r="Z199" i="1"/>
  <c r="BP214" i="1"/>
  <c r="BN214" i="1"/>
  <c r="Z214" i="1"/>
  <c r="BP224" i="1"/>
  <c r="BN224" i="1"/>
  <c r="Z224" i="1"/>
  <c r="BP503" i="1"/>
  <c r="BN503" i="1"/>
  <c r="Z503" i="1"/>
  <c r="BP524" i="1"/>
  <c r="BN524" i="1"/>
  <c r="Z524" i="1"/>
  <c r="AB670" i="1"/>
  <c r="Y548" i="1"/>
  <c r="BP547" i="1"/>
  <c r="BN547" i="1"/>
  <c r="Z547" i="1"/>
  <c r="Z548" i="1" s="1"/>
  <c r="BP553" i="1"/>
  <c r="BN553" i="1"/>
  <c r="Z553" i="1"/>
  <c r="BP569" i="1"/>
  <c r="BN569" i="1"/>
  <c r="Z569" i="1"/>
  <c r="BP578" i="1"/>
  <c r="BN578" i="1"/>
  <c r="Z578" i="1"/>
  <c r="BP586" i="1"/>
  <c r="BN586" i="1"/>
  <c r="Z586" i="1"/>
  <c r="BP616" i="1"/>
  <c r="BN616" i="1"/>
  <c r="Z616" i="1"/>
  <c r="BP618" i="1"/>
  <c r="BN618" i="1"/>
  <c r="Z618" i="1"/>
  <c r="BP620" i="1"/>
  <c r="BN620" i="1"/>
  <c r="Z620" i="1"/>
  <c r="Y121" i="1"/>
  <c r="Y137" i="1"/>
  <c r="Y152" i="1"/>
  <c r="Y163" i="1"/>
  <c r="Y182" i="1"/>
  <c r="I670" i="1"/>
  <c r="Y205" i="1"/>
  <c r="Y226" i="1"/>
  <c r="Y240" i="1"/>
  <c r="Z232" i="1"/>
  <c r="BN232" i="1"/>
  <c r="Z236" i="1"/>
  <c r="BN236" i="1"/>
  <c r="Z244" i="1"/>
  <c r="BN244" i="1"/>
  <c r="Z253" i="1"/>
  <c r="BN253" i="1"/>
  <c r="Z257" i="1"/>
  <c r="BN257" i="1"/>
  <c r="Z264" i="1"/>
  <c r="BN264" i="1"/>
  <c r="Z271" i="1"/>
  <c r="BN271" i="1"/>
  <c r="Z276" i="1"/>
  <c r="Z277" i="1" s="1"/>
  <c r="BN276" i="1"/>
  <c r="BP276" i="1"/>
  <c r="Y277" i="1"/>
  <c r="Z281" i="1"/>
  <c r="BN281" i="1"/>
  <c r="BP281" i="1"/>
  <c r="Z284" i="1"/>
  <c r="BN284" i="1"/>
  <c r="Z289" i="1"/>
  <c r="BN289" i="1"/>
  <c r="P670" i="1"/>
  <c r="Z308" i="1"/>
  <c r="BN308" i="1"/>
  <c r="Z309" i="1"/>
  <c r="BN309" i="1"/>
  <c r="Z339" i="1"/>
  <c r="BN339" i="1"/>
  <c r="Y350" i="1"/>
  <c r="Z358" i="1"/>
  <c r="BN358" i="1"/>
  <c r="Z362" i="1"/>
  <c r="BN362" i="1"/>
  <c r="Z366" i="1"/>
  <c r="BN366" i="1"/>
  <c r="BP366" i="1"/>
  <c r="Z382" i="1"/>
  <c r="BN382" i="1"/>
  <c r="Z384" i="1"/>
  <c r="BN384" i="1"/>
  <c r="Z396" i="1"/>
  <c r="BN396" i="1"/>
  <c r="Y410" i="1"/>
  <c r="Z415" i="1"/>
  <c r="BN415" i="1"/>
  <c r="Z419" i="1"/>
  <c r="BN419" i="1"/>
  <c r="Z423" i="1"/>
  <c r="BN423" i="1"/>
  <c r="Z433" i="1"/>
  <c r="BN433" i="1"/>
  <c r="BP433" i="1"/>
  <c r="Z436" i="1"/>
  <c r="BN436" i="1"/>
  <c r="Z437" i="1"/>
  <c r="BN437" i="1"/>
  <c r="Z442" i="1"/>
  <c r="BN442" i="1"/>
  <c r="Z450" i="1"/>
  <c r="BN450" i="1"/>
  <c r="Z454" i="1"/>
  <c r="BN454" i="1"/>
  <c r="Z464" i="1"/>
  <c r="BN464" i="1"/>
  <c r="BP464" i="1"/>
  <c r="Z465" i="1"/>
  <c r="BN465" i="1"/>
  <c r="Z466" i="1"/>
  <c r="BN466" i="1"/>
  <c r="Z470" i="1"/>
  <c r="BN470" i="1"/>
  <c r="Y505" i="1"/>
  <c r="Z487" i="1"/>
  <c r="BN487" i="1"/>
  <c r="Z491" i="1"/>
  <c r="BN491" i="1"/>
  <c r="Z492" i="1"/>
  <c r="BN492" i="1"/>
  <c r="BP499" i="1"/>
  <c r="BN499" i="1"/>
  <c r="Z499" i="1"/>
  <c r="BP513" i="1"/>
  <c r="BN513" i="1"/>
  <c r="Z513" i="1"/>
  <c r="Y527" i="1"/>
  <c r="BP526" i="1"/>
  <c r="BN526" i="1"/>
  <c r="Z526" i="1"/>
  <c r="Y532" i="1"/>
  <c r="Y531" i="1"/>
  <c r="BP530" i="1"/>
  <c r="BN530" i="1"/>
  <c r="Z530" i="1"/>
  <c r="Z531" i="1" s="1"/>
  <c r="Y536" i="1"/>
  <c r="Y535" i="1"/>
  <c r="BP534" i="1"/>
  <c r="BN534" i="1"/>
  <c r="Z534" i="1"/>
  <c r="Z535" i="1" s="1"/>
  <c r="BP539" i="1"/>
  <c r="BN539" i="1"/>
  <c r="Z539" i="1"/>
  <c r="BP557" i="1"/>
  <c r="BN557" i="1"/>
  <c r="Z557" i="1"/>
  <c r="BP575" i="1"/>
  <c r="BN575" i="1"/>
  <c r="Z575" i="1"/>
  <c r="BP579" i="1"/>
  <c r="BN579" i="1"/>
  <c r="Z579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Y651" i="1"/>
  <c r="Y650" i="1"/>
  <c r="BP649" i="1"/>
  <c r="BN649" i="1"/>
  <c r="Z649" i="1"/>
  <c r="Z650" i="1" s="1"/>
  <c r="Y659" i="1"/>
  <c r="Y658" i="1"/>
  <c r="BP657" i="1"/>
  <c r="BN657" i="1"/>
  <c r="Z657" i="1"/>
  <c r="Z658" i="1" s="1"/>
  <c r="Y582" i="1"/>
  <c r="Z670" i="1"/>
  <c r="F9" i="1"/>
  <c r="J9" i="1"/>
  <c r="F10" i="1"/>
  <c r="Z22" i="1"/>
  <c r="Z23" i="1" s="1"/>
  <c r="BN22" i="1"/>
  <c r="BP22" i="1"/>
  <c r="Y23" i="1"/>
  <c r="Z26" i="1"/>
  <c r="BN26" i="1"/>
  <c r="BP26" i="1"/>
  <c r="Z27" i="1"/>
  <c r="BN27" i="1"/>
  <c r="Z29" i="1"/>
  <c r="BN29" i="1"/>
  <c r="Z32" i="1"/>
  <c r="BN32" i="1"/>
  <c r="Z33" i="1"/>
  <c r="BN33" i="1"/>
  <c r="Y36" i="1"/>
  <c r="Y39" i="1"/>
  <c r="BP38" i="1"/>
  <c r="BN38" i="1"/>
  <c r="BP50" i="1"/>
  <c r="BN50" i="1"/>
  <c r="Z50" i="1"/>
  <c r="BP58" i="1"/>
  <c r="BN58" i="1"/>
  <c r="Z58" i="1"/>
  <c r="Z59" i="1" s="1"/>
  <c r="Y60" i="1"/>
  <c r="BP64" i="1"/>
  <c r="BN64" i="1"/>
  <c r="Z64" i="1"/>
  <c r="BP69" i="1"/>
  <c r="BN69" i="1"/>
  <c r="Z69" i="1"/>
  <c r="BP78" i="1"/>
  <c r="BN78" i="1"/>
  <c r="Z78" i="1"/>
  <c r="Y89" i="1"/>
  <c r="BP82" i="1"/>
  <c r="BN82" i="1"/>
  <c r="Z82" i="1"/>
  <c r="Y88" i="1"/>
  <c r="H9" i="1"/>
  <c r="Y24" i="1"/>
  <c r="Y43" i="1"/>
  <c r="BP42" i="1"/>
  <c r="BN42" i="1"/>
  <c r="Z42" i="1"/>
  <c r="Z43" i="1" s="1"/>
  <c r="Y44" i="1"/>
  <c r="C670" i="1"/>
  <c r="Y55" i="1"/>
  <c r="BP48" i="1"/>
  <c r="BN48" i="1"/>
  <c r="Z48" i="1"/>
  <c r="BP52" i="1"/>
  <c r="BN52" i="1"/>
  <c r="Z52" i="1"/>
  <c r="BP67" i="1"/>
  <c r="BN67" i="1"/>
  <c r="Z67" i="1"/>
  <c r="BP71" i="1"/>
  <c r="BN71" i="1"/>
  <c r="Z71" i="1"/>
  <c r="Y73" i="1"/>
  <c r="Y79" i="1"/>
  <c r="BP75" i="1"/>
  <c r="BN75" i="1"/>
  <c r="Z75" i="1"/>
  <c r="BP84" i="1"/>
  <c r="BN84" i="1"/>
  <c r="Z84" i="1"/>
  <c r="Y98" i="1"/>
  <c r="Y104" i="1"/>
  <c r="Y111" i="1"/>
  <c r="Y120" i="1"/>
  <c r="Y129" i="1"/>
  <c r="Y138" i="1"/>
  <c r="Y147" i="1"/>
  <c r="Y153" i="1"/>
  <c r="Y158" i="1"/>
  <c r="Y164" i="1"/>
  <c r="Y168" i="1"/>
  <c r="Y181" i="1"/>
  <c r="Y187" i="1"/>
  <c r="Y194" i="1"/>
  <c r="Y204" i="1"/>
  <c r="Y211" i="1"/>
  <c r="Y215" i="1"/>
  <c r="Y227" i="1"/>
  <c r="Y241" i="1"/>
  <c r="Y249" i="1"/>
  <c r="Y260" i="1"/>
  <c r="Y274" i="1"/>
  <c r="Z286" i="1"/>
  <c r="BN286" i="1"/>
  <c r="Z288" i="1"/>
  <c r="BN288" i="1"/>
  <c r="Z290" i="1"/>
  <c r="BN290" i="1"/>
  <c r="Z295" i="1"/>
  <c r="Z296" i="1" s="1"/>
  <c r="BN295" i="1"/>
  <c r="BP295" i="1"/>
  <c r="Y296" i="1"/>
  <c r="Z300" i="1"/>
  <c r="BN300" i="1"/>
  <c r="BP300" i="1"/>
  <c r="Z302" i="1"/>
  <c r="BN302" i="1"/>
  <c r="Y303" i="1"/>
  <c r="Z307" i="1"/>
  <c r="BN307" i="1"/>
  <c r="BP307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BN330" i="1"/>
  <c r="BP330" i="1"/>
  <c r="Y331" i="1"/>
  <c r="Z334" i="1"/>
  <c r="Z335" i="1" s="1"/>
  <c r="BN334" i="1"/>
  <c r="BP334" i="1"/>
  <c r="Y335" i="1"/>
  <c r="Z338" i="1"/>
  <c r="Z340" i="1" s="1"/>
  <c r="BN338" i="1"/>
  <c r="BP338" i="1"/>
  <c r="Y341" i="1"/>
  <c r="T670" i="1"/>
  <c r="Y346" i="1"/>
  <c r="Z349" i="1"/>
  <c r="Z350" i="1" s="1"/>
  <c r="BN349" i="1"/>
  <c r="BP349" i="1"/>
  <c r="Z354" i="1"/>
  <c r="BN354" i="1"/>
  <c r="BP354" i="1"/>
  <c r="Z355" i="1"/>
  <c r="BN355" i="1"/>
  <c r="Z357" i="1"/>
  <c r="BN357" i="1"/>
  <c r="Z359" i="1"/>
  <c r="BN359" i="1"/>
  <c r="Z361" i="1"/>
  <c r="BN361" i="1"/>
  <c r="Y364" i="1"/>
  <c r="Z367" i="1"/>
  <c r="BN367" i="1"/>
  <c r="Z369" i="1"/>
  <c r="BN369" i="1"/>
  <c r="Y370" i="1"/>
  <c r="Z373" i="1"/>
  <c r="BN373" i="1"/>
  <c r="BP373" i="1"/>
  <c r="Z375" i="1"/>
  <c r="BN375" i="1"/>
  <c r="Z377" i="1"/>
  <c r="BN377" i="1"/>
  <c r="Y380" i="1"/>
  <c r="Y385" i="1"/>
  <c r="Y392" i="1"/>
  <c r="BP388" i="1"/>
  <c r="BN388" i="1"/>
  <c r="Z388" i="1"/>
  <c r="BP391" i="1"/>
  <c r="BN391" i="1"/>
  <c r="Z391" i="1"/>
  <c r="Y393" i="1"/>
  <c r="Y398" i="1"/>
  <c r="BP395" i="1"/>
  <c r="BN395" i="1"/>
  <c r="Z395" i="1"/>
  <c r="BP408" i="1"/>
  <c r="BN408" i="1"/>
  <c r="Z408" i="1"/>
  <c r="W670" i="1"/>
  <c r="Y425" i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Y438" i="1"/>
  <c r="Y444" i="1"/>
  <c r="BP441" i="1"/>
  <c r="BN441" i="1"/>
  <c r="Z441" i="1"/>
  <c r="BP449" i="1"/>
  <c r="BN449" i="1"/>
  <c r="Z449" i="1"/>
  <c r="BP453" i="1"/>
  <c r="BN453" i="1"/>
  <c r="Z453" i="1"/>
  <c r="BP467" i="1"/>
  <c r="BN467" i="1"/>
  <c r="Z467" i="1"/>
  <c r="Y471" i="1"/>
  <c r="BP486" i="1"/>
  <c r="BN486" i="1"/>
  <c r="Z486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BP523" i="1"/>
  <c r="BN523" i="1"/>
  <c r="Z523" i="1"/>
  <c r="BP556" i="1"/>
  <c r="BN556" i="1"/>
  <c r="Z556" i="1"/>
  <c r="BP562" i="1"/>
  <c r="BN562" i="1"/>
  <c r="Z562" i="1"/>
  <c r="BP568" i="1"/>
  <c r="BN568" i="1"/>
  <c r="Z568" i="1"/>
  <c r="R670" i="1"/>
  <c r="D670" i="1"/>
  <c r="Y72" i="1"/>
  <c r="Z86" i="1"/>
  <c r="BN86" i="1"/>
  <c r="Z91" i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2" i="1"/>
  <c r="Z115" i="1"/>
  <c r="BN115" i="1"/>
  <c r="Z117" i="1"/>
  <c r="BN117" i="1"/>
  <c r="Z118" i="1"/>
  <c r="BN118" i="1"/>
  <c r="F670" i="1"/>
  <c r="Z125" i="1"/>
  <c r="BN125" i="1"/>
  <c r="Z127" i="1"/>
  <c r="BN127" i="1"/>
  <c r="Y130" i="1"/>
  <c r="Z132" i="1"/>
  <c r="BN132" i="1"/>
  <c r="BP132" i="1"/>
  <c r="Z134" i="1"/>
  <c r="BN134" i="1"/>
  <c r="Z135" i="1"/>
  <c r="BN135" i="1"/>
  <c r="Z136" i="1"/>
  <c r="BN136" i="1"/>
  <c r="Z140" i="1"/>
  <c r="BN140" i="1"/>
  <c r="BP140" i="1"/>
  <c r="Z143" i="1"/>
  <c r="BN143" i="1"/>
  <c r="Z145" i="1"/>
  <c r="BN145" i="1"/>
  <c r="Z151" i="1"/>
  <c r="BN151" i="1"/>
  <c r="Z156" i="1"/>
  <c r="Z158" i="1" s="1"/>
  <c r="BN156" i="1"/>
  <c r="BP156" i="1"/>
  <c r="Y159" i="1"/>
  <c r="Z162" i="1"/>
  <c r="Z163" i="1" s="1"/>
  <c r="BN162" i="1"/>
  <c r="Z166" i="1"/>
  <c r="Z168" i="1" s="1"/>
  <c r="BN166" i="1"/>
  <c r="BP166" i="1"/>
  <c r="H670" i="1"/>
  <c r="Y174" i="1"/>
  <c r="Z177" i="1"/>
  <c r="BN177" i="1"/>
  <c r="Z179" i="1"/>
  <c r="BN179" i="1"/>
  <c r="Z185" i="1"/>
  <c r="Z187" i="1" s="1"/>
  <c r="BN185" i="1"/>
  <c r="Z192" i="1"/>
  <c r="Z193" i="1" s="1"/>
  <c r="BN192" i="1"/>
  <c r="BP192" i="1"/>
  <c r="Y193" i="1"/>
  <c r="Z196" i="1"/>
  <c r="BN196" i="1"/>
  <c r="BP196" i="1"/>
  <c r="Z198" i="1"/>
  <c r="BN198" i="1"/>
  <c r="Z200" i="1"/>
  <c r="BN200" i="1"/>
  <c r="Z202" i="1"/>
  <c r="BN202" i="1"/>
  <c r="J670" i="1"/>
  <c r="Z209" i="1"/>
  <c r="Z210" i="1" s="1"/>
  <c r="BN209" i="1"/>
  <c r="Y210" i="1"/>
  <c r="Z213" i="1"/>
  <c r="BN213" i="1"/>
  <c r="BP213" i="1"/>
  <c r="Z219" i="1"/>
  <c r="BN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BN243" i="1"/>
  <c r="BP243" i="1"/>
  <c r="Z245" i="1"/>
  <c r="BN245" i="1"/>
  <c r="Z247" i="1"/>
  <c r="BN247" i="1"/>
  <c r="Z252" i="1"/>
  <c r="BN252" i="1"/>
  <c r="BP252" i="1"/>
  <c r="Z254" i="1"/>
  <c r="BN254" i="1"/>
  <c r="Z256" i="1"/>
  <c r="BN256" i="1"/>
  <c r="Z258" i="1"/>
  <c r="BN258" i="1"/>
  <c r="Y261" i="1"/>
  <c r="L670" i="1"/>
  <c r="Z265" i="1"/>
  <c r="BN265" i="1"/>
  <c r="Z267" i="1"/>
  <c r="BN267" i="1"/>
  <c r="Z268" i="1"/>
  <c r="BN268" i="1"/>
  <c r="Z270" i="1"/>
  <c r="BN270" i="1"/>
  <c r="Z272" i="1"/>
  <c r="BN272" i="1"/>
  <c r="Y273" i="1"/>
  <c r="M670" i="1"/>
  <c r="Z282" i="1"/>
  <c r="BN282" i="1"/>
  <c r="Z283" i="1"/>
  <c r="BN283" i="1"/>
  <c r="Z285" i="1"/>
  <c r="BN285" i="1"/>
  <c r="Y292" i="1"/>
  <c r="Y297" i="1"/>
  <c r="Y304" i="1"/>
  <c r="Y314" i="1"/>
  <c r="Y332" i="1"/>
  <c r="Y363" i="1"/>
  <c r="Z374" i="1"/>
  <c r="BN374" i="1"/>
  <c r="Z376" i="1"/>
  <c r="BN376" i="1"/>
  <c r="Z378" i="1"/>
  <c r="BN378" i="1"/>
  <c r="BP382" i="1"/>
  <c r="BP383" i="1"/>
  <c r="BN383" i="1"/>
  <c r="Z383" i="1"/>
  <c r="Z385" i="1" s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5" i="1"/>
  <c r="BN435" i="1"/>
  <c r="Z435" i="1"/>
  <c r="BP443" i="1"/>
  <c r="BN443" i="1"/>
  <c r="Z443" i="1"/>
  <c r="Y445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9" i="1"/>
  <c r="BN469" i="1"/>
  <c r="Z469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Y510" i="1"/>
  <c r="Y515" i="1"/>
  <c r="BP512" i="1"/>
  <c r="BN512" i="1"/>
  <c r="Z512" i="1"/>
  <c r="Z514" i="1" s="1"/>
  <c r="BP540" i="1"/>
  <c r="BN540" i="1"/>
  <c r="Z540" i="1"/>
  <c r="Z543" i="1" s="1"/>
  <c r="Y543" i="1"/>
  <c r="BP576" i="1"/>
  <c r="BN576" i="1"/>
  <c r="Z576" i="1"/>
  <c r="BP580" i="1"/>
  <c r="BN580" i="1"/>
  <c r="Z580" i="1"/>
  <c r="BP587" i="1"/>
  <c r="BN587" i="1"/>
  <c r="Z587" i="1"/>
  <c r="Y589" i="1"/>
  <c r="Y593" i="1"/>
  <c r="BP591" i="1"/>
  <c r="BN591" i="1"/>
  <c r="Z591" i="1"/>
  <c r="Y594" i="1"/>
  <c r="Y670" i="1"/>
  <c r="Y483" i="1"/>
  <c r="Y528" i="1"/>
  <c r="BP525" i="1"/>
  <c r="BN525" i="1"/>
  <c r="Z525" i="1"/>
  <c r="Z527" i="1" s="1"/>
  <c r="BP554" i="1"/>
  <c r="BN554" i="1"/>
  <c r="Z554" i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70" i="1"/>
  <c r="BP574" i="1"/>
  <c r="BN574" i="1"/>
  <c r="Z574" i="1"/>
  <c r="BP577" i="1"/>
  <c r="BN577" i="1"/>
  <c r="Z577" i="1"/>
  <c r="BP581" i="1"/>
  <c r="BN581" i="1"/>
  <c r="Z581" i="1"/>
  <c r="Y583" i="1"/>
  <c r="Y588" i="1"/>
  <c r="BP585" i="1"/>
  <c r="BN585" i="1"/>
  <c r="Z585" i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605" i="1" l="1"/>
  <c r="Z509" i="1"/>
  <c r="Z471" i="1"/>
  <c r="Z409" i="1"/>
  <c r="Z215" i="1"/>
  <c r="Z152" i="1"/>
  <c r="Z313" i="1"/>
  <c r="Z303" i="1"/>
  <c r="Z79" i="1"/>
  <c r="Z54" i="1"/>
  <c r="Z646" i="1"/>
  <c r="Z582" i="1"/>
  <c r="Z260" i="1"/>
  <c r="Z240" i="1"/>
  <c r="Z226" i="1"/>
  <c r="Z204" i="1"/>
  <c r="Z181" i="1"/>
  <c r="Z147" i="1"/>
  <c r="Z129" i="1"/>
  <c r="Z103" i="1"/>
  <c r="Z504" i="1"/>
  <c r="Z438" i="1"/>
  <c r="Z370" i="1"/>
  <c r="Z72" i="1"/>
  <c r="Z564" i="1"/>
  <c r="Z291" i="1"/>
  <c r="Z273" i="1"/>
  <c r="Z120" i="1"/>
  <c r="Z622" i="1"/>
  <c r="Z612" i="1"/>
  <c r="Z456" i="1"/>
  <c r="Z425" i="1"/>
  <c r="Z398" i="1"/>
  <c r="Z392" i="1"/>
  <c r="Z379" i="1"/>
  <c r="Y660" i="1"/>
  <c r="Z88" i="1"/>
  <c r="Z35" i="1"/>
  <c r="Y662" i="1"/>
  <c r="Z633" i="1"/>
  <c r="Z588" i="1"/>
  <c r="Z593" i="1"/>
  <c r="Z248" i="1"/>
  <c r="Z137" i="1"/>
  <c r="Z111" i="1"/>
  <c r="Z97" i="1"/>
  <c r="Z444" i="1"/>
  <c r="Z363" i="1"/>
  <c r="Y664" i="1"/>
  <c r="Y661" i="1"/>
  <c r="Y663" i="1" s="1"/>
  <c r="Z665" i="1" l="1"/>
</calcChain>
</file>

<file path=xl/sharedStrings.xml><?xml version="1.0" encoding="utf-8"?>
<sst xmlns="http://schemas.openxmlformats.org/spreadsheetml/2006/main" count="3151" uniqueCount="1104">
  <si>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</si>
  <si>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</si>
  <si>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</si>
  <si>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</si>
  <si>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</si>
  <si>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</si>
  <si>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</si>
  <si>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</si>
  <si>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</si>
  <si>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</si>
  <si>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</si>
  <si>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</si>
  <si>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</si>
  <si>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</si>
  <si>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</si>
  <si>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</si>
  <si>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</si>
  <si>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</si>
  <si>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</si>
  <si>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</si>
  <si>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</si>
  <si>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</si>
  <si>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</si>
  <si>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</si>
  <si>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</si>
  <si>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</si>
  <si>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</si>
  <si>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</si>
  <si>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</si>
  <si>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</si>
  <si>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</si>
  <si>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</si>
  <si>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</si>
  <si>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</si>
  <si>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</si>
  <si>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</si>
  <si>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</si>
  <si>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</si>
  <si>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</si>
  <si>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</si>
  <si>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</si>
  <si>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</si>
  <si>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</si>
  <si>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</si>
  <si>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</si>
  <si>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</si>
  <si>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</si>
  <si>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</si>
  <si>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</si>
  <si>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</si>
  <si>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</si>
  <si>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</si>
  <si>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</si>
  <si>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</si>
  <si>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</si>
  <si>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</si>
  <si>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</si>
  <si>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</si>
  <si>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</si>
  <si>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</si>
  <si>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</si>
  <si>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</si>
  <si>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</si>
  <si>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</si>
  <si>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</si>
  <si>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</si>
  <si>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</si>
  <si>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</si>
  <si>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</si>
  <si>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</si>
  <si>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</si>
  <si>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</si>
  <si>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</si>
  <si>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</si>
  <si>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</si>
  <si>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</si>
  <si>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</si>
  <si>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</si>
  <si>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</si>
  <si>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</si>
  <si>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</si>
  <si>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</si>
  <si>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</si>
  <si>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</si>
  <si>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</si>
  <si>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</si>
  <si>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</si>
  <si>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</si>
  <si>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</si>
  <si>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</si>
  <si>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</si>
  <si>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</si>
  <si>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</si>
  <si>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</si>
  <si>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</si>
  <si>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</si>
  <si>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</si>
  <si>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</si>
  <si>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</si>
  <si>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</si>
  <si>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</si>
  <si>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</si>
  <si>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</si>
  <si>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</si>
  <si>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</si>
  <si>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</si>
  <si>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</si>
  <si>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</si>
  <si>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</si>
  <si>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</si>
  <si>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</si>
  <si>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</si>
  <si>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</si>
  <si>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</si>
  <si>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</si>
  <si>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</si>
  <si>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</si>
  <si>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</si>
  <si>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</si>
  <si>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</si>
  <si>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</si>
  <si>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</si>
  <si>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</si>
  <si>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</si>
  <si>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</si>
  <si>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</si>
  <si>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</si>
  <si>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</si>
  <si>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</si>
  <si>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</si>
  <si>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</si>
  <si>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</si>
  <si>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</si>
  <si>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</si>
  <si>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</si>
  <si>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</si>
  <si>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</si>
  <si>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</si>
  <si>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</si>
  <si>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</si>
  <si>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</si>
  <si>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</si>
  <si>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</si>
  <si>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</si>
  <si>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</si>
  <si>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</si>
  <si>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</si>
  <si>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</si>
  <si>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</si>
  <si>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</si>
  <si>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</si>
  <si>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</si>
  <si>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</si>
  <si>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</si>
  <si>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</si>
  <si>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</si>
  <si>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</si>
  <si>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</si>
  <si>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</si>
  <si>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</si>
  <si>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</si>
  <si>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</si>
  <si>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</si>
  <si>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</si>
  <si>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</si>
  <si>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</si>
  <si>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</si>
  <si>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</si>
  <si>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</si>
  <si>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</si>
  <si>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</si>
  <si>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</si>
  <si>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</si>
  <si>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</si>
  <si>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</si>
  <si>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</si>
  <si>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</si>
  <si>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</si>
  <si>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</si>
  <si>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</si>
  <si>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</si>
  <si>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</si>
  <si>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</si>
  <si>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</si>
  <si>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</si>
  <si>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</si>
  <si>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</si>
  <si>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</si>
  <si>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</si>
  <si>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</si>
  <si>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</si>
  <si>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</si>
  <si>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</si>
  <si>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</si>
  <si>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</si>
  <si>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</si>
  <si>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</si>
  <si>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</si>
  <si>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</si>
  <si>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</si>
  <si>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</si>
  <si>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</si>
  <si>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</si>
  <si>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</si>
  <si>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</si>
  <si>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</si>
  <si>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</si>
  <si>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</si>
  <si>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</si>
  <si>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</si>
  <si>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</si>
  <si>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</si>
  <si>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</si>
  <si>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</si>
  <si>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</si>
  <si>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</si>
  <si>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</si>
  <si>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</si>
  <si>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</si>
  <si>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</si>
  <si>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</si>
  <si>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</si>
  <si>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</si>
  <si>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</si>
  <si>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</si>
  <si>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</si>
  <si>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</si>
  <si>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</si>
  <si>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</si>
  <si>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</si>
  <si>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</si>
  <si>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</si>
  <si>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</si>
  <si>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</si>
  <si>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</si>
  <si>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</si>
  <si>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</si>
  <si>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</si>
  <si>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</si>
  <si>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</si>
  <si>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</si>
  <si>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</si>
  <si>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</si>
  <si>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</si>
  <si>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</si>
  <si>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</si>
  <si>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</si>
  <si>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</si>
  <si>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</si>
  <si>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</si>
  <si>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</si>
  <si>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</si>
  <si>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</si>
  <si>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</si>
  <si>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</si>
  <si>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</si>
  <si>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</si>
  <si>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</si>
  <si>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</si>
  <si>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</si>
  <si>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</si>
  <si>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</si>
  <si>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</si>
  <si>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</si>
  <si>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</si>
  <si>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</si>
  <si>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</si>
  <si>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</si>
  <si>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</si>
  <si>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</si>
  <si>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</si>
  <si>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</si>
  <si>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</si>
  <si>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</si>
  <si>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</si>
  <si>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</si>
  <si>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</si>
  <si>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</si>
  <si>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</si>
  <si>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</si>
  <si>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</si>
  <si>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</si>
  <si>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</si>
  <si>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</si>
  <si>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</si>
  <si>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</si>
  <si>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</si>
  <si>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</si>
  <si>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</si>
  <si>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</si>
  <si>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</si>
  <si>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</si>
  <si>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</si>
  <si>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</si>
  <si>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</si>
  <si>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</si>
  <si>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</si>
  <si>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</si>
  <si>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</si>
  <si>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</si>
  <si>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</si>
  <si>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</si>
  <si>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</si>
  <si>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</si>
  <si>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</si>
  <si>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</si>
  <si>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</si>
  <si>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</si>
  <si>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</si>
  <si>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</si>
  <si>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</si>
  <si>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</si>
  <si>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</si>
  <si>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</si>
  <si>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</si>
  <si>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</si>
  <si>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</si>
  <si>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</si>
  <si>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</si>
  <si>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</si>
  <si>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</si>
  <si>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</si>
  <si>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</si>
  <si>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</si>
  <si>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</si>
  <si>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</si>
  <si>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</si>
  <si>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</si>
  <si>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</si>
  <si>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</si>
  <si>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</si>
  <si>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</si>
  <si>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</si>
  <si>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</si>
  <si>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</si>
  <si>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</si>
  <si>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</si>
  <si>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</si>
  <si>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</si>
  <si>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</si>
  <si>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</si>
  <si>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</si>
  <si>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</si>
  <si>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</si>
  <si>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</si>
  <si>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</si>
  <si>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</si>
  <si>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</si>
  <si>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</si>
  <si>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</si>
  <si>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</si>
  <si>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</si>
  <si>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</si>
  <si>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</si>
  <si>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</si>
  <si>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</si>
  <si>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</si>
  <si>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</si>
  <si>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</si>
  <si>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</si>
  <si>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</si>
  <si>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</si>
  <si>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</si>
  <si>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</si>
  <si>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</si>
  <si>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</si>
  <si>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</si>
  <si>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</si>
  <si>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</si>
  <si>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</si>
  <si>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</si>
  <si>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</si>
  <si>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</si>
  <si>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</si>
  <si>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</si>
  <si>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</si>
  <si>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</si>
  <si>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</si>
  <si>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</si>
  <si>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</si>
  <si>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</si>
  <si>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</si>
  <si>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</si>
  <si>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</si>
  <si>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</si>
  <si>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</si>
  <si>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</si>
  <si>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</si>
  <si>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</si>
  <si>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</si>
  <si>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</si>
  <si>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</si>
  <si>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</si>
  <si>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</si>
  <si>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</si>
  <si>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</si>
  <si>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</si>
  <si>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</si>
  <si>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</si>
  <si>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</si>
  <si>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</si>
  <si>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</si>
  <si>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</si>
  <si>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</si>
  <si>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</si>
  <si>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</si>
  <si>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</si>
  <si>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</si>
  <si>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</si>
  <si>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</si>
  <si>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</si>
  <si>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</si>
  <si>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</si>
  <si>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</si>
  <si>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</si>
  <si>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</si>
  <si>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</si>
  <si>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</si>
  <si>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</si>
  <si>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</si>
  <si>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</si>
  <si>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</si>
  <si>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</si>
  <si>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</si>
  <si>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</si>
  <si>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</si>
  <si>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</si>
  <si>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</si>
  <si>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</si>
  <si>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</si>
  <si>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</si>
  <si>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</si>
  <si>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</si>
  <si>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</si>
  <si>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</si>
  <si>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</si>
  <si>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</si>
  <si>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</si>
  <si>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</si>
  <si>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</si>
  <si>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</si>
  <si>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</si>
  <si>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</si>
  <si>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</si>
  <si>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</si>
  <si>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</si>
  <si>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</si>
  <si>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</si>
  <si>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</si>
  <si>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</si>
  <si>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</si>
  <si>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</si>
  <si>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</si>
  <si>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</si>
  <si>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</si>
  <si>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</si>
  <si>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</si>
  <si>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</si>
  <si>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</si>
  <si>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</si>
  <si>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</si>
  <si>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</si>
  <si>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</si>
  <si>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</si>
  <si>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</si>
  <si>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</si>
  <si>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</si>
  <si>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</si>
  <si>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</si>
  <si>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</si>
  <si>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</si>
  <si>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</si>
  <si>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</si>
  <si>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</si>
  <si>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</si>
  <si>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</si>
  <si>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</si>
  <si>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</si>
  <si>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</si>
  <si>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</si>
  <si>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</si>
  <si>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</si>
  <si>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</si>
  <si>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</si>
  <si>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</si>
  <si>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</si>
  <si>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</si>
  <si>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</si>
  <si>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</si>
  <si>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</si>
  <si>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</si>
  <si>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</si>
  <si>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</si>
  <si>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</si>
  <si>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</si>
  <si>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</si>
  <si>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</si>
  <si>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</si>
  <si>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</si>
  <si>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</si>
  <si>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</si>
  <si>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</si>
  <si>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</si>
  <si>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</si>
  <si>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</si>
  <si>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</si>
  <si>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</si>
  <si>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</si>
  <si>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</si>
  <si>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</si>
  <si>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</si>
  <si>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</si>
  <si>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</si>
  <si>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</si>
  <si>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</si>
  <si>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</si>
  <si>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</si>
  <si>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</si>
  <si>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</si>
  <si>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</si>
  <si>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</si>
  <si>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</si>
  <si>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</si>
  <si>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</si>
  <si>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</si>
  <si>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</si>
  <si>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</si>
  <si>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</si>
  <si>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</si>
  <si>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</si>
  <si>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</si>
  <si>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</si>
  <si>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</si>
  <si>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</si>
  <si>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</si>
  <si>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</si>
  <si>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</si>
  <si>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</si>
  <si>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</si>
  <si>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</si>
  <si>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</si>
  <si>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</si>
  <si>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</si>
  <si>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</si>
  <si>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</si>
  <si>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</si>
  <si>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</si>
  <si>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</si>
  <si>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</si>
  <si>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</si>
  <si>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</si>
  <si>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</si>
  <si>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</si>
  <si>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</si>
  <si>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</si>
  <si>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</si>
  <si>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</si>
  <si>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</si>
  <si>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</si>
  <si>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</si>
  <si>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</si>
  <si>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</si>
  <si>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</si>
  <si>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</si>
  <si>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</si>
  <si>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</si>
  <si>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</si>
  <si>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</si>
  <si>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</si>
  <si>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</si>
  <si>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</si>
  <si>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</si>
  <si>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</si>
  <si>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</si>
  <si>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</si>
  <si>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</si>
  <si>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</si>
  <si>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</si>
  <si>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</si>
  <si>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</si>
  <si>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</si>
  <si>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</si>
  <si>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</si>
  <si>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</si>
  <si>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</si>
  <si>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</si>
  <si>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</si>
  <si>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</si>
  <si>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</si>
  <si>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</si>
  <si>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</si>
  <si>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</si>
  <si>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</si>
  <si>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</si>
  <si>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</si>
  <si>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</si>
  <si>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</si>
  <si>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</si>
  <si>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</si>
  <si>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</si>
  <si>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</si>
  <si>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</si>
  <si>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</si>
  <si>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</si>
  <si>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</si>
  <si>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</si>
  <si>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</si>
  <si>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</si>
  <si>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</si>
  <si>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</si>
  <si>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</si>
  <si>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</si>
  <si>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</si>
  <si>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</si>
  <si>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</si>
  <si>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</si>
  <si>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</si>
  <si>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</si>
  <si>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</si>
  <si>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</si>
  <si>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</si>
  <si>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</si>
  <si>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</si>
  <si>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</si>
  <si>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</si>
  <si>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</si>
  <si>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</si>
  <si>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</si>
  <si>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</si>
  <si>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</si>
  <si>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</si>
  <si>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</si>
  <si>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</si>
  <si>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</si>
  <si>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</si>
  <si>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</si>
  <si>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</si>
  <si>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</si>
  <si>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</si>
  <si>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</si>
  <si>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</si>
  <si>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</si>
  <si>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</si>
  <si>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</si>
  <si>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</si>
  <si>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</si>
  <si>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</si>
  <si>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</si>
  <si>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</si>
  <si>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</si>
  <si>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</si>
  <si>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</si>
  <si>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</si>
  <si>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</si>
  <si>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</si>
  <si>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</si>
  <si>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</si>
  <si>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</si>
  <si>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</si>
  <si>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</si>
  <si>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</si>
  <si>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</si>
  <si>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</si>
  <si>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</si>
  <si>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</si>
  <si>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</si>
  <si>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</si>
  <si>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</si>
  <si>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</si>
  <si>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</si>
  <si>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</si>
  <si>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</si>
  <si>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</si>
  <si>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</si>
  <si>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</si>
  <si>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</si>
  <si>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</si>
  <si>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</si>
  <si>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</si>
  <si>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</si>
  <si>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</si>
  <si>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</si>
  <si>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</si>
  <si>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</si>
  <si>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</si>
  <si>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</si>
  <si>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</si>
  <si>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</si>
  <si>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</si>
  <si>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</si>
  <si>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</si>
  <si>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</si>
  <si>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</si>
  <si>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</si>
  <si>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</si>
  <si>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</si>
  <si>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</si>
  <si>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</si>
  <si>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</si>
  <si>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</si>
  <si>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</si>
  <si>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</si>
  <si>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</si>
  <si>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</si>
  <si>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</si>
  <si>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</si>
  <si>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</si>
  <si>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</si>
  <si>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</si>
  <si>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</si>
  <si>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</si>
  <si>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</si>
  <si>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</si>
  <si>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</si>
  <si>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</si>
  <si>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</si>
  <si>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</si>
  <si>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</si>
  <si>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</si>
  <si>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</si>
  <si>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</si>
  <si>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</si>
  <si>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</si>
  <si>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</si>
  <si>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</si>
  <si>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</si>
  <si>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</si>
  <si>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</si>
  <si>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</si>
  <si>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</si>
  <si>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</si>
  <si>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</si>
  <si>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</si>
  <si>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</si>
  <si>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</si>
  <si>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</si>
  <si>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</si>
  <si>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</si>
  <si>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</si>
  <si>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</si>
  <si>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</si>
  <si>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</si>
  <si>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</si>
  <si>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</si>
  <si>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</si>
  <si>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</si>
  <si>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</si>
  <si>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</si>
  <si>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</si>
  <si>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</si>
  <si>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</si>
  <si>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</si>
  <si>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</si>
  <si>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</si>
  <si>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</si>
  <si>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</si>
  <si>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</si>
  <si>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</si>
  <si>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</si>
  <si>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</si>
  <si>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</si>
  <si>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</si>
  <si>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</si>
  <si>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</si>
  <si>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</si>
  <si>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</si>
  <si>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</si>
  <si>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</si>
  <si>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</si>
  <si>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</si>
  <si>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</si>
  <si>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</si>
  <si>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</si>
  <si>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</si>
  <si>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</si>
  <si>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</si>
  <si>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</si>
  <si>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</si>
  <si>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</si>
  <si>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</si>
  <si>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</si>
  <si>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</si>
  <si>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</si>
  <si>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</si>
  <si>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</si>
  <si>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</si>
  <si>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</si>
  <si>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</si>
  <si>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</si>
  <si>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</si>
  <si>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</si>
  <si>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</si>
  <si>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</si>
  <si>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</si>
  <si>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</si>
  <si>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</si>
  <si>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</si>
  <si>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</si>
  <si>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</si>
  <si>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</si>
  <si>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</si>
  <si>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</si>
  <si>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</si>
  <si>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</si>
  <si>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</si>
  <si>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</si>
  <si>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</si>
  <si>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</si>
  <si>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</si>
  <si>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</si>
  <si>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</si>
  <si>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</si>
  <si>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</si>
  <si>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</si>
  <si>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</si>
  <si>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</si>
  <si>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</si>
  <si>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</si>
  <si>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</si>
  <si>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</si>
  <si>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</si>
  <si>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</si>
  <si>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</si>
  <si>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</si>
  <si>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</si>
  <si>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</si>
  <si>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</si>
  <si>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</si>
  <si>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</si>
  <si>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</si>
  <si>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</si>
  <si>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</si>
  <si>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</si>
  <si>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</si>
  <si>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</si>
  <si>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</si>
  <si>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</si>
  <si>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</si>
  <si>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</si>
  <si>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</si>
  <si>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</si>
  <si>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</si>
  <si>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</si>
  <si>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</si>
  <si>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</si>
  <si>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</si>
  <si>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</si>
  <si>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</si>
  <si>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</si>
  <si>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</si>
  <si>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</si>
  <si>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</si>
  <si>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</si>
  <si>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</si>
  <si>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</si>
  <si>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</si>
  <si>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</si>
  <si>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</si>
  <si>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</si>
  <si>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</si>
  <si>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</si>
  <si>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</si>
  <si>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</si>
  <si>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</si>
  <si>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</si>
  <si>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</si>
  <si>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</si>
  <si>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</si>
  <si>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</si>
  <si>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</si>
  <si>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</si>
  <si>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</si>
  <si>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</si>
  <si>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</si>
  <si>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</si>
  <si>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</si>
  <si>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</si>
  <si>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</si>
  <si>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</si>
  <si>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</si>
  <si>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</si>
  <si>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</si>
  <si>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</si>
  <si>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</si>
  <si>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</si>
  <si>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</si>
  <si>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</si>
  <si>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</si>
  <si>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</si>
  <si>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</si>
  <si>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</si>
  <si>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</si>
  <si>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</si>
  <si>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</si>
  <si>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</si>
  <si>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</si>
  <si>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</si>
  <si>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</si>
  <si>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</si>
  <si>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</si>
  <si>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</si>
  <si>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</si>
  <si>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</si>
  <si>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</si>
  <si>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</si>
  <si>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</si>
  <si>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</si>
  <si>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</si>
  <si>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</si>
  <si>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</si>
  <si>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</si>
  <si>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</si>
  <si>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</si>
  <si>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</si>
  <si>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</si>
  <si>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</si>
  <si>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</si>
  <si>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</si>
  <si>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</si>
  <si>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</si>
  <si>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</si>
  <si>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</si>
  <si>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</si>
  <si>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</si>
  <si>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</si>
  <si>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</si>
  <si>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</si>
  <si>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</si>
  <si>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</si>
  <si>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</si>
  <si>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</si>
  <si>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</si>
  <si>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</si>
  <si>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</si>
  <si>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</si>
  <si>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</si>
  <si>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</si>
  <si>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</si>
  <si>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</si>
  <si>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</si>
  <si>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</si>
  <si>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</si>
  <si>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</si>
  <si>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</si>
  <si>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</si>
  <si>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</si>
  <si>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</si>
  <si>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</si>
  <si>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</si>
  <si>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</si>
  <si>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</si>
  <si>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</si>
  <si>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</si>
  <si>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</si>
  <si>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</si>
  <si>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</si>
  <si>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</si>
  <si>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</si>
  <si>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</si>
  <si>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</si>
  <si>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</si>
  <si>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</si>
  <si>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</si>
  <si>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</si>
  <si>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</si>
  <si>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</si>
  <si>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</si>
  <si>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</si>
  <si>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</si>
  <si>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</si>
  <si>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</si>
  <si>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</si>
  <si>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</si>
  <si>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</si>
  <si>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</si>
  <si>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</si>
  <si>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</si>
  <si>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</si>
  <si>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</si>
  <si>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</si>
  <si>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</si>
  <si>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</si>
  <si>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</si>
  <si>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</si>
  <si>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</si>
  <si>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</si>
  <si>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</si>
  <si>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</si>
  <si>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</si>
  <si>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</si>
  <si>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</si>
  <si>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</si>
  <si>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</si>
  <si>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</si>
  <si>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</si>
  <si>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</si>
  <si>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</si>
  <si>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</si>
  <si>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</si>
  <si>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</si>
  <si>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</si>
  <si>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</si>
  <si>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</si>
  <si>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</si>
  <si>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</si>
  <si>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</si>
  <si>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</si>
  <si>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</si>
  <si>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</si>
  <si>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</si>
  <si>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</si>
  <si>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</si>
  <si>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</si>
  <si>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</si>
  <si>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</si>
  <si>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</si>
  <si>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</si>
  <si>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</si>
  <si>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</si>
  <si>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</si>
  <si>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</si>
  <si>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</si>
  <si>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</si>
  <si>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</si>
  <si>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</si>
  <si>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</si>
  <si>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</si>
  <si>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</si>
  <si>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</si>
  <si>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</si>
  <si>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</si>
  <si>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</si>
  <si>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</si>
  <si>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</si>
  <si>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</si>
  <si>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</si>
  <si>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</si>
  <si>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</si>
  <si>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</si>
  <si>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</si>
  <si>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</si>
  <si>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</si>
  <si>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</si>
  <si>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</si>
  <si>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</si>
  <si>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</si>
  <si>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</si>
  <si>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</si>
  <si>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</si>
  <si>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</si>
  <si>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</si>
  <si>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</si>
  <si>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</si>
  <si>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</si>
  <si>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</si>
  <si>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</si>
  <si>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</si>
  <si>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</si>
  <si>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</si>
  <si>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</si>
  <si>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</si>
  <si>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</si>
  <si>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</si>
  <si>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</si>
  <si>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</si>
  <si>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</si>
  <si>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</si>
  <si>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</si>
  <si>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</si>
  <si>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</si>
  <si>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</si>
  <si>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</si>
  <si>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</si>
  <si>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</si>
  <si>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</si>
  <si>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</si>
  <si>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</si>
  <si>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</si>
  <si>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</si>
  <si>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</si>
  <si>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</si>
  <si>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</si>
  <si>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</si>
  <si>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</si>
  <si>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</si>
  <si>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</si>
  <si>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</si>
  <si>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</si>
  <si>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</si>
  <si>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</si>
  <si>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</si>
  <si>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</si>
  <si>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</si>
  <si>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</si>
  <si>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</si>
  <si>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</si>
  <si>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</si>
  <si>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</si>
  <si>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</si>
  <si>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</si>
  <si>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</si>
  <si>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</si>
  <si>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</si>
  <si>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подписть №1,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</si>
</sst>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3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topLeftCell="A416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9"/>
      <c r="F1" s="819"/>
      <c r="G1" s="12" t="s">
        <v>1</v>
      </c>
      <c r="H1" s="866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39" t="s">
        <v>8</v>
      </c>
      <c r="B5" s="833"/>
      <c r="C5" s="834"/>
      <c r="D5" s="872"/>
      <c r="E5" s="873"/>
      <c r="F5" s="1160" t="s">
        <v>9</v>
      </c>
      <c r="G5" s="834"/>
      <c r="H5" s="872" t="s">
        <v>1103</v>
      </c>
      <c r="I5" s="1090"/>
      <c r="J5" s="1090"/>
      <c r="K5" s="1090"/>
      <c r="L5" s="1090"/>
      <c r="M5" s="873"/>
      <c r="N5" s="58"/>
      <c r="P5" s="24" t="s">
        <v>10</v>
      </c>
      <c r="Q5" s="1182">
        <v>45619</v>
      </c>
      <c r="R5" s="937"/>
      <c r="T5" s="994" t="s">
        <v>11</v>
      </c>
      <c r="U5" s="838"/>
      <c r="V5" s="996" t="s">
        <v>12</v>
      </c>
      <c r="W5" s="937"/>
      <c r="AB5" s="51"/>
      <c r="AC5" s="51"/>
      <c r="AD5" s="51"/>
      <c r="AE5" s="51"/>
    </row>
    <row r="6" spans="1:32" s="774" customFormat="1" ht="24" customHeight="1" x14ac:dyDescent="0.2">
      <c r="A6" s="939" t="s">
        <v>13</v>
      </c>
      <c r="B6" s="833"/>
      <c r="C6" s="834"/>
      <c r="D6" s="1092" t="s">
        <v>14</v>
      </c>
      <c r="E6" s="1093"/>
      <c r="F6" s="1093"/>
      <c r="G6" s="1093"/>
      <c r="H6" s="1093"/>
      <c r="I6" s="1093"/>
      <c r="J6" s="1093"/>
      <c r="K6" s="1093"/>
      <c r="L6" s="1093"/>
      <c r="M6" s="93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Суббота</v>
      </c>
      <c r="R6" s="785"/>
      <c r="T6" s="882" t="s">
        <v>16</v>
      </c>
      <c r="U6" s="838"/>
      <c r="V6" s="1072" t="s">
        <v>17</v>
      </c>
      <c r="W6" s="840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794"/>
      <c r="U7" s="838"/>
      <c r="V7" s="1073"/>
      <c r="W7" s="1074"/>
      <c r="AB7" s="51"/>
      <c r="AC7" s="51"/>
      <c r="AD7" s="51"/>
      <c r="AE7" s="51"/>
    </row>
    <row r="8" spans="1:32" s="774" customFormat="1" ht="25.5" customHeight="1" x14ac:dyDescent="0.2">
      <c r="A8" s="1216" t="s">
        <v>18</v>
      </c>
      <c r="B8" s="782"/>
      <c r="C8" s="783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53">
        <v>0.58333333333333337</v>
      </c>
      <c r="R8" s="849"/>
      <c r="T8" s="794"/>
      <c r="U8" s="838"/>
      <c r="V8" s="1073"/>
      <c r="W8" s="1074"/>
      <c r="AB8" s="51"/>
      <c r="AC8" s="51"/>
      <c r="AD8" s="51"/>
      <c r="AE8" s="51"/>
    </row>
    <row r="9" spans="1:32" s="774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47"/>
      <c r="E9" s="797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31"/>
      <c r="R9" s="932"/>
      <c r="T9" s="794"/>
      <c r="U9" s="838"/>
      <c r="V9" s="1075"/>
      <c r="W9" s="1076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47"/>
      <c r="E10" s="797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63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883"/>
      <c r="R10" s="884"/>
      <c r="U10" s="24" t="s">
        <v>23</v>
      </c>
      <c r="V10" s="839" t="s">
        <v>24</v>
      </c>
      <c r="W10" s="840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18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7" t="s">
        <v>29</v>
      </c>
      <c r="B12" s="833"/>
      <c r="C12" s="833"/>
      <c r="D12" s="833"/>
      <c r="E12" s="833"/>
      <c r="F12" s="833"/>
      <c r="G12" s="833"/>
      <c r="H12" s="833"/>
      <c r="I12" s="833"/>
      <c r="J12" s="833"/>
      <c r="K12" s="833"/>
      <c r="L12" s="833"/>
      <c r="M12" s="834"/>
      <c r="N12" s="62"/>
      <c r="P12" s="24" t="s">
        <v>30</v>
      </c>
      <c r="Q12" s="953"/>
      <c r="R12" s="849"/>
      <c r="S12" s="23"/>
      <c r="U12" s="24"/>
      <c r="V12" s="819"/>
      <c r="W12" s="794"/>
      <c r="AB12" s="51"/>
      <c r="AC12" s="51"/>
      <c r="AD12" s="51"/>
      <c r="AE12" s="51"/>
    </row>
    <row r="13" spans="1:32" s="774" customFormat="1" ht="23.25" customHeight="1" x14ac:dyDescent="0.2">
      <c r="A13" s="987" t="s">
        <v>31</v>
      </c>
      <c r="B13" s="833"/>
      <c r="C13" s="833"/>
      <c r="D13" s="833"/>
      <c r="E13" s="833"/>
      <c r="F13" s="833"/>
      <c r="G13" s="833"/>
      <c r="H13" s="833"/>
      <c r="I13" s="833"/>
      <c r="J13" s="833"/>
      <c r="K13" s="833"/>
      <c r="L13" s="833"/>
      <c r="M13" s="834"/>
      <c r="N13" s="62"/>
      <c r="O13" s="26"/>
      <c r="P13" s="26" t="s">
        <v>32</v>
      </c>
      <c r="Q13" s="1118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7" t="s">
        <v>33</v>
      </c>
      <c r="B14" s="833"/>
      <c r="C14" s="833"/>
      <c r="D14" s="833"/>
      <c r="E14" s="833"/>
      <c r="F14" s="833"/>
      <c r="G14" s="833"/>
      <c r="H14" s="833"/>
      <c r="I14" s="833"/>
      <c r="J14" s="833"/>
      <c r="K14" s="833"/>
      <c r="L14" s="833"/>
      <c r="M14" s="83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8" t="s">
        <v>34</v>
      </c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4"/>
      <c r="N15" s="63"/>
      <c r="P15" s="89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0"/>
      <c r="Q16" s="900"/>
      <c r="R16" s="900"/>
      <c r="S16" s="900"/>
      <c r="T16" s="9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66" t="s">
        <v>38</v>
      </c>
      <c r="D17" s="835" t="s">
        <v>39</v>
      </c>
      <c r="E17" s="910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9"/>
      <c r="R17" s="909"/>
      <c r="S17" s="909"/>
      <c r="T17" s="910"/>
      <c r="U17" s="1193" t="s">
        <v>51</v>
      </c>
      <c r="V17" s="834"/>
      <c r="W17" s="835" t="s">
        <v>52</v>
      </c>
      <c r="X17" s="835" t="s">
        <v>53</v>
      </c>
      <c r="Y17" s="1194" t="s">
        <v>54</v>
      </c>
      <c r="Z17" s="1087" t="s">
        <v>55</v>
      </c>
      <c r="AA17" s="1064" t="s">
        <v>56</v>
      </c>
      <c r="AB17" s="1064" t="s">
        <v>57</v>
      </c>
      <c r="AC17" s="1064" t="s">
        <v>58</v>
      </c>
      <c r="AD17" s="1064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1"/>
      <c r="E18" s="913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1"/>
      <c r="Q18" s="912"/>
      <c r="R18" s="912"/>
      <c r="S18" s="912"/>
      <c r="T18" s="913"/>
      <c r="U18" s="67" t="s">
        <v>61</v>
      </c>
      <c r="V18" s="67" t="s">
        <v>62</v>
      </c>
      <c r="W18" s="836"/>
      <c r="X18" s="836"/>
      <c r="Y18" s="1195"/>
      <c r="Z18" s="1088"/>
      <c r="AA18" s="1065"/>
      <c r="AB18" s="1065"/>
      <c r="AC18" s="1065"/>
      <c r="AD18" s="1157"/>
      <c r="AE18" s="1158"/>
      <c r="AF18" s="1159"/>
      <c r="AG18" s="66"/>
      <c r="BD18" s="65"/>
    </row>
    <row r="19" spans="1:68" ht="27.75" hidden="1" customHeight="1" x14ac:dyDescent="0.2">
      <c r="A19" s="829" t="s">
        <v>63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48"/>
      <c r="AB19" s="48"/>
      <c r="AC19" s="48"/>
    </row>
    <row r="20" spans="1:68" ht="16.5" hidden="1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hidden="1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55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0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9" t="s">
        <v>112</v>
      </c>
      <c r="B45" s="830"/>
      <c r="C45" s="830"/>
      <c r="D45" s="830"/>
      <c r="E45" s="830"/>
      <c r="F45" s="830"/>
      <c r="G45" s="830"/>
      <c r="H45" s="830"/>
      <c r="I45" s="830"/>
      <c r="J45" s="830"/>
      <c r="K45" s="830"/>
      <c r="L45" s="830"/>
      <c r="M45" s="830"/>
      <c r="N45" s="830"/>
      <c r="O45" s="830"/>
      <c r="P45" s="830"/>
      <c r="Q45" s="830"/>
      <c r="R45" s="830"/>
      <c r="S45" s="830"/>
      <c r="T45" s="830"/>
      <c r="U45" s="830"/>
      <c r="V45" s="830"/>
      <c r="W45" s="830"/>
      <c r="X45" s="830"/>
      <c r="Y45" s="830"/>
      <c r="Z45" s="830"/>
      <c r="AA45" s="48"/>
      <c r="AB45" s="48"/>
      <c r="AC45" s="48"/>
    </row>
    <row r="46" spans="1:68" ht="16.5" hidden="1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hidden="1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6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hidden="1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1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hidden="1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9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6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89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100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1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2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1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hidden="1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60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51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10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6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hidden="1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2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hidden="1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hidden="1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0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0</v>
      </c>
      <c r="Y111" s="779">
        <f>IFERROR(Y107/H107,"0")+IFERROR(Y108/H108,"0")+IFERROR(Y109/H109,"0")+IFERROR(Y110/H110,"0")</f>
        <v>0</v>
      </c>
      <c r="Z111" s="779">
        <f>IFERROR(IF(Z107="",0,Z107),"0")+IFERROR(IF(Z108="",0,Z108),"0")+IFERROR(IF(Z109="",0,Z109),"0")+IFERROR(IF(Z110="",0,Z110),"0")</f>
        <v>0</v>
      </c>
      <c r="AA111" s="780"/>
      <c r="AB111" s="780"/>
      <c r="AC111" s="780"/>
    </row>
    <row r="112" spans="1:68" hidden="1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0</v>
      </c>
      <c r="Y112" s="779">
        <f>IFERROR(SUM(Y107:Y110),"0")</f>
        <v>0</v>
      </c>
      <c r="Z112" s="37"/>
      <c r="AA112" s="780"/>
      <c r="AB112" s="780"/>
      <c r="AC112" s="780"/>
    </row>
    <row r="113" spans="1:68" ht="14.25" hidden="1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100</v>
      </c>
      <c r="Y114" s="778">
        <f t="shared" ref="Y114:Y119" si="26">IFERROR(IF(X114="",0,CEILING((X114/$H114),1)*$H114),"")</f>
        <v>100.80000000000001</v>
      </c>
      <c r="Z114" s="36">
        <f>IFERROR(IF(Y114=0,"",ROUNDUP(Y114/H114,0)*0.02175),"")</f>
        <v>0.26100000000000001</v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106.71428571428572</v>
      </c>
      <c r="BN114" s="64">
        <f t="shared" ref="BN114:BN119" si="28">IFERROR(Y114*I114/H114,"0")</f>
        <v>107.56800000000001</v>
      </c>
      <c r="BO114" s="64">
        <f t="shared" ref="BO114:BO119" si="29">IFERROR(1/J114*(X114/H114),"0")</f>
        <v>0.21258503401360543</v>
      </c>
      <c r="BP114" s="64">
        <f t="shared" ref="BP114:BP119" si="30">IFERROR(1/J114*(Y114/H114),"0")</f>
        <v>0.21428571428571427</v>
      </c>
    </row>
    <row r="115" spans="1:68" ht="27" hidden="1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7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1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41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5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11.904761904761905</v>
      </c>
      <c r="Y120" s="779">
        <f>IFERROR(Y114/H114,"0")+IFERROR(Y115/H115,"0")+IFERROR(Y116/H116,"0")+IFERROR(Y117/H117,"0")+IFERROR(Y118/H118,"0")+IFERROR(Y119/H119,"0")</f>
        <v>12</v>
      </c>
      <c r="Z120" s="779">
        <f>IFERROR(IF(Z114="",0,Z114),"0")+IFERROR(IF(Z115="",0,Z115),"0")+IFERROR(IF(Z116="",0,Z116),"0")+IFERROR(IF(Z117="",0,Z117),"0")+IFERROR(IF(Z118="",0,Z118),"0")+IFERROR(IF(Z119="",0,Z119),"0")</f>
        <v>0.26100000000000001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100</v>
      </c>
      <c r="Y121" s="779">
        <f>IFERROR(SUM(Y114:Y119),"0")</f>
        <v>100.80000000000001</v>
      </c>
      <c r="Z121" s="37"/>
      <c r="AA121" s="780"/>
      <c r="AB121" s="780"/>
      <c r="AC121" s="780"/>
    </row>
    <row r="122" spans="1:68" ht="16.5" hidden="1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hidden="1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hidden="1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0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0</v>
      </c>
      <c r="Y129" s="779">
        <f>IFERROR(Y124/H124,"0")+IFERROR(Y125/H125,"0")+IFERROR(Y126/H126,"0")+IFERROR(Y127/H127,"0")+IFERROR(Y128/H128,"0")</f>
        <v>0</v>
      </c>
      <c r="Z129" s="779">
        <f>IFERROR(IF(Z124="",0,Z124),"0")+IFERROR(IF(Z125="",0,Z125),"0")+IFERROR(IF(Z126="",0,Z126),"0")+IFERROR(IF(Z127="",0,Z127),"0")+IFERROR(IF(Z128="",0,Z128),"0")</f>
        <v>0</v>
      </c>
      <c r="AA129" s="780"/>
      <c r="AB129" s="780"/>
      <c r="AC129" s="780"/>
    </row>
    <row r="130" spans="1:68" hidden="1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0</v>
      </c>
      <c r="Y130" s="779">
        <f>IFERROR(SUM(Y124:Y128),"0")</f>
        <v>0</v>
      </c>
      <c r="Z130" s="37"/>
      <c r="AA130" s="780"/>
      <c r="AB130" s="780"/>
      <c r="AC130" s="780"/>
    </row>
    <row r="131" spans="1:68" ht="14.25" hidden="1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hidden="1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71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9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9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hidden="1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hidden="1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hidden="1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100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hidden="1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44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5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hidden="1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idden="1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0</v>
      </c>
      <c r="Y147" s="779">
        <f>IFERROR(Y140/H140,"0")+IFERROR(Y141/H141,"0")+IFERROR(Y142/H142,"0")+IFERROR(Y143/H143,"0")+IFERROR(Y144/H144,"0")+IFERROR(Y145/H145,"0")+IFERROR(Y146/H146,"0")</f>
        <v>0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780"/>
      <c r="AB147" s="780"/>
      <c r="AC147" s="780"/>
    </row>
    <row r="148" spans="1:68" hidden="1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0</v>
      </c>
      <c r="Y148" s="779">
        <f>IFERROR(SUM(Y140:Y146),"0")</f>
        <v>0</v>
      </c>
      <c r="Z148" s="37"/>
      <c r="AA148" s="780"/>
      <c r="AB148" s="780"/>
      <c r="AC148" s="780"/>
    </row>
    <row r="149" spans="1:68" ht="14.25" hidden="1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hidden="1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hidden="1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hidden="1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hidden="1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hidden="1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hidden="1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hidden="1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hidden="1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hidden="1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hidden="1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hidden="1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hidden="1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hidden="1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hidden="1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hidden="1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hidden="1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hidden="1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hidden="1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hidden="1" customHeight="1" x14ac:dyDescent="0.2">
      <c r="A189" s="829" t="s">
        <v>342</v>
      </c>
      <c r="B189" s="830"/>
      <c r="C189" s="830"/>
      <c r="D189" s="830"/>
      <c r="E189" s="830"/>
      <c r="F189" s="830"/>
      <c r="G189" s="830"/>
      <c r="H189" s="830"/>
      <c r="I189" s="830"/>
      <c r="J189" s="830"/>
      <c r="K189" s="830"/>
      <c r="L189" s="830"/>
      <c r="M189" s="830"/>
      <c r="N189" s="830"/>
      <c r="O189" s="830"/>
      <c r="P189" s="830"/>
      <c r="Q189" s="830"/>
      <c r="R189" s="830"/>
      <c r="S189" s="830"/>
      <c r="T189" s="830"/>
      <c r="U189" s="830"/>
      <c r="V189" s="830"/>
      <c r="W189" s="830"/>
      <c r="X189" s="830"/>
      <c r="Y189" s="830"/>
      <c r="Z189" s="830"/>
      <c r="AA189" s="48"/>
      <c r="AB189" s="48"/>
      <c r="AC189" s="48"/>
    </row>
    <row r="190" spans="1:68" ht="16.5" hidden="1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hidden="1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hidden="1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6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hidden="1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hidden="1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hidden="1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20</v>
      </c>
      <c r="Y197" s="778">
        <f t="shared" si="36"/>
        <v>21</v>
      </c>
      <c r="Z197" s="36">
        <f>IFERROR(IF(Y197=0,"",ROUNDUP(Y197/H197,0)*0.00753),"")</f>
        <v>3.7650000000000003E-2</v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21.238095238095237</v>
      </c>
      <c r="BN197" s="64">
        <f t="shared" si="38"/>
        <v>22.299999999999997</v>
      </c>
      <c r="BO197" s="64">
        <f t="shared" si="39"/>
        <v>3.0525030525030524E-2</v>
      </c>
      <c r="BP197" s="64">
        <f t="shared" si="40"/>
        <v>3.2051282051282048E-2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40</v>
      </c>
      <c r="Y198" s="778">
        <f t="shared" si="36"/>
        <v>42</v>
      </c>
      <c r="Z198" s="36">
        <f>IFERROR(IF(Y198=0,"",ROUNDUP(Y198/H198,0)*0.00753),"")</f>
        <v>7.5300000000000006E-2</v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41.904761904761905</v>
      </c>
      <c r="BN198" s="64">
        <f t="shared" si="38"/>
        <v>44</v>
      </c>
      <c r="BO198" s="64">
        <f t="shared" si="39"/>
        <v>6.1050061050061048E-2</v>
      </c>
      <c r="BP198" s="64">
        <f t="shared" si="40"/>
        <v>6.4102564102564097E-2</v>
      </c>
    </row>
    <row r="199" spans="1:68" ht="27" hidden="1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14.285714285714285</v>
      </c>
      <c r="Y204" s="779">
        <f>IFERROR(Y196/H196,"0")+IFERROR(Y197/H197,"0")+IFERROR(Y198/H198,"0")+IFERROR(Y199/H199,"0")+IFERROR(Y200/H200,"0")+IFERROR(Y201/H201,"0")+IFERROR(Y202/H202,"0")+IFERROR(Y203/H203,"0")</f>
        <v>15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0.11295000000000001</v>
      </c>
      <c r="AA204" s="780"/>
      <c r="AB204" s="780"/>
      <c r="AC204" s="780"/>
    </row>
    <row r="205" spans="1:68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60</v>
      </c>
      <c r="Y205" s="779">
        <f>IFERROR(SUM(Y196:Y203),"0")</f>
        <v>63</v>
      </c>
      <c r="Z205" s="37"/>
      <c r="AA205" s="780"/>
      <c r="AB205" s="780"/>
      <c r="AC205" s="780"/>
    </row>
    <row r="206" spans="1:68" ht="16.5" hidden="1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hidden="1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hidden="1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hidden="1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100</v>
      </c>
      <c r="Y218" s="778">
        <f t="shared" ref="Y218:Y225" si="41">IFERROR(IF(X218="",0,CEILING((X218/$H218),1)*$H218),"")</f>
        <v>102.60000000000001</v>
      </c>
      <c r="Z218" s="36">
        <f>IFERROR(IF(Y218=0,"",ROUNDUP(Y218/H218,0)*0.00902),"")</f>
        <v>0.17138</v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103.88888888888889</v>
      </c>
      <c r="BN218" s="64">
        <f t="shared" ref="BN218:BN225" si="43">IFERROR(Y218*I218/H218,"0")</f>
        <v>106.59000000000002</v>
      </c>
      <c r="BO218" s="64">
        <f t="shared" ref="BO218:BO225" si="44">IFERROR(1/J218*(X218/H218),"0")</f>
        <v>0.14029180695847362</v>
      </c>
      <c r="BP218" s="64">
        <f t="shared" ref="BP218:BP225" si="45">IFERROR(1/J218*(Y218/H218),"0")</f>
        <v>0.14393939393939395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250</v>
      </c>
      <c r="Y219" s="778">
        <f t="shared" si="41"/>
        <v>253.8</v>
      </c>
      <c r="Z219" s="36">
        <f>IFERROR(IF(Y219=0,"",ROUNDUP(Y219/H219,0)*0.00902),"")</f>
        <v>0.42393999999999998</v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259.72222222222223</v>
      </c>
      <c r="BN219" s="64">
        <f t="shared" si="43"/>
        <v>263.67</v>
      </c>
      <c r="BO219" s="64">
        <f t="shared" si="44"/>
        <v>0.35072951739618402</v>
      </c>
      <c r="BP219" s="64">
        <f t="shared" si="45"/>
        <v>0.35606060606060608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150</v>
      </c>
      <c r="Y220" s="778">
        <f t="shared" si="41"/>
        <v>151.20000000000002</v>
      </c>
      <c r="Z220" s="36">
        <f>IFERROR(IF(Y220=0,"",ROUNDUP(Y220/H220,0)*0.00902),"")</f>
        <v>0.25256000000000001</v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155.83333333333331</v>
      </c>
      <c r="BN220" s="64">
        <f t="shared" si="43"/>
        <v>157.08000000000001</v>
      </c>
      <c r="BO220" s="64">
        <f t="shared" si="44"/>
        <v>0.21043771043771042</v>
      </c>
      <c r="BP220" s="64">
        <f t="shared" si="45"/>
        <v>0.21212121212121213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200</v>
      </c>
      <c r="Y221" s="778">
        <f t="shared" si="41"/>
        <v>205.20000000000002</v>
      </c>
      <c r="Z221" s="36">
        <f>IFERROR(IF(Y221=0,"",ROUNDUP(Y221/H221,0)*0.00902),"")</f>
        <v>0.34276000000000001</v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207.77777777777777</v>
      </c>
      <c r="BN221" s="64">
        <f t="shared" si="43"/>
        <v>213.18000000000004</v>
      </c>
      <c r="BO221" s="64">
        <f t="shared" si="44"/>
        <v>0.28058361391694725</v>
      </c>
      <c r="BP221" s="64">
        <f t="shared" si="45"/>
        <v>0.2878787878787879</v>
      </c>
    </row>
    <row r="222" spans="1:68" ht="27" hidden="1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129.62962962962962</v>
      </c>
      <c r="Y226" s="779">
        <f>IFERROR(Y218/H218,"0")+IFERROR(Y219/H219,"0")+IFERROR(Y220/H220,"0")+IFERROR(Y221/H221,"0")+IFERROR(Y222/H222,"0")+IFERROR(Y223/H223,"0")+IFERROR(Y224/H224,"0")+IFERROR(Y225/H225,"0")</f>
        <v>132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1.1906399999999999</v>
      </c>
      <c r="AA226" s="780"/>
      <c r="AB226" s="780"/>
      <c r="AC226" s="780"/>
    </row>
    <row r="227" spans="1:68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700</v>
      </c>
      <c r="Y227" s="779">
        <f>IFERROR(SUM(Y218:Y225),"0")</f>
        <v>712.80000000000007</v>
      </c>
      <c r="Z227" s="37"/>
      <c r="AA227" s="780"/>
      <c r="AB227" s="780"/>
      <c r="AC227" s="780"/>
    </row>
    <row r="228" spans="1:68" ht="14.25" hidden="1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hidden="1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100</v>
      </c>
      <c r="Y230" s="778">
        <f t="shared" si="46"/>
        <v>101.39999999999999</v>
      </c>
      <c r="Z230" s="36">
        <f>IFERROR(IF(Y230=0,"",ROUNDUP(Y230/H230,0)*0.02175),"")</f>
        <v>0.28275</v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107.23076923076924</v>
      </c>
      <c r="BN230" s="64">
        <f t="shared" si="48"/>
        <v>108.732</v>
      </c>
      <c r="BO230" s="64">
        <f t="shared" si="49"/>
        <v>0.22893772893772893</v>
      </c>
      <c r="BP230" s="64">
        <f t="shared" si="50"/>
        <v>0.23214285714285712</v>
      </c>
    </row>
    <row r="231" spans="1:68" ht="37.5" hidden="1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50</v>
      </c>
      <c r="Y232" s="778">
        <f t="shared" si="46"/>
        <v>52.199999999999996</v>
      </c>
      <c r="Z232" s="36">
        <f>IFERROR(IF(Y232=0,"",ROUNDUP(Y232/H232,0)*0.02175),"")</f>
        <v>0.1305</v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53.241379310344833</v>
      </c>
      <c r="BN232" s="64">
        <f t="shared" si="48"/>
        <v>55.583999999999996</v>
      </c>
      <c r="BO232" s="64">
        <f t="shared" si="49"/>
        <v>0.10262725779967159</v>
      </c>
      <c r="BP232" s="64">
        <f t="shared" si="50"/>
        <v>0.10714285714285714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216</v>
      </c>
      <c r="Y233" s="778">
        <f t="shared" si="46"/>
        <v>216</v>
      </c>
      <c r="Z233" s="36">
        <f t="shared" ref="Z233:Z239" si="51">IFERROR(IF(Y233=0,"",ROUNDUP(Y233/H233,0)*0.00753),"")</f>
        <v>0.67769999999999997</v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242.1</v>
      </c>
      <c r="BN233" s="64">
        <f t="shared" si="48"/>
        <v>242.1</v>
      </c>
      <c r="BO233" s="64">
        <f t="shared" si="49"/>
        <v>0.57692307692307687</v>
      </c>
      <c r="BP233" s="64">
        <f t="shared" si="50"/>
        <v>0.57692307692307687</v>
      </c>
    </row>
    <row r="234" spans="1:68" ht="37.5" hidden="1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192</v>
      </c>
      <c r="Y235" s="778">
        <f t="shared" si="46"/>
        <v>192</v>
      </c>
      <c r="Z235" s="36">
        <f t="shared" si="51"/>
        <v>0.60240000000000005</v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213.76000000000002</v>
      </c>
      <c r="BN235" s="64">
        <f t="shared" si="48"/>
        <v>213.76000000000002</v>
      </c>
      <c r="BO235" s="64">
        <f t="shared" si="49"/>
        <v>0.51282051282051277</v>
      </c>
      <c r="BP235" s="64">
        <f t="shared" si="50"/>
        <v>0.51282051282051277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144</v>
      </c>
      <c r="Y236" s="778">
        <f t="shared" si="46"/>
        <v>144</v>
      </c>
      <c r="Z236" s="36">
        <f t="shared" si="51"/>
        <v>0.45180000000000003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160.32000000000002</v>
      </c>
      <c r="BN236" s="64">
        <f t="shared" si="48"/>
        <v>160.32000000000002</v>
      </c>
      <c r="BO236" s="64">
        <f t="shared" si="49"/>
        <v>0.38461538461538458</v>
      </c>
      <c r="BP236" s="64">
        <f t="shared" si="50"/>
        <v>0.38461538461538458</v>
      </c>
    </row>
    <row r="237" spans="1:68" ht="27" hidden="1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144</v>
      </c>
      <c r="Y238" s="778">
        <f t="shared" si="46"/>
        <v>144</v>
      </c>
      <c r="Z238" s="36">
        <f t="shared" si="51"/>
        <v>0.45180000000000003</v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160.32000000000002</v>
      </c>
      <c r="BN238" s="64">
        <f t="shared" si="48"/>
        <v>160.32000000000002</v>
      </c>
      <c r="BO238" s="64">
        <f t="shared" si="49"/>
        <v>0.38461538461538458</v>
      </c>
      <c r="BP238" s="64">
        <f t="shared" si="50"/>
        <v>0.38461538461538458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8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168</v>
      </c>
      <c r="Y239" s="778">
        <f t="shared" si="46"/>
        <v>168</v>
      </c>
      <c r="Z239" s="36">
        <f t="shared" si="51"/>
        <v>0.52710000000000001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187.46</v>
      </c>
      <c r="BN239" s="64">
        <f t="shared" si="48"/>
        <v>187.46</v>
      </c>
      <c r="BO239" s="64">
        <f t="shared" si="49"/>
        <v>0.44871794871794868</v>
      </c>
      <c r="BP239" s="64">
        <f t="shared" si="50"/>
        <v>0.44871794871794868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378.56763925729445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379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3.12405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1014</v>
      </c>
      <c r="Y241" s="779">
        <f>IFERROR(SUM(Y229:Y239),"0")</f>
        <v>1017.6</v>
      </c>
      <c r="Z241" s="37"/>
      <c r="AA241" s="780"/>
      <c r="AB241" s="780"/>
      <c r="AC241" s="780"/>
    </row>
    <row r="242" spans="1:68" ht="14.25" hidden="1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hidden="1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8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19.2</v>
      </c>
      <c r="Y246" s="778">
        <f>IFERROR(IF(X246="",0,CEILING((X246/$H246),1)*$H246),"")</f>
        <v>19.2</v>
      </c>
      <c r="Z246" s="36">
        <f>IFERROR(IF(Y246=0,"",ROUNDUP(Y246/H246,0)*0.00753),"")</f>
        <v>6.0240000000000002E-2</v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21.376000000000001</v>
      </c>
      <c r="BN246" s="64">
        <f>IFERROR(Y246*I246/H246,"0")</f>
        <v>21.376000000000001</v>
      </c>
      <c r="BO246" s="64">
        <f>IFERROR(1/J246*(X246/H246),"0")</f>
        <v>5.128205128205128E-2</v>
      </c>
      <c r="BP246" s="64">
        <f>IFERROR(1/J246*(Y246/H246),"0")</f>
        <v>5.128205128205128E-2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2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19.2</v>
      </c>
      <c r="Y247" s="778">
        <f>IFERROR(IF(X247="",0,CEILING((X247/$H247),1)*$H247),"")</f>
        <v>19.2</v>
      </c>
      <c r="Z247" s="36">
        <f>IFERROR(IF(Y247=0,"",ROUNDUP(Y247/H247,0)*0.00753),"")</f>
        <v>6.0240000000000002E-2</v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21.376000000000001</v>
      </c>
      <c r="BN247" s="64">
        <f>IFERROR(Y247*I247/H247,"0")</f>
        <v>21.376000000000001</v>
      </c>
      <c r="BO247" s="64">
        <f>IFERROR(1/J247*(X247/H247),"0")</f>
        <v>5.128205128205128E-2</v>
      </c>
      <c r="BP247" s="64">
        <f>IFERROR(1/J247*(Y247/H247),"0")</f>
        <v>5.128205128205128E-2</v>
      </c>
    </row>
    <row r="248" spans="1:68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16</v>
      </c>
      <c r="Y248" s="779">
        <f>IFERROR(Y243/H243,"0")+IFERROR(Y244/H244,"0")+IFERROR(Y245/H245,"0")+IFERROR(Y246/H246,"0")+IFERROR(Y247/H247,"0")</f>
        <v>16</v>
      </c>
      <c r="Z248" s="779">
        <f>IFERROR(IF(Z243="",0,Z243),"0")+IFERROR(IF(Z244="",0,Z244),"0")+IFERROR(IF(Z245="",0,Z245),"0")+IFERROR(IF(Z246="",0,Z246),"0")+IFERROR(IF(Z247="",0,Z247),"0")</f>
        <v>0.12048</v>
      </c>
      <c r="AA248" s="780"/>
      <c r="AB248" s="780"/>
      <c r="AC248" s="780"/>
    </row>
    <row r="249" spans="1:68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38.4</v>
      </c>
      <c r="Y249" s="779">
        <f>IFERROR(SUM(Y243:Y247),"0")</f>
        <v>38.4</v>
      </c>
      <c r="Z249" s="37"/>
      <c r="AA249" s="780"/>
      <c r="AB249" s="780"/>
      <c r="AC249" s="780"/>
    </row>
    <row r="250" spans="1:68" ht="16.5" hidden="1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hidden="1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hidden="1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1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9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hidden="1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hidden="1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8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1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10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92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0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hidden="1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hidden="1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hidden="1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30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hidden="1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hidden="1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hidden="1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hidden="1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9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8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hidden="1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hidden="1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2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hidden="1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hidden="1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hidden="1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hidden="1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1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hidden="1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hidden="1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idden="1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hidden="1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hidden="1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hidden="1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hidden="1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hidden="1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hidden="1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hidden="1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hidden="1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hidden="1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hidden="1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hidden="1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hidden="1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hidden="1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hidden="1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hidden="1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hidden="1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hidden="1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208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10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idden="1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hidden="1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hidden="1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hidden="1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hidden="1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hidden="1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hidden="1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hidden="1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hidden="1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125</v>
      </c>
      <c r="Y382" s="778">
        <f>IFERROR(IF(X382="",0,CEILING((X382/$H382),1)*$H382),"")</f>
        <v>126</v>
      </c>
      <c r="Z382" s="36">
        <f>IFERROR(IF(Y382=0,"",ROUNDUP(Y382/H382,0)*0.02175),"")</f>
        <v>0.32624999999999998</v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133.39285714285714</v>
      </c>
      <c r="BN382" s="64">
        <f>IFERROR(Y382*I382/H382,"0")</f>
        <v>134.45999999999998</v>
      </c>
      <c r="BO382" s="64">
        <f>IFERROR(1/J382*(X382/H382),"0")</f>
        <v>0.26573129251700678</v>
      </c>
      <c r="BP382" s="64">
        <f>IFERROR(1/J382*(Y382/H382),"0")</f>
        <v>0.26785714285714285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120</v>
      </c>
      <c r="Y383" s="778">
        <f>IFERROR(IF(X383="",0,CEILING((X383/$H383),1)*$H383),"")</f>
        <v>124.8</v>
      </c>
      <c r="Z383" s="36">
        <f>IFERROR(IF(Y383=0,"",ROUNDUP(Y383/H383,0)*0.02175),"")</f>
        <v>0.34799999999999998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128.67692307692309</v>
      </c>
      <c r="BN383" s="64">
        <f>IFERROR(Y383*I383/H383,"0")</f>
        <v>133.82400000000001</v>
      </c>
      <c r="BO383" s="64">
        <f>IFERROR(1/J383*(X383/H383),"0")</f>
        <v>0.27472527472527469</v>
      </c>
      <c r="BP383" s="64">
        <f>IFERROR(1/J383*(Y383/H383),"0")</f>
        <v>0.2857142857142857</v>
      </c>
    </row>
    <row r="384" spans="1:68" ht="16.5" hidden="1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30.265567765567766</v>
      </c>
      <c r="Y385" s="779">
        <f>IFERROR(Y382/H382,"0")+IFERROR(Y383/H383,"0")+IFERROR(Y384/H384,"0")</f>
        <v>31</v>
      </c>
      <c r="Z385" s="779">
        <f>IFERROR(IF(Z382="",0,Z382),"0")+IFERROR(IF(Z383="",0,Z383),"0")+IFERROR(IF(Z384="",0,Z384),"0")</f>
        <v>0.67425000000000002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245</v>
      </c>
      <c r="Y386" s="779">
        <f>IFERROR(SUM(Y382:Y384),"0")</f>
        <v>250.8</v>
      </c>
      <c r="Z386" s="37"/>
      <c r="AA386" s="780"/>
      <c r="AB386" s="780"/>
      <c r="AC386" s="780"/>
    </row>
    <row r="387" spans="1:68" ht="14.25" hidden="1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9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hidden="1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hidden="1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hidden="1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hidden="1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hidden="1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hidden="1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hidden="1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hidden="1" customHeight="1" x14ac:dyDescent="0.2">
      <c r="A411" s="829" t="s">
        <v>677</v>
      </c>
      <c r="B411" s="830"/>
      <c r="C411" s="830"/>
      <c r="D411" s="830"/>
      <c r="E411" s="830"/>
      <c r="F411" s="830"/>
      <c r="G411" s="830"/>
      <c r="H411" s="830"/>
      <c r="I411" s="830"/>
      <c r="J411" s="830"/>
      <c r="K411" s="830"/>
      <c r="L411" s="830"/>
      <c r="M411" s="830"/>
      <c r="N411" s="830"/>
      <c r="O411" s="830"/>
      <c r="P411" s="830"/>
      <c r="Q411" s="830"/>
      <c r="R411" s="830"/>
      <c r="S411" s="830"/>
      <c r="T411" s="830"/>
      <c r="U411" s="830"/>
      <c r="V411" s="830"/>
      <c r="W411" s="830"/>
      <c r="X411" s="830"/>
      <c r="Y411" s="830"/>
      <c r="Z411" s="830"/>
      <c r="AA411" s="48"/>
      <c r="AB411" s="48"/>
      <c r="AC411" s="48"/>
    </row>
    <row r="412" spans="1:68" ht="16.5" hidden="1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hidden="1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5000</v>
      </c>
      <c r="Y414" s="778">
        <f t="shared" ref="Y414:Y424" si="82">IFERROR(IF(X414="",0,CEILING((X414/$H414),1)*$H414),"")</f>
        <v>5010</v>
      </c>
      <c r="Z414" s="36">
        <f>IFERROR(IF(Y414=0,"",ROUNDUP(Y414/H414,0)*0.02175),"")</f>
        <v>7.2644999999999991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5160</v>
      </c>
      <c r="BN414" s="64">
        <f t="shared" ref="BN414:BN424" si="84">IFERROR(Y414*I414/H414,"0")</f>
        <v>5170.3200000000006</v>
      </c>
      <c r="BO414" s="64">
        <f t="shared" ref="BO414:BO424" si="85">IFERROR(1/J414*(X414/H414),"0")</f>
        <v>6.9444444444444438</v>
      </c>
      <c r="BP414" s="64">
        <f t="shared" ref="BP414:BP424" si="86">IFERROR(1/J414*(Y414/H414),"0")</f>
        <v>6.958333333333333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2000</v>
      </c>
      <c r="Y416" s="778">
        <f t="shared" si="82"/>
        <v>2010</v>
      </c>
      <c r="Z416" s="36">
        <f>IFERROR(IF(Y416=0,"",ROUNDUP(Y416/H416,0)*0.02175),"")</f>
        <v>2.9144999999999999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2064</v>
      </c>
      <c r="BN416" s="64">
        <f t="shared" si="84"/>
        <v>2074.3200000000002</v>
      </c>
      <c r="BO416" s="64">
        <f t="shared" si="85"/>
        <v>2.7777777777777777</v>
      </c>
      <c r="BP416" s="64">
        <f t="shared" si="86"/>
        <v>2.7916666666666665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3000</v>
      </c>
      <c r="Y419" s="778">
        <f t="shared" si="82"/>
        <v>3000</v>
      </c>
      <c r="Z419" s="36">
        <f>IFERROR(IF(Y419=0,"",ROUNDUP(Y419/H419,0)*0.02175),"")</f>
        <v>4.3499999999999996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3096</v>
      </c>
      <c r="BN419" s="64">
        <f t="shared" si="84"/>
        <v>3096</v>
      </c>
      <c r="BO419" s="64">
        <f t="shared" si="85"/>
        <v>4.1666666666666661</v>
      </c>
      <c r="BP419" s="64">
        <f t="shared" si="86"/>
        <v>4.1666666666666661</v>
      </c>
    </row>
    <row r="420" spans="1:68" ht="27" hidden="1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666.66666666666663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668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14.528999999999998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10000</v>
      </c>
      <c r="Y426" s="779">
        <f>IFERROR(SUM(Y414:Y424),"0")</f>
        <v>10020</v>
      </c>
      <c r="Z426" s="37"/>
      <c r="AA426" s="780"/>
      <c r="AB426" s="780"/>
      <c r="AC426" s="780"/>
    </row>
    <row r="427" spans="1:68" ht="14.25" hidden="1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9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2000</v>
      </c>
      <c r="Y428" s="778">
        <f>IFERROR(IF(X428="",0,CEILING((X428/$H428),1)*$H428),"")</f>
        <v>2010</v>
      </c>
      <c r="Z428" s="36">
        <f>IFERROR(IF(Y428=0,"",ROUNDUP(Y428/H428,0)*0.02175),"")</f>
        <v>2.9144999999999999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2064</v>
      </c>
      <c r="BN428" s="64">
        <f>IFERROR(Y428*I428/H428,"0")</f>
        <v>2074.3200000000002</v>
      </c>
      <c r="BO428" s="64">
        <f>IFERROR(1/J428*(X428/H428),"0")</f>
        <v>2.7777777777777777</v>
      </c>
      <c r="BP428" s="64">
        <f>IFERROR(1/J428*(Y428/H428),"0")</f>
        <v>2.7916666666666665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133.33333333333334</v>
      </c>
      <c r="Y430" s="779">
        <f>IFERROR(Y428/H428,"0")+IFERROR(Y429/H429,"0")</f>
        <v>134</v>
      </c>
      <c r="Z430" s="779">
        <f>IFERROR(IF(Z428="",0,Z428),"0")+IFERROR(IF(Z429="",0,Z429),"0")</f>
        <v>2.9144999999999999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2000</v>
      </c>
      <c r="Y431" s="779">
        <f>IFERROR(SUM(Y428:Y429),"0")</f>
        <v>2010</v>
      </c>
      <c r="Z431" s="37"/>
      <c r="AA431" s="780"/>
      <c r="AB431" s="780"/>
      <c r="AC431" s="780"/>
    </row>
    <row r="432" spans="1:68" ht="14.25" hidden="1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hidden="1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20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9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5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20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200</v>
      </c>
      <c r="Y436" s="778">
        <f>IFERROR(IF(X436="",0,CEILING((X436/$H436),1)*$H436),"")</f>
        <v>202.79999999999998</v>
      </c>
      <c r="Z436" s="36">
        <f>IFERROR(IF(Y436=0,"",ROUNDUP(Y436/H436,0)*0.02175),"")</f>
        <v>0.5655</v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214.46153846153848</v>
      </c>
      <c r="BN436" s="64">
        <f>IFERROR(Y436*I436/H436,"0")</f>
        <v>217.464</v>
      </c>
      <c r="BO436" s="64">
        <f>IFERROR(1/J436*(X436/H436),"0")</f>
        <v>0.45787545787545786</v>
      </c>
      <c r="BP436" s="64">
        <f>IFERROR(1/J436*(Y436/H436),"0")</f>
        <v>0.46428571428571425</v>
      </c>
    </row>
    <row r="437" spans="1:68" ht="27" hidden="1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25.641025641025642</v>
      </c>
      <c r="Y438" s="779">
        <f>IFERROR(Y433/H433,"0")+IFERROR(Y434/H434,"0")+IFERROR(Y435/H435,"0")+IFERROR(Y436/H436,"0")+IFERROR(Y437/H437,"0")</f>
        <v>26</v>
      </c>
      <c r="Z438" s="779">
        <f>IFERROR(IF(Z433="",0,Z433),"0")+IFERROR(IF(Z434="",0,Z434),"0")+IFERROR(IF(Z435="",0,Z435),"0")+IFERROR(IF(Z436="",0,Z436),"0")+IFERROR(IF(Z437="",0,Z437),"0")</f>
        <v>0.5655</v>
      </c>
      <c r="AA438" s="780"/>
      <c r="AB438" s="780"/>
      <c r="AC438" s="780"/>
    </row>
    <row r="439" spans="1:68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200</v>
      </c>
      <c r="Y439" s="779">
        <f>IFERROR(SUM(Y433:Y437),"0")</f>
        <v>202.79999999999998</v>
      </c>
      <c r="Z439" s="37"/>
      <c r="AA439" s="780"/>
      <c r="AB439" s="780"/>
      <c r="AC439" s="780"/>
    </row>
    <row r="440" spans="1:68" ht="14.25" hidden="1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hidden="1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6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300</v>
      </c>
      <c r="Y443" s="778">
        <f>IFERROR(IF(X443="",0,CEILING((X443/$H443),1)*$H443),"")</f>
        <v>304.2</v>
      </c>
      <c r="Z443" s="36">
        <f>IFERROR(IF(Y443=0,"",ROUNDUP(Y443/H443,0)*0.02175),"")</f>
        <v>0.84824999999999995</v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321.69230769230774</v>
      </c>
      <c r="BN443" s="64">
        <f>IFERROR(Y443*I443/H443,"0")</f>
        <v>326.19600000000003</v>
      </c>
      <c r="BO443" s="64">
        <f>IFERROR(1/J443*(X443/H443),"0")</f>
        <v>0.6868131868131867</v>
      </c>
      <c r="BP443" s="64">
        <f>IFERROR(1/J443*(Y443/H443),"0")</f>
        <v>0.6964285714285714</v>
      </c>
    </row>
    <row r="444" spans="1:68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38.46153846153846</v>
      </c>
      <c r="Y444" s="779">
        <f>IFERROR(Y441/H441,"0")+IFERROR(Y442/H442,"0")+IFERROR(Y443/H443,"0")</f>
        <v>39</v>
      </c>
      <c r="Z444" s="779">
        <f>IFERROR(IF(Z441="",0,Z441),"0")+IFERROR(IF(Z442="",0,Z442),"0")+IFERROR(IF(Z443="",0,Z443),"0")</f>
        <v>0.84824999999999995</v>
      </c>
      <c r="AA444" s="780"/>
      <c r="AB444" s="780"/>
      <c r="AC444" s="780"/>
    </row>
    <row r="445" spans="1:68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300</v>
      </c>
      <c r="Y445" s="779">
        <f>IFERROR(SUM(Y441:Y443),"0")</f>
        <v>304.2</v>
      </c>
      <c r="Z445" s="37"/>
      <c r="AA445" s="780"/>
      <c r="AB445" s="780"/>
      <c r="AC445" s="780"/>
    </row>
    <row r="446" spans="1:68" ht="16.5" hidden="1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hidden="1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3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2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idden="1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hidden="1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hidden="1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hidden="1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27" hidden="1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045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4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hidden="1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hidden="1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idden="1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hidden="1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hidden="1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hidden="1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10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9" t="s">
        <v>781</v>
      </c>
      <c r="B478" s="830"/>
      <c r="C478" s="830"/>
      <c r="D478" s="830"/>
      <c r="E478" s="830"/>
      <c r="F478" s="830"/>
      <c r="G478" s="830"/>
      <c r="H478" s="830"/>
      <c r="I478" s="830"/>
      <c r="J478" s="830"/>
      <c r="K478" s="830"/>
      <c r="L478" s="830"/>
      <c r="M478" s="830"/>
      <c r="N478" s="830"/>
      <c r="O478" s="830"/>
      <c r="P478" s="830"/>
      <c r="Q478" s="830"/>
      <c r="R478" s="830"/>
      <c r="S478" s="830"/>
      <c r="T478" s="830"/>
      <c r="U478" s="830"/>
      <c r="V478" s="830"/>
      <c r="W478" s="830"/>
      <c r="X478" s="830"/>
      <c r="Y478" s="830"/>
      <c r="Z478" s="830"/>
      <c r="AA478" s="48"/>
      <c r="AB478" s="48"/>
      <c r="AC478" s="48"/>
    </row>
    <row r="479" spans="1:68" ht="16.5" hidden="1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hidden="1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hidden="1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2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7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1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idden="1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0"/>
      <c r="AB504" s="780"/>
      <c r="AC504" s="780"/>
    </row>
    <row r="505" spans="1:68" hidden="1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0</v>
      </c>
      <c r="Y505" s="779">
        <f>IFERROR(SUM(Y485:Y503),"0")</f>
        <v>0</v>
      </c>
      <c r="Z505" s="37"/>
      <c r="AA505" s="780"/>
      <c r="AB505" s="780"/>
      <c r="AC505" s="780"/>
    </row>
    <row r="506" spans="1:68" ht="14.25" hidden="1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1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hidden="1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hidden="1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hidden="1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7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0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hidden="1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hidden="1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hidden="1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1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hidden="1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hidden="1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6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hidden="1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hidden="1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hidden="1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3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9" t="s">
        <v>881</v>
      </c>
      <c r="B550" s="830"/>
      <c r="C550" s="830"/>
      <c r="D550" s="830"/>
      <c r="E550" s="830"/>
      <c r="F550" s="830"/>
      <c r="G550" s="830"/>
      <c r="H550" s="830"/>
      <c r="I550" s="830"/>
      <c r="J550" s="830"/>
      <c r="K550" s="830"/>
      <c r="L550" s="830"/>
      <c r="M550" s="830"/>
      <c r="N550" s="830"/>
      <c r="O550" s="830"/>
      <c r="P550" s="830"/>
      <c r="Q550" s="830"/>
      <c r="R550" s="830"/>
      <c r="S550" s="830"/>
      <c r="T550" s="830"/>
      <c r="U550" s="830"/>
      <c r="V550" s="830"/>
      <c r="W550" s="830"/>
      <c r="X550" s="830"/>
      <c r="Y550" s="830"/>
      <c r="Z550" s="830"/>
      <c r="AA550" s="48"/>
      <c r="AB550" s="48"/>
      <c r="AC550" s="48"/>
    </row>
    <row r="551" spans="1:68" ht="16.5" hidden="1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hidden="1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hidden="1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60</v>
      </c>
      <c r="Y554" s="778">
        <f t="shared" si="104"/>
        <v>63.36</v>
      </c>
      <c r="Z554" s="36">
        <f t="shared" si="105"/>
        <v>0.14352000000000001</v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64.090909090909079</v>
      </c>
      <c r="BN554" s="64">
        <f t="shared" si="107"/>
        <v>67.679999999999993</v>
      </c>
      <c r="BO554" s="64">
        <f t="shared" si="108"/>
        <v>0.10926573426573427</v>
      </c>
      <c r="BP554" s="64">
        <f t="shared" si="109"/>
        <v>0.11538461538461539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hidden="1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4"/>
        <v>0</v>
      </c>
      <c r="Z556" s="36" t="str">
        <f t="shared" si="105"/>
        <v/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0</v>
      </c>
      <c r="BN556" s="64">
        <f t="shared" si="107"/>
        <v>0</v>
      </c>
      <c r="BO556" s="64">
        <f t="shared" si="108"/>
        <v>0</v>
      </c>
      <c r="BP556" s="64">
        <f t="shared" si="109"/>
        <v>0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hidden="1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hidden="1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21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8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61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11.363636363636363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12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0.14352000000000001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60</v>
      </c>
      <c r="Y565" s="779">
        <f>IFERROR(SUM(Y553:Y563),"0")</f>
        <v>63.36</v>
      </c>
      <c r="Z565" s="37"/>
      <c r="AA565" s="780"/>
      <c r="AB565" s="780"/>
      <c r="AC565" s="780"/>
    </row>
    <row r="566" spans="1:68" ht="14.25" hidden="1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hidden="1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6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1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hidden="1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hidden="1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hidden="1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hidden="1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hidden="1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0"/>
        <v>0</v>
      </c>
      <c r="Z575" s="36" t="str">
        <f>IFERROR(IF(Y575=0,"",ROUNDUP(Y575/H575,0)*0.01196),"")</f>
        <v/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0</v>
      </c>
      <c r="BN575" s="64">
        <f t="shared" si="112"/>
        <v>0</v>
      </c>
      <c r="BO575" s="64">
        <f t="shared" si="113"/>
        <v>0</v>
      </c>
      <c r="BP575" s="64">
        <f t="shared" si="114"/>
        <v>0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0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043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7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80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idden="1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0</v>
      </c>
      <c r="Y582" s="779">
        <f>IFERROR(Y573/H573,"0")+IFERROR(Y574/H574,"0")+IFERROR(Y575/H575,"0")+IFERROR(Y576/H576,"0")+IFERROR(Y577/H577,"0")+IFERROR(Y578/H578,"0")+IFERROR(Y579/H579,"0")+IFERROR(Y580/H580,"0")+IFERROR(Y581/H581,"0")</f>
        <v>0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780"/>
      <c r="AB582" s="780"/>
      <c r="AC582" s="780"/>
    </row>
    <row r="583" spans="1:68" hidden="1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0</v>
      </c>
      <c r="Y583" s="779">
        <f>IFERROR(SUM(Y573:Y581),"0")</f>
        <v>0</v>
      </c>
      <c r="Z583" s="37"/>
      <c r="AA583" s="780"/>
      <c r="AB583" s="780"/>
      <c r="AC583" s="780"/>
    </row>
    <row r="584" spans="1:68" ht="14.25" hidden="1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6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29" t="s">
        <v>956</v>
      </c>
      <c r="B595" s="830"/>
      <c r="C595" s="830"/>
      <c r="D595" s="830"/>
      <c r="E595" s="830"/>
      <c r="F595" s="830"/>
      <c r="G595" s="830"/>
      <c r="H595" s="830"/>
      <c r="I595" s="830"/>
      <c r="J595" s="830"/>
      <c r="K595" s="830"/>
      <c r="L595" s="830"/>
      <c r="M595" s="830"/>
      <c r="N595" s="830"/>
      <c r="O595" s="830"/>
      <c r="P595" s="830"/>
      <c r="Q595" s="830"/>
      <c r="R595" s="830"/>
      <c r="S595" s="830"/>
      <c r="T595" s="830"/>
      <c r="U595" s="830"/>
      <c r="V595" s="830"/>
      <c r="W595" s="830"/>
      <c r="X595" s="830"/>
      <c r="Y595" s="830"/>
      <c r="Z595" s="830"/>
      <c r="AA595" s="48"/>
      <c r="AB595" s="48"/>
      <c r="AC595" s="48"/>
    </row>
    <row r="596" spans="1:68" ht="16.5" hidden="1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hidden="1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91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198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63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34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3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8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92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34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8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1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60</v>
      </c>
      <c r="Y615" s="778">
        <f t="shared" ref="Y615:Y621" si="120">IFERROR(IF(X615="",0,CEILING((X615/$H615),1)*$H615),"")</f>
        <v>63</v>
      </c>
      <c r="Z615" s="36">
        <f>IFERROR(IF(Y615=0,"",ROUNDUP(Y615/H615,0)*0.00753),"")</f>
        <v>0.11295000000000001</v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63.714285714285715</v>
      </c>
      <c r="BN615" s="64">
        <f t="shared" ref="BN615:BN621" si="122">IFERROR(Y615*I615/H615,"0")</f>
        <v>66.900000000000006</v>
      </c>
      <c r="BO615" s="64">
        <f t="shared" ref="BO615:BO621" si="123">IFERROR(1/J615*(X615/H615),"0")</f>
        <v>9.1575091575091569E-2</v>
      </c>
      <c r="BP615" s="64">
        <f t="shared" ref="BP615:BP621" si="124">IFERROR(1/J615*(Y615/H615),"0")</f>
        <v>9.6153846153846145E-2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1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54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85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90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14.285714285714285</v>
      </c>
      <c r="Y622" s="779">
        <f>IFERROR(Y615/H615,"0")+IFERROR(Y616/H616,"0")+IFERROR(Y617/H617,"0")+IFERROR(Y618/H618,"0")+IFERROR(Y619/H619,"0")+IFERROR(Y620/H620,"0")+IFERROR(Y621/H621,"0")</f>
        <v>15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0.11295000000000001</v>
      </c>
      <c r="AA622" s="780"/>
      <c r="AB622" s="780"/>
      <c r="AC622" s="780"/>
    </row>
    <row r="623" spans="1:68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60</v>
      </c>
      <c r="Y623" s="779">
        <f>IFERROR(SUM(Y615:Y621),"0")</f>
        <v>63</v>
      </c>
      <c r="Z623" s="37"/>
      <c r="AA623" s="780"/>
      <c r="AB623" s="780"/>
      <c r="AC623" s="780"/>
    </row>
    <row r="624" spans="1:68" ht="14.25" hidden="1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19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200</v>
      </c>
      <c r="Y625" s="778">
        <f t="shared" ref="Y625:Y632" si="125">IFERROR(IF(X625="",0,CEILING((X625/$H625),1)*$H625),"")</f>
        <v>202.79999999999998</v>
      </c>
      <c r="Z625" s="36">
        <f>IFERROR(IF(Y625=0,"",ROUNDUP(Y625/H625,0)*0.02175),"")</f>
        <v>0.5655</v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214.46153846153848</v>
      </c>
      <c r="BN625" s="64">
        <f t="shared" ref="BN625:BN632" si="127">IFERROR(Y625*I625/H625,"0")</f>
        <v>217.464</v>
      </c>
      <c r="BO625" s="64">
        <f t="shared" ref="BO625:BO632" si="128">IFERROR(1/J625*(X625/H625),"0")</f>
        <v>0.45787545787545786</v>
      </c>
      <c r="BP625" s="64">
        <f t="shared" ref="BP625:BP632" si="129">IFERROR(1/J625*(Y625/H625),"0")</f>
        <v>0.46428571428571425</v>
      </c>
    </row>
    <row r="626" spans="1:68" ht="27" hidden="1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9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10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9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25.641025641025642</v>
      </c>
      <c r="Y633" s="779">
        <f>IFERROR(Y625/H625,"0")+IFERROR(Y626/H626,"0")+IFERROR(Y627/H627,"0")+IFERROR(Y628/H628,"0")+IFERROR(Y629/H629,"0")+IFERROR(Y630/H630,"0")+IFERROR(Y631/H631,"0")+IFERROR(Y632/H632,"0")</f>
        <v>26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0.5655</v>
      </c>
      <c r="AA633" s="780"/>
      <c r="AB633" s="780"/>
      <c r="AC633" s="780"/>
    </row>
    <row r="634" spans="1:68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200</v>
      </c>
      <c r="Y634" s="779">
        <f>IFERROR(SUM(Y625:Y632),"0")</f>
        <v>202.79999999999998</v>
      </c>
      <c r="Z634" s="37"/>
      <c r="AA634" s="780"/>
      <c r="AB634" s="780"/>
      <c r="AC634" s="780"/>
    </row>
    <row r="635" spans="1:68" ht="14.25" hidden="1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903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56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4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hidden="1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8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51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72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68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8"/>
      <c r="P660" s="832" t="s">
        <v>1077</v>
      </c>
      <c r="Q660" s="833"/>
      <c r="R660" s="833"/>
      <c r="S660" s="833"/>
      <c r="T660" s="833"/>
      <c r="U660" s="833"/>
      <c r="V660" s="834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14977.4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15049.560000000001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8"/>
      <c r="P661" s="832" t="s">
        <v>1078</v>
      </c>
      <c r="Q661" s="833"/>
      <c r="R661" s="833"/>
      <c r="S661" s="833"/>
      <c r="T661" s="833"/>
      <c r="U661" s="833"/>
      <c r="V661" s="834"/>
      <c r="W661" s="37" t="s">
        <v>69</v>
      </c>
      <c r="X661" s="779">
        <f>IFERROR(SUM(BM22:BM657),"0")</f>
        <v>15588.753873260843</v>
      </c>
      <c r="Y661" s="779">
        <f>IFERROR(SUM(BN22:BN657),"0")</f>
        <v>15664.364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8"/>
      <c r="P662" s="832" t="s">
        <v>1079</v>
      </c>
      <c r="Q662" s="833"/>
      <c r="R662" s="833"/>
      <c r="S662" s="833"/>
      <c r="T662" s="833"/>
      <c r="U662" s="833"/>
      <c r="V662" s="834"/>
      <c r="W662" s="37" t="s">
        <v>1080</v>
      </c>
      <c r="X662" s="38">
        <f>ROUNDUP(SUM(BO22:BO657),0)</f>
        <v>24</v>
      </c>
      <c r="Y662" s="38">
        <f>ROUNDUP(SUM(BP22:BP657),0)</f>
        <v>24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8"/>
      <c r="P663" s="832" t="s">
        <v>1081</v>
      </c>
      <c r="Q663" s="833"/>
      <c r="R663" s="833"/>
      <c r="S663" s="833"/>
      <c r="T663" s="833"/>
      <c r="U663" s="833"/>
      <c r="V663" s="834"/>
      <c r="W663" s="37" t="s">
        <v>69</v>
      </c>
      <c r="X663" s="779">
        <f>GrossWeightTotal+PalletQtyTotal*25</f>
        <v>16188.753873260843</v>
      </c>
      <c r="Y663" s="779">
        <f>GrossWeightTotalR+PalletQtyTotalR*25</f>
        <v>16264.364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8"/>
      <c r="P664" s="832" t="s">
        <v>1082</v>
      </c>
      <c r="Q664" s="833"/>
      <c r="R664" s="833"/>
      <c r="S664" s="833"/>
      <c r="T664" s="833"/>
      <c r="U664" s="833"/>
      <c r="V664" s="834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1496.0462532359084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1505</v>
      </c>
      <c r="Z664" s="37"/>
      <c r="AA664" s="780"/>
      <c r="AB664" s="780"/>
      <c r="AC664" s="780"/>
    </row>
    <row r="665" spans="1:68" ht="14.25" hidden="1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8"/>
      <c r="P665" s="832" t="s">
        <v>1083</v>
      </c>
      <c r="Q665" s="833"/>
      <c r="R665" s="833"/>
      <c r="S665" s="833"/>
      <c r="T665" s="833"/>
      <c r="U665" s="833"/>
      <c r="V665" s="834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25.162589999999998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5" t="s">
        <v>112</v>
      </c>
      <c r="D667" s="867"/>
      <c r="E667" s="867"/>
      <c r="F667" s="867"/>
      <c r="G667" s="867"/>
      <c r="H667" s="868"/>
      <c r="I667" s="825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5" t="s">
        <v>677</v>
      </c>
      <c r="X667" s="868"/>
      <c r="Y667" s="825" t="s">
        <v>781</v>
      </c>
      <c r="Z667" s="867"/>
      <c r="AA667" s="867"/>
      <c r="AB667" s="868"/>
      <c r="AC667" s="769" t="s">
        <v>881</v>
      </c>
      <c r="AD667" s="825" t="s">
        <v>956</v>
      </c>
      <c r="AE667" s="868"/>
      <c r="AF667" s="771"/>
    </row>
    <row r="668" spans="1:68" ht="14.25" customHeight="1" thickTop="1" x14ac:dyDescent="0.2">
      <c r="A668" s="1180" t="s">
        <v>1086</v>
      </c>
      <c r="B668" s="825" t="s">
        <v>63</v>
      </c>
      <c r="C668" s="825" t="s">
        <v>113</v>
      </c>
      <c r="D668" s="825" t="s">
        <v>140</v>
      </c>
      <c r="E668" s="825" t="s">
        <v>226</v>
      </c>
      <c r="F668" s="825" t="s">
        <v>255</v>
      </c>
      <c r="G668" s="825" t="s">
        <v>306</v>
      </c>
      <c r="H668" s="825" t="s">
        <v>112</v>
      </c>
      <c r="I668" s="825" t="s">
        <v>343</v>
      </c>
      <c r="J668" s="825" t="s">
        <v>368</v>
      </c>
      <c r="K668" s="825" t="s">
        <v>442</v>
      </c>
      <c r="L668" s="825" t="s">
        <v>462</v>
      </c>
      <c r="M668" s="825" t="s">
        <v>488</v>
      </c>
      <c r="N668" s="771"/>
      <c r="O668" s="825" t="s">
        <v>517</v>
      </c>
      <c r="P668" s="825" t="s">
        <v>520</v>
      </c>
      <c r="Q668" s="825" t="s">
        <v>529</v>
      </c>
      <c r="R668" s="825" t="s">
        <v>547</v>
      </c>
      <c r="S668" s="825" t="s">
        <v>557</v>
      </c>
      <c r="T668" s="825" t="s">
        <v>570</v>
      </c>
      <c r="U668" s="825" t="s">
        <v>578</v>
      </c>
      <c r="V668" s="825" t="s">
        <v>664</v>
      </c>
      <c r="W668" s="825" t="s">
        <v>678</v>
      </c>
      <c r="X668" s="825" t="s">
        <v>732</v>
      </c>
      <c r="Y668" s="825" t="s">
        <v>782</v>
      </c>
      <c r="Z668" s="825" t="s">
        <v>841</v>
      </c>
      <c r="AA668" s="825" t="s">
        <v>864</v>
      </c>
      <c r="AB668" s="825" t="s">
        <v>877</v>
      </c>
      <c r="AC668" s="825" t="s">
        <v>881</v>
      </c>
      <c r="AD668" s="825" t="s">
        <v>956</v>
      </c>
      <c r="AE668" s="825" t="s">
        <v>1056</v>
      </c>
      <c r="AF668" s="771"/>
    </row>
    <row r="669" spans="1:68" ht="13.5" customHeight="1" thickBot="1" x14ac:dyDescent="0.25">
      <c r="A669" s="1181"/>
      <c r="B669" s="826"/>
      <c r="C669" s="826"/>
      <c r="D669" s="826"/>
      <c r="E669" s="826"/>
      <c r="F669" s="826"/>
      <c r="G669" s="826"/>
      <c r="H669" s="826"/>
      <c r="I669" s="826"/>
      <c r="J669" s="826"/>
      <c r="K669" s="826"/>
      <c r="L669" s="826"/>
      <c r="M669" s="826"/>
      <c r="N669" s="771"/>
      <c r="O669" s="826"/>
      <c r="P669" s="826"/>
      <c r="Q669" s="826"/>
      <c r="R669" s="826"/>
      <c r="S669" s="826"/>
      <c r="T669" s="826"/>
      <c r="U669" s="826"/>
      <c r="V669" s="826"/>
      <c r="W669" s="826"/>
      <c r="X669" s="826"/>
      <c r="Y669" s="826"/>
      <c r="Z669" s="826"/>
      <c r="AA669" s="826"/>
      <c r="AB669" s="826"/>
      <c r="AC669" s="826"/>
      <c r="AD669" s="826"/>
      <c r="AE669" s="826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0" s="46">
        <f>IFERROR(Y107*1,"0")+IFERROR(Y108*1,"0")+IFERROR(Y109*1,"0")+IFERROR(Y110*1,"0")+IFERROR(Y114*1,"0")+IFERROR(Y115*1,"0")+IFERROR(Y116*1,"0")+IFERROR(Y117*1,"0")+IFERROR(Y118*1,"0")+IFERROR(Y119*1,"0")</f>
        <v>100.80000000000001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0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63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1768.8000000000002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250.8</v>
      </c>
      <c r="V670" s="46">
        <f>IFERROR(Y402*1,"0")+IFERROR(Y406*1,"0")+IFERROR(Y407*1,"0")+IFERROR(Y408*1,"0")</f>
        <v>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12537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63.36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265.79999999999995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4,00"/>
        <filter val="1 496,05"/>
        <filter val="10 000,00"/>
        <filter val="100,00"/>
        <filter val="11,36"/>
        <filter val="11,90"/>
        <filter val="120,00"/>
        <filter val="125,00"/>
        <filter val="129,63"/>
        <filter val="133,33"/>
        <filter val="14 977,40"/>
        <filter val="14,29"/>
        <filter val="144,00"/>
        <filter val="15 588,75"/>
        <filter val="150,00"/>
        <filter val="16 188,75"/>
        <filter val="16,00"/>
        <filter val="168,00"/>
        <filter val="19,20"/>
        <filter val="192,00"/>
        <filter val="2 000,00"/>
        <filter val="20,00"/>
        <filter val="200,00"/>
        <filter val="216,00"/>
        <filter val="24"/>
        <filter val="245,00"/>
        <filter val="25,64"/>
        <filter val="250,00"/>
        <filter val="3 000,00"/>
        <filter val="30,27"/>
        <filter val="300,00"/>
        <filter val="378,57"/>
        <filter val="38,40"/>
        <filter val="38,46"/>
        <filter val="40,00"/>
        <filter val="5 000,00"/>
        <filter val="50,00"/>
        <filter val="60,00"/>
        <filter val="666,67"/>
        <filter val="700,00"/>
      </filters>
    </filterColumn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A262:Z262"/>
    <mergeCell ref="A62:Z62"/>
    <mergeCell ref="A333:Z333"/>
    <mergeCell ref="P499:T499"/>
    <mergeCell ref="P355:T355"/>
    <mergeCell ref="D407:E407"/>
    <mergeCell ref="P433:T433"/>
    <mergeCell ref="D276:E276"/>
    <mergeCell ref="P486:T486"/>
    <mergeCell ref="P75:T75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2024-11-21T11:16:54Z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