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1E1134-C00D-44D2-ACB7-43D17C55D6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X451" i="1"/>
  <c r="X450" i="1"/>
  <c r="BO449" i="1"/>
  <c r="BM449" i="1"/>
  <c r="Y449" i="1"/>
  <c r="BO448" i="1"/>
  <c r="BM448" i="1"/>
  <c r="Y448" i="1"/>
  <c r="Y451" i="1" s="1"/>
  <c r="P448" i="1"/>
  <c r="BP447" i="1"/>
  <c r="BO447" i="1"/>
  <c r="BN447" i="1"/>
  <c r="BM447" i="1"/>
  <c r="Z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X437" i="1"/>
  <c r="X436" i="1"/>
  <c r="BO435" i="1"/>
  <c r="BM435" i="1"/>
  <c r="Y435" i="1"/>
  <c r="BP435" i="1" s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Y352" i="1" s="1"/>
  <c r="P350" i="1"/>
  <c r="X348" i="1"/>
  <c r="X347" i="1"/>
  <c r="BO346" i="1"/>
  <c r="BM346" i="1"/>
  <c r="Y346" i="1"/>
  <c r="T676" i="1" s="1"/>
  <c r="P346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Y175" i="1" s="1"/>
  <c r="P174" i="1"/>
  <c r="X171" i="1"/>
  <c r="X170" i="1"/>
  <c r="BO169" i="1"/>
  <c r="BM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O143" i="1"/>
  <c r="BM143" i="1"/>
  <c r="Y143" i="1"/>
  <c r="P143" i="1"/>
  <c r="BO142" i="1"/>
  <c r="BM142" i="1"/>
  <c r="Y142" i="1"/>
  <c r="Y149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Y140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X114" i="1"/>
  <c r="X113" i="1"/>
  <c r="BO112" i="1"/>
  <c r="BM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BP103" i="1" s="1"/>
  <c r="P103" i="1"/>
  <c r="X101" i="1"/>
  <c r="X100" i="1"/>
  <c r="BO99" i="1"/>
  <c r="BM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Z87" i="1" s="1"/>
  <c r="P87" i="1"/>
  <c r="BO86" i="1"/>
  <c r="BM86" i="1"/>
  <c r="Y86" i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8" i="1" s="1"/>
  <c r="P26" i="1"/>
  <c r="X24" i="1"/>
  <c r="X23" i="1"/>
  <c r="BO22" i="1"/>
  <c r="X668" i="1" s="1"/>
  <c r="BM22" i="1"/>
  <c r="Y22" i="1"/>
  <c r="B676" i="1" s="1"/>
  <c r="P22" i="1"/>
  <c r="H10" i="1"/>
  <c r="A9" i="1"/>
  <c r="A10" i="1" s="1"/>
  <c r="D7" i="1"/>
  <c r="Q6" i="1"/>
  <c r="P2" i="1"/>
  <c r="Y357" i="1" l="1"/>
  <c r="Y356" i="1"/>
  <c r="BP355" i="1"/>
  <c r="BN355" i="1"/>
  <c r="Z355" i="1"/>
  <c r="Z356" i="1" s="1"/>
  <c r="BP360" i="1"/>
  <c r="BN360" i="1"/>
  <c r="Z360" i="1"/>
  <c r="BP375" i="1"/>
  <c r="BN375" i="1"/>
  <c r="Z375" i="1"/>
  <c r="BP421" i="1"/>
  <c r="BN421" i="1"/>
  <c r="Z421" i="1"/>
  <c r="BP456" i="1"/>
  <c r="BN456" i="1"/>
  <c r="Z456" i="1"/>
  <c r="BP481" i="1"/>
  <c r="BN481" i="1"/>
  <c r="Z481" i="1"/>
  <c r="Y488" i="1"/>
  <c r="BP487" i="1"/>
  <c r="BN487" i="1"/>
  <c r="Z487" i="1"/>
  <c r="Z488" i="1" s="1"/>
  <c r="BP491" i="1"/>
  <c r="BN491" i="1"/>
  <c r="Z491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D676" i="1"/>
  <c r="Z74" i="1"/>
  <c r="BN74" i="1"/>
  <c r="Y83" i="1"/>
  <c r="Z85" i="1"/>
  <c r="BN85" i="1"/>
  <c r="Y92" i="1"/>
  <c r="Z103" i="1"/>
  <c r="BN103" i="1"/>
  <c r="Y106" i="1"/>
  <c r="Z116" i="1"/>
  <c r="BN116" i="1"/>
  <c r="Y122" i="1"/>
  <c r="Z128" i="1"/>
  <c r="BN128" i="1"/>
  <c r="Z152" i="1"/>
  <c r="BN152" i="1"/>
  <c r="Y155" i="1"/>
  <c r="G676" i="1"/>
  <c r="Z174" i="1"/>
  <c r="Z175" i="1" s="1"/>
  <c r="BN174" i="1"/>
  <c r="BP174" i="1"/>
  <c r="Z178" i="1"/>
  <c r="BN178" i="1"/>
  <c r="Y183" i="1"/>
  <c r="Z188" i="1"/>
  <c r="BN188" i="1"/>
  <c r="Z199" i="1"/>
  <c r="BN199" i="1"/>
  <c r="Z210" i="1"/>
  <c r="BN210" i="1"/>
  <c r="Y213" i="1"/>
  <c r="Z224" i="1"/>
  <c r="BN224" i="1"/>
  <c r="Z236" i="1"/>
  <c r="BN236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Y305" i="1"/>
  <c r="BP312" i="1"/>
  <c r="BN312" i="1"/>
  <c r="Z312" i="1"/>
  <c r="BP363" i="1"/>
  <c r="BN363" i="1"/>
  <c r="Z363" i="1"/>
  <c r="BP389" i="1"/>
  <c r="BN389" i="1"/>
  <c r="Z389" i="1"/>
  <c r="BP390" i="1"/>
  <c r="BN390" i="1"/>
  <c r="Z390" i="1"/>
  <c r="BP429" i="1"/>
  <c r="BN429" i="1"/>
  <c r="Z429" i="1"/>
  <c r="BP476" i="1"/>
  <c r="BN476" i="1"/>
  <c r="Z476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315" i="1"/>
  <c r="Y370" i="1"/>
  <c r="Y385" i="1"/>
  <c r="Y510" i="1"/>
  <c r="X667" i="1"/>
  <c r="X669" i="1" s="1"/>
  <c r="X670" i="1"/>
  <c r="Z37" i="1"/>
  <c r="BN37" i="1"/>
  <c r="Z53" i="1"/>
  <c r="BN53" i="1"/>
  <c r="Z61" i="1"/>
  <c r="BN61" i="1"/>
  <c r="Z67" i="1"/>
  <c r="BN67" i="1"/>
  <c r="Z72" i="1"/>
  <c r="BN72" i="1"/>
  <c r="Z78" i="1"/>
  <c r="BN78" i="1"/>
  <c r="BP78" i="1"/>
  <c r="Y82" i="1"/>
  <c r="Z81" i="1"/>
  <c r="BN81" i="1"/>
  <c r="Y91" i="1"/>
  <c r="BP105" i="1"/>
  <c r="BN105" i="1"/>
  <c r="Z105" i="1"/>
  <c r="BP118" i="1"/>
  <c r="BN118" i="1"/>
  <c r="Z118" i="1"/>
  <c r="BP130" i="1"/>
  <c r="BN130" i="1"/>
  <c r="Z130" i="1"/>
  <c r="BP144" i="1"/>
  <c r="BN144" i="1"/>
  <c r="Z144" i="1"/>
  <c r="BP159" i="1"/>
  <c r="BN159" i="1"/>
  <c r="Z159" i="1"/>
  <c r="BP180" i="1"/>
  <c r="BN180" i="1"/>
  <c r="Z180" i="1"/>
  <c r="BP201" i="1"/>
  <c r="BN201" i="1"/>
  <c r="Z201" i="1"/>
  <c r="BP216" i="1"/>
  <c r="BN216" i="1"/>
  <c r="Z216" i="1"/>
  <c r="BP87" i="1"/>
  <c r="BN87" i="1"/>
  <c r="BP99" i="1"/>
  <c r="BN99" i="1"/>
  <c r="Z99" i="1"/>
  <c r="BP112" i="1"/>
  <c r="BN112" i="1"/>
  <c r="Z112" i="1"/>
  <c r="BP126" i="1"/>
  <c r="BN126" i="1"/>
  <c r="Z126" i="1"/>
  <c r="BP143" i="1"/>
  <c r="BN143" i="1"/>
  <c r="Z143" i="1"/>
  <c r="BP148" i="1"/>
  <c r="BN148" i="1"/>
  <c r="Z148" i="1"/>
  <c r="BP169" i="1"/>
  <c r="BN169" i="1"/>
  <c r="Z169" i="1"/>
  <c r="Y190" i="1"/>
  <c r="BP186" i="1"/>
  <c r="BN186" i="1"/>
  <c r="Z186" i="1"/>
  <c r="BP205" i="1"/>
  <c r="BN205" i="1"/>
  <c r="Z205" i="1"/>
  <c r="BP222" i="1"/>
  <c r="BN222" i="1"/>
  <c r="Z222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101" i="1"/>
  <c r="Y107" i="1"/>
  <c r="Y123" i="1"/>
  <c r="Y131" i="1"/>
  <c r="Y139" i="1"/>
  <c r="Y154" i="1"/>
  <c r="Y165" i="1"/>
  <c r="Y184" i="1"/>
  <c r="Y189" i="1"/>
  <c r="I676" i="1"/>
  <c r="Y206" i="1"/>
  <c r="Y228" i="1"/>
  <c r="Z226" i="1"/>
  <c r="BN226" i="1"/>
  <c r="Y243" i="1"/>
  <c r="Z234" i="1"/>
  <c r="BN234" i="1"/>
  <c r="Z238" i="1"/>
  <c r="BN238" i="1"/>
  <c r="Z246" i="1"/>
  <c r="BN246" i="1"/>
  <c r="Z255" i="1"/>
  <c r="BN255" i="1"/>
  <c r="Z259" i="1"/>
  <c r="BN259" i="1"/>
  <c r="Z266" i="1"/>
  <c r="BN266" i="1"/>
  <c r="Z271" i="1"/>
  <c r="BN271" i="1"/>
  <c r="Z288" i="1"/>
  <c r="BN288" i="1"/>
  <c r="Z292" i="1"/>
  <c r="BN292" i="1"/>
  <c r="Z304" i="1"/>
  <c r="BN304" i="1"/>
  <c r="Z314" i="1"/>
  <c r="BN314" i="1"/>
  <c r="Y342" i="1"/>
  <c r="Z351" i="1"/>
  <c r="BN351" i="1"/>
  <c r="Z365" i="1"/>
  <c r="BN365" i="1"/>
  <c r="Z373" i="1"/>
  <c r="BN373" i="1"/>
  <c r="Z379" i="1"/>
  <c r="BN379" i="1"/>
  <c r="BP379" i="1"/>
  <c r="Y386" i="1"/>
  <c r="Z383" i="1"/>
  <c r="BN383" i="1"/>
  <c r="Z396" i="1"/>
  <c r="BN396" i="1"/>
  <c r="Y405" i="1"/>
  <c r="Z413" i="1"/>
  <c r="BN413" i="1"/>
  <c r="Y432" i="1"/>
  <c r="Z423" i="1"/>
  <c r="BN423" i="1"/>
  <c r="Z427" i="1"/>
  <c r="BN427" i="1"/>
  <c r="Z435" i="1"/>
  <c r="BN435" i="1"/>
  <c r="Z439" i="1"/>
  <c r="BN439" i="1"/>
  <c r="Z440" i="1"/>
  <c r="BN440" i="1"/>
  <c r="Z443" i="1"/>
  <c r="BN443" i="1"/>
  <c r="Z454" i="1"/>
  <c r="BN454" i="1"/>
  <c r="Z458" i="1"/>
  <c r="BN458" i="1"/>
  <c r="Z466" i="1"/>
  <c r="BN466" i="1"/>
  <c r="Z471" i="1"/>
  <c r="BN471" i="1"/>
  <c r="Z474" i="1"/>
  <c r="BN474" i="1"/>
  <c r="Z493" i="1"/>
  <c r="BN493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Y549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F9" i="1"/>
  <c r="J9" i="1"/>
  <c r="F10" i="1"/>
  <c r="Z22" i="1"/>
  <c r="Z23" i="1" s="1"/>
  <c r="BN22" i="1"/>
  <c r="BP22" i="1"/>
  <c r="Y23" i="1"/>
  <c r="X666" i="1"/>
  <c r="Z26" i="1"/>
  <c r="BN26" i="1"/>
  <c r="BP26" i="1"/>
  <c r="Z27" i="1"/>
  <c r="BN27" i="1"/>
  <c r="Z30" i="1"/>
  <c r="BN30" i="1"/>
  <c r="Z31" i="1"/>
  <c r="BN31" i="1"/>
  <c r="Z36" i="1"/>
  <c r="BN36" i="1"/>
  <c r="Y39" i="1"/>
  <c r="C676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Z66" i="1"/>
  <c r="Z75" i="1" s="1"/>
  <c r="BN66" i="1"/>
  <c r="BP66" i="1"/>
  <c r="Z68" i="1"/>
  <c r="BN68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BN86" i="1"/>
  <c r="BP86" i="1"/>
  <c r="Z88" i="1"/>
  <c r="BN88" i="1"/>
  <c r="Z90" i="1"/>
  <c r="BN90" i="1"/>
  <c r="Z98" i="1"/>
  <c r="Z100" i="1" s="1"/>
  <c r="BN98" i="1"/>
  <c r="BP98" i="1"/>
  <c r="Z104" i="1"/>
  <c r="BN104" i="1"/>
  <c r="BP104" i="1"/>
  <c r="E676" i="1"/>
  <c r="Z111" i="1"/>
  <c r="BN111" i="1"/>
  <c r="BP111" i="1"/>
  <c r="Y114" i="1"/>
  <c r="Z117" i="1"/>
  <c r="BN117" i="1"/>
  <c r="BP117" i="1"/>
  <c r="Z119" i="1"/>
  <c r="BN119" i="1"/>
  <c r="F676" i="1"/>
  <c r="Z127" i="1"/>
  <c r="BN127" i="1"/>
  <c r="BP127" i="1"/>
  <c r="Z129" i="1"/>
  <c r="BN129" i="1"/>
  <c r="Y132" i="1"/>
  <c r="Z136" i="1"/>
  <c r="BN136" i="1"/>
  <c r="BP136" i="1"/>
  <c r="Z137" i="1"/>
  <c r="BN137" i="1"/>
  <c r="Z138" i="1"/>
  <c r="BN138" i="1"/>
  <c r="Z142" i="1"/>
  <c r="Z149" i="1" s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Z160" i="1" s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BN187" i="1"/>
  <c r="BP187" i="1"/>
  <c r="Z194" i="1"/>
  <c r="Z195" i="1" s="1"/>
  <c r="BN194" i="1"/>
  <c r="BP194" i="1"/>
  <c r="Y195" i="1"/>
  <c r="Z198" i="1"/>
  <c r="Z206" i="1" s="1"/>
  <c r="BN198" i="1"/>
  <c r="BP198" i="1"/>
  <c r="Z200" i="1"/>
  <c r="BN200" i="1"/>
  <c r="Z202" i="1"/>
  <c r="BN202" i="1"/>
  <c r="Z204" i="1"/>
  <c r="BN204" i="1"/>
  <c r="Y207" i="1"/>
  <c r="J676" i="1"/>
  <c r="Z211" i="1"/>
  <c r="BN211" i="1"/>
  <c r="BP211" i="1"/>
  <c r="Y212" i="1"/>
  <c r="Z215" i="1"/>
  <c r="BN215" i="1"/>
  <c r="BP215" i="1"/>
  <c r="Y218" i="1"/>
  <c r="Z221" i="1"/>
  <c r="BN221" i="1"/>
  <c r="BP221" i="1"/>
  <c r="Z223" i="1"/>
  <c r="BN223" i="1"/>
  <c r="Z225" i="1"/>
  <c r="BN225" i="1"/>
  <c r="Z227" i="1"/>
  <c r="BN227" i="1"/>
  <c r="Z231" i="1"/>
  <c r="Z242" i="1" s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P249" i="1"/>
  <c r="BN249" i="1"/>
  <c r="Z249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H9" i="1"/>
  <c r="Y24" i="1"/>
  <c r="Y75" i="1"/>
  <c r="Y160" i="1"/>
  <c r="Y196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Y293" i="1"/>
  <c r="BP284" i="1"/>
  <c r="BN284" i="1"/>
  <c r="Z284" i="1"/>
  <c r="L676" i="1"/>
  <c r="Y275" i="1"/>
  <c r="M676" i="1"/>
  <c r="Z285" i="1"/>
  <c r="BN285" i="1"/>
  <c r="Z287" i="1"/>
  <c r="BN287" i="1"/>
  <c r="Z289" i="1"/>
  <c r="BN289" i="1"/>
  <c r="Z291" i="1"/>
  <c r="BN291" i="1"/>
  <c r="Y294" i="1"/>
  <c r="Y299" i="1"/>
  <c r="P676" i="1"/>
  <c r="Z303" i="1"/>
  <c r="Z305" i="1" s="1"/>
  <c r="BN303" i="1"/>
  <c r="BP303" i="1"/>
  <c r="Y306" i="1"/>
  <c r="Q676" i="1"/>
  <c r="Z310" i="1"/>
  <c r="BN310" i="1"/>
  <c r="BP310" i="1"/>
  <c r="Z311" i="1"/>
  <c r="BN311" i="1"/>
  <c r="Z313" i="1"/>
  <c r="BN313" i="1"/>
  <c r="Y316" i="1"/>
  <c r="Y321" i="1"/>
  <c r="S676" i="1"/>
  <c r="Y334" i="1"/>
  <c r="Z341" i="1"/>
  <c r="Z342" i="1" s="1"/>
  <c r="BN341" i="1"/>
  <c r="BP341" i="1"/>
  <c r="Z346" i="1"/>
  <c r="Z347" i="1" s="1"/>
  <c r="BN346" i="1"/>
  <c r="BP346" i="1"/>
  <c r="Y347" i="1"/>
  <c r="Z350" i="1"/>
  <c r="Z352" i="1" s="1"/>
  <c r="BN350" i="1"/>
  <c r="BP350" i="1"/>
  <c r="Y353" i="1"/>
  <c r="U676" i="1"/>
  <c r="Z361" i="1"/>
  <c r="BN361" i="1"/>
  <c r="BP361" i="1"/>
  <c r="Z362" i="1"/>
  <c r="BN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Z380" i="1"/>
  <c r="BN380" i="1"/>
  <c r="BP380" i="1"/>
  <c r="Z382" i="1"/>
  <c r="BN382" i="1"/>
  <c r="Z384" i="1"/>
  <c r="BN384" i="1"/>
  <c r="Z388" i="1"/>
  <c r="Z391" i="1" s="1"/>
  <c r="BN388" i="1"/>
  <c r="BP388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Y348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Y416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Z450" i="1" s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X676" i="1"/>
  <c r="Y462" i="1"/>
  <c r="Y676" i="1"/>
  <c r="Y489" i="1"/>
  <c r="Y534" i="1"/>
  <c r="BP528" i="1"/>
  <c r="BN528" i="1"/>
  <c r="Z528" i="1"/>
  <c r="Z533" i="1" s="1"/>
  <c r="Y533" i="1"/>
  <c r="Z549" i="1"/>
  <c r="BP546" i="1"/>
  <c r="BN546" i="1"/>
  <c r="Z546" i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588" i="1" l="1"/>
  <c r="Z628" i="1"/>
  <c r="Z594" i="1"/>
  <c r="Z444" i="1"/>
  <c r="Z482" i="1"/>
  <c r="Z436" i="1"/>
  <c r="Z217" i="1"/>
  <c r="Z212" i="1"/>
  <c r="Z189" i="1"/>
  <c r="Z113" i="1"/>
  <c r="Z106" i="1"/>
  <c r="Z404" i="1"/>
  <c r="Z570" i="1"/>
  <c r="Z385" i="1"/>
  <c r="Z376" i="1"/>
  <c r="Z369" i="1"/>
  <c r="Z315" i="1"/>
  <c r="Z228" i="1"/>
  <c r="Z139" i="1"/>
  <c r="Z131" i="1"/>
  <c r="Z122" i="1"/>
  <c r="Z91" i="1"/>
  <c r="Z646" i="1"/>
  <c r="Z611" i="1"/>
  <c r="Z510" i="1"/>
  <c r="Z293" i="1"/>
  <c r="Z618" i="1"/>
  <c r="Z639" i="1"/>
  <c r="Z398" i="1"/>
  <c r="Z462" i="1"/>
  <c r="Z415" i="1"/>
  <c r="Y666" i="1"/>
  <c r="Z275" i="1"/>
  <c r="Z38" i="1"/>
  <c r="Y670" i="1"/>
  <c r="Y667" i="1"/>
  <c r="Z599" i="1"/>
  <c r="Z431" i="1"/>
  <c r="Z477" i="1"/>
  <c r="Z262" i="1"/>
  <c r="Z671" i="1" s="1"/>
  <c r="Z250" i="1"/>
  <c r="Y668" i="1"/>
  <c r="Y669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<sst xmlns="http://schemas.openxmlformats.org/spreadsheetml/2006/main" count="3179" uniqueCount="1118">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</sst>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45621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0.41666666666666669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9">
        <v>4607091385670</v>
      </c>
      <c r="E51" s="790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4"/>
      <c r="V51" s="34"/>
      <c r="W51" s="35" t="s">
        <v>69</v>
      </c>
      <c r="X51" s="783">
        <v>700</v>
      </c>
      <c r="Y51" s="784">
        <f t="shared" ref="Y51:Y56" si="6">IFERROR(IF(X51="",0,CEILING((X51/$H51),1)*$H51),"")</f>
        <v>702</v>
      </c>
      <c r="Z51" s="36">
        <f>IFERROR(IF(Y51=0,"",ROUNDUP(Y51/H51,0)*0.02175),"")</f>
        <v>1.4137499999999998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731.11111111111109</v>
      </c>
      <c r="BN51" s="64">
        <f t="shared" ref="BN51:BN56" si="8">IFERROR(Y51*I51/H51,"0")</f>
        <v>733.19999999999993</v>
      </c>
      <c r="BO51" s="64">
        <f t="shared" ref="BO51:BO56" si="9">IFERROR(1/J51*(X51/H51),"0")</f>
        <v>1.1574074074074072</v>
      </c>
      <c r="BP51" s="64">
        <f t="shared" ref="BP51:BP56" si="10">IFERROR(1/J51*(Y51/H51),"0")</f>
        <v>1.1607142857142856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9">
        <v>4607091385670</v>
      </c>
      <c r="E52" s="790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89">
        <v>4607091385687</v>
      </c>
      <c r="E54" s="790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89">
        <v>4680115882539</v>
      </c>
      <c r="E55" s="790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64.81481481481481</v>
      </c>
      <c r="Y57" s="785">
        <f>IFERROR(Y51/H51,"0")+IFERROR(Y52/H52,"0")+IFERROR(Y53/H53,"0")+IFERROR(Y54/H54,"0")+IFERROR(Y55/H55,"0")+IFERROR(Y56/H56,"0")</f>
        <v>65</v>
      </c>
      <c r="Z57" s="785">
        <f>IFERROR(IF(Z51="",0,Z51),"0")+IFERROR(IF(Z52="",0,Z52),"0")+IFERROR(IF(Z53="",0,Z53),"0")+IFERROR(IF(Z54="",0,Z54),"0")+IFERROR(IF(Z55="",0,Z55),"0")+IFERROR(IF(Z56="",0,Z56),"0")</f>
        <v>1.4137499999999998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700</v>
      </c>
      <c r="Y58" s="785">
        <f>IFERROR(SUM(Y51:Y56),"0")</f>
        <v>702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89">
        <v>4607091382952</v>
      </c>
      <c r="E69" s="790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89">
        <v>4680115885899</v>
      </c>
      <c r="E70" s="790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809" t="s">
        <v>182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4" t="s">
        <v>191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212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2" t="s">
        <v>216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220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03" t="s">
        <v>224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229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237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700</v>
      </c>
      <c r="Y117" s="784">
        <f t="shared" si="26"/>
        <v>705.6</v>
      </c>
      <c r="Z117" s="36">
        <f>IFERROR(IF(Y117=0,"",ROUNDUP(Y117/H117,0)*0.02175),"")</f>
        <v>1.827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747</v>
      </c>
      <c r="BN117" s="64">
        <f t="shared" si="28"/>
        <v>752.976</v>
      </c>
      <c r="BO117" s="64">
        <f t="shared" si="29"/>
        <v>1.4880952380952379</v>
      </c>
      <c r="BP117" s="64">
        <f t="shared" si="30"/>
        <v>1.5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405</v>
      </c>
      <c r="Y118" s="784">
        <f t="shared" si="26"/>
        <v>405</v>
      </c>
      <c r="Z118" s="36">
        <f>IFERROR(IF(Y118=0,"",ROUNDUP(Y118/H118,0)*0.00753),"")</f>
        <v>1.1294999999999999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445.8</v>
      </c>
      <c r="BN118" s="64">
        <f t="shared" si="28"/>
        <v>445.8</v>
      </c>
      <c r="BO118" s="64">
        <f t="shared" si="29"/>
        <v>0.96153846153846145</v>
      </c>
      <c r="BP118" s="64">
        <f t="shared" si="30"/>
        <v>0.96153846153846145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41" t="s">
        <v>261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233.33333333333331</v>
      </c>
      <c r="Y122" s="785">
        <f>IFERROR(Y116/H116,"0")+IFERROR(Y117/H117,"0")+IFERROR(Y118/H118,"0")+IFERROR(Y119/H119,"0")+IFERROR(Y120/H120,"0")+IFERROR(Y121/H121,"0")</f>
        <v>234</v>
      </c>
      <c r="Z122" s="785">
        <f>IFERROR(IF(Z116="",0,Z116),"0")+IFERROR(IF(Z117="",0,Z117),"0")+IFERROR(IF(Z118="",0,Z118),"0")+IFERROR(IF(Z119="",0,Z119),"0")+IFERROR(IF(Z120="",0,Z120),"0")+IFERROR(IF(Z121="",0,Z121),"0")</f>
        <v>2.9565000000000001</v>
      </c>
      <c r="AA122" s="786"/>
      <c r="AB122" s="786"/>
      <c r="AC122" s="786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1105</v>
      </c>
      <c r="Y123" s="785">
        <f>IFERROR(SUM(Y116:Y121),"0")</f>
        <v>1110.5999999999999</v>
      </c>
      <c r="Z123" s="37"/>
      <c r="AA123" s="786"/>
      <c r="AB123" s="786"/>
      <c r="AC123" s="786"/>
    </row>
    <row r="124" spans="1:68" ht="16.5" hidden="1" customHeight="1" x14ac:dyDescent="0.25">
      <c r="A124" s="791" t="s">
        <v>263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182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4" t="s">
        <v>284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5" t="s">
        <v>287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5" t="s">
        <v>295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229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791" t="s">
        <v>315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351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352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182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355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791" t="s">
        <v>377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182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200</v>
      </c>
      <c r="Y237" s="784">
        <f t="shared" si="46"/>
        <v>201.6</v>
      </c>
      <c r="Z237" s="36">
        <f t="shared" si="51"/>
        <v>0.63251999999999997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222.66666666666666</v>
      </c>
      <c r="BN237" s="64">
        <f t="shared" si="48"/>
        <v>224.44800000000001</v>
      </c>
      <c r="BO237" s="64">
        <f t="shared" si="49"/>
        <v>0.53418803418803418</v>
      </c>
      <c r="BP237" s="64">
        <f t="shared" si="50"/>
        <v>0.53846153846153844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83.333333333333343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84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0.63251999999999997</v>
      </c>
      <c r="AA242" s="786"/>
      <c r="AB242" s="786"/>
      <c r="AC242" s="786"/>
    </row>
    <row r="243" spans="1:68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200</v>
      </c>
      <c r="Y243" s="785">
        <f>IFERROR(SUM(Y231:Y241),"0")</f>
        <v>201.6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229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791" t="s">
        <v>453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473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2" t="s">
        <v>483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182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54" t="s">
        <v>497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499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508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528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531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540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791" t="s">
        <v>559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569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582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593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229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8.5</v>
      </c>
      <c r="Y397" s="784">
        <f>IFERROR(IF(X397="",0,CEILING((X397/$H397),1)*$H397),"")</f>
        <v>10.199999999999999</v>
      </c>
      <c r="Z397" s="36">
        <f>IFERROR(IF(Y397=0,"",ROUNDUP(Y397/H397,0)*0.00753),"")</f>
        <v>3.0120000000000001E-2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9.6666666666666661</v>
      </c>
      <c r="BN397" s="64">
        <f>IFERROR(Y397*I397/H397,"0")</f>
        <v>11.6</v>
      </c>
      <c r="BO397" s="64">
        <f>IFERROR(1/J397*(X397/H397),"0")</f>
        <v>2.1367521367521368E-2</v>
      </c>
      <c r="BP397" s="64">
        <f>IFERROR(1/J397*(Y397/H397),"0")</f>
        <v>2.564102564102564E-2</v>
      </c>
    </row>
    <row r="398" spans="1:68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3.3333333333333335</v>
      </c>
      <c r="Y398" s="785">
        <f>IFERROR(Y394/H394,"0")+IFERROR(Y395/H395,"0")+IFERROR(Y396/H396,"0")+IFERROR(Y397/H397,"0")</f>
        <v>4</v>
      </c>
      <c r="Z398" s="785">
        <f>IFERROR(IF(Z394="",0,Z394),"0")+IFERROR(IF(Z395="",0,Z395),"0")+IFERROR(IF(Z396="",0,Z396),"0")+IFERROR(IF(Z397="",0,Z397),"0")</f>
        <v>3.0120000000000001E-2</v>
      </c>
      <c r="AA398" s="786"/>
      <c r="AB398" s="786"/>
      <c r="AC398" s="786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8.5</v>
      </c>
      <c r="Y399" s="785">
        <f>IFERROR(SUM(Y394:Y397),"0")</f>
        <v>10.199999999999999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420</v>
      </c>
      <c r="Y413" s="784">
        <f>IFERROR(IF(X413="",0,CEILING((X413/$H413),1)*$H413),"")</f>
        <v>420</v>
      </c>
      <c r="Z413" s="36">
        <f>IFERROR(IF(Y413=0,"",ROUNDUP(Y413/H413,0)*0.00753),"")</f>
        <v>1.506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474.4</v>
      </c>
      <c r="BN413" s="64">
        <f>IFERROR(Y413*I413/H413,"0")</f>
        <v>474.4</v>
      </c>
      <c r="BO413" s="64">
        <f>IFERROR(1/J413*(X413/H413),"0")</f>
        <v>1.2820512820512819</v>
      </c>
      <c r="BP413" s="64">
        <f>IFERROR(1/J413*(Y413/H413),"0")</f>
        <v>1.2820512820512819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126</v>
      </c>
      <c r="Y414" s="784">
        <f>IFERROR(IF(X414="",0,CEILING((X414/$H414),1)*$H414),"")</f>
        <v>126</v>
      </c>
      <c r="Z414" s="36">
        <f>IFERROR(IF(Y414=0,"",ROUNDUP(Y414/H414,0)*0.00753),"")</f>
        <v>0.45180000000000003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141.59999999999997</v>
      </c>
      <c r="BN414" s="64">
        <f>IFERROR(Y414*I414/H414,"0")</f>
        <v>141.59999999999997</v>
      </c>
      <c r="BO414" s="64">
        <f>IFERROR(1/J414*(X414/H414),"0")</f>
        <v>0.38461538461538458</v>
      </c>
      <c r="BP414" s="64">
        <f>IFERROR(1/J414*(Y414/H414),"0")</f>
        <v>0.38461538461538458</v>
      </c>
    </row>
    <row r="415" spans="1:68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260</v>
      </c>
      <c r="Y415" s="785">
        <f>IFERROR(Y412/H412,"0")+IFERROR(Y413/H413,"0")+IFERROR(Y414/H414,"0")</f>
        <v>260</v>
      </c>
      <c r="Z415" s="785">
        <f>IFERROR(IF(Z412="",0,Z412),"0")+IFERROR(IF(Z413="",0,Z413),"0")+IFERROR(IF(Z414="",0,Z414),"0")</f>
        <v>1.9578</v>
      </c>
      <c r="AA415" s="786"/>
      <c r="AB415" s="786"/>
      <c r="AC415" s="786"/>
    </row>
    <row r="416" spans="1:68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546</v>
      </c>
      <c r="Y416" s="785">
        <f>IFERROR(SUM(Y412:Y414),"0")</f>
        <v>546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2000</v>
      </c>
      <c r="Y421" s="784">
        <f t="shared" si="82"/>
        <v>2010</v>
      </c>
      <c r="Z421" s="36">
        <f>IFERROR(IF(Y421=0,"",ROUNDUP(Y421/H421,0)*0.02175),"")</f>
        <v>2.9144999999999999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2064</v>
      </c>
      <c r="BN421" s="64">
        <f t="shared" si="84"/>
        <v>2074.3200000000002</v>
      </c>
      <c r="BO421" s="64">
        <f t="shared" si="85"/>
        <v>2.7777777777777777</v>
      </c>
      <c r="BP421" s="64">
        <f t="shared" si="86"/>
        <v>2.7916666666666665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200</v>
      </c>
      <c r="Y423" s="784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2500</v>
      </c>
      <c r="Y426" s="784">
        <f t="shared" si="82"/>
        <v>2505</v>
      </c>
      <c r="Z426" s="36">
        <f>IFERROR(IF(Y426=0,"",ROUNDUP(Y426/H426,0)*0.02175),"")</f>
        <v>3.6322499999999995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2580</v>
      </c>
      <c r="BN426" s="64">
        <f t="shared" si="84"/>
        <v>2585.1600000000003</v>
      </c>
      <c r="BO426" s="64">
        <f t="shared" si="85"/>
        <v>3.4722222222222219</v>
      </c>
      <c r="BP426" s="64">
        <f t="shared" si="86"/>
        <v>3.4791666666666665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313.33333333333337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315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6.8512499999999994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4700</v>
      </c>
      <c r="Y432" s="785">
        <f>IFERROR(SUM(Y420:Y430),"0")</f>
        <v>4725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182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1500</v>
      </c>
      <c r="Y434" s="784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100</v>
      </c>
      <c r="Y436" s="785">
        <f>IFERROR(Y434/H434,"0")+IFERROR(Y435/H435,"0")</f>
        <v>100</v>
      </c>
      <c r="Z436" s="785">
        <f>IFERROR(IF(Z434="",0,Z434),"0")+IFERROR(IF(Z435="",0,Z435),"0")</f>
        <v>2.1749999999999998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1500</v>
      </c>
      <c r="Y437" s="785">
        <f>IFERROR(SUM(Y434:Y435),"0")</f>
        <v>1500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229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89">
        <v>4607091384673</v>
      </c>
      <c r="E448" s="790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89">
        <v>4607091384673</v>
      </c>
      <c r="E449" s="790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9" t="s">
        <v>744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">
        <v>749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229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">
        <v>818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182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">
        <v>871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200</v>
      </c>
      <c r="Y559" s="784">
        <f t="shared" ref="Y559:Y569" si="104">IFERROR(IF(X559="",0,CEILING((X559/$H559),1)*$H559),"")</f>
        <v>200.64000000000001</v>
      </c>
      <c r="Z559" s="36">
        <f t="shared" ref="Z559:Z564" si="105">IFERROR(IF(Y559=0,"",ROUNDUP(Y559/H559,0)*0.01196),"")</f>
        <v>0.45448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213.63636363636363</v>
      </c>
      <c r="BN559" s="64">
        <f t="shared" ref="BN559:BN569" si="107">IFERROR(Y559*I559/H559,"0")</f>
        <v>214.32</v>
      </c>
      <c r="BO559" s="64">
        <f t="shared" ref="BO559:BO569" si="108">IFERROR(1/J559*(X559/H559),"0")</f>
        <v>0.36421911421911418</v>
      </c>
      <c r="BP559" s="64">
        <f t="shared" ref="BP559:BP569" si="109">IFERROR(1/J559*(Y559/H559),"0")</f>
        <v>0.36538461538461542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250</v>
      </c>
      <c r="Y560" s="784">
        <f t="shared" si="104"/>
        <v>253.44</v>
      </c>
      <c r="Z560" s="36">
        <f t="shared" si="105"/>
        <v>0.57408000000000003</v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267.04545454545456</v>
      </c>
      <c r="BN560" s="64">
        <f t="shared" si="107"/>
        <v>270.71999999999997</v>
      </c>
      <c r="BO560" s="64">
        <f t="shared" si="108"/>
        <v>0.45527389277389274</v>
      </c>
      <c r="BP560" s="64">
        <f t="shared" si="109"/>
        <v>0.46153846153846156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500</v>
      </c>
      <c r="Y562" s="784">
        <f t="shared" si="104"/>
        <v>501.6</v>
      </c>
      <c r="Z562" s="36">
        <f t="shared" si="105"/>
        <v>1.1362000000000001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534.09090909090912</v>
      </c>
      <c r="BN562" s="64">
        <f t="shared" si="107"/>
        <v>535.79999999999995</v>
      </c>
      <c r="BO562" s="64">
        <f t="shared" si="108"/>
        <v>0.91054778554778548</v>
      </c>
      <c r="BP562" s="64">
        <f t="shared" si="109"/>
        <v>0.91346153846153855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3000</v>
      </c>
      <c r="Y564" s="784">
        <f t="shared" si="104"/>
        <v>3004.32</v>
      </c>
      <c r="Z564" s="36">
        <f t="shared" si="105"/>
        <v>6.8052400000000004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3204.5454545454545</v>
      </c>
      <c r="BN564" s="64">
        <f t="shared" si="107"/>
        <v>3209.16</v>
      </c>
      <c r="BO564" s="64">
        <f t="shared" si="108"/>
        <v>5.4632867132867133</v>
      </c>
      <c r="BP564" s="64">
        <f t="shared" si="109"/>
        <v>5.4711538461538467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748.10606060606051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750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8.9700000000000006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3950</v>
      </c>
      <c r="Y571" s="785">
        <f>IFERROR(SUM(Y559:Y569),"0")</f>
        <v>3960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182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3000</v>
      </c>
      <c r="Y573" s="784">
        <f>IFERROR(IF(X573="",0,CEILING((X573/$H573),1)*$H573),"")</f>
        <v>3004.32</v>
      </c>
      <c r="Z573" s="36">
        <f>IFERROR(IF(Y573=0,"",ROUNDUP(Y573/H573,0)*0.01196),"")</f>
        <v>6.8052400000000004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3204.5454545454545</v>
      </c>
      <c r="BN573" s="64">
        <f>IFERROR(Y573*I573/H573,"0")</f>
        <v>3209.16</v>
      </c>
      <c r="BO573" s="64">
        <f>IFERROR(1/J573*(X573/H573),"0")</f>
        <v>5.4632867132867133</v>
      </c>
      <c r="BP573" s="64">
        <f>IFERROR(1/J573*(Y573/H573),"0")</f>
        <v>5.4711538461538467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89">
        <v>4680115880054</v>
      </c>
      <c r="E574" s="790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89">
        <v>4680115880054</v>
      </c>
      <c r="E575" s="790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7" t="s">
        <v>930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568.18181818181813</v>
      </c>
      <c r="Y576" s="785">
        <f>IFERROR(Y573/H573,"0")+IFERROR(Y574/H574,"0")+IFERROR(Y575/H575,"0")</f>
        <v>569</v>
      </c>
      <c r="Z576" s="785">
        <f>IFERROR(IF(Z573="",0,Z573),"0")+IFERROR(IF(Z574="",0,Z574),"0")+IFERROR(IF(Z575="",0,Z575),"0")</f>
        <v>6.8052400000000004</v>
      </c>
      <c r="AA576" s="786"/>
      <c r="AB576" s="786"/>
      <c r="AC576" s="786"/>
    </row>
    <row r="577" spans="1:68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3000</v>
      </c>
      <c r="Y577" s="785">
        <f>IFERROR(SUM(Y573:Y575),"0")</f>
        <v>3004.32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200</v>
      </c>
      <c r="Y579" s="784">
        <f t="shared" ref="Y579:Y587" si="110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213.63636363636363</v>
      </c>
      <c r="BN579" s="64">
        <f t="shared" ref="BN579:BN587" si="112">IFERROR(Y579*I579/H579,"0")</f>
        <v>214.32</v>
      </c>
      <c r="BO579" s="64">
        <f t="shared" ref="BO579:BO587" si="113">IFERROR(1/J579*(X579/H579),"0")</f>
        <v>0.36421911421911418</v>
      </c>
      <c r="BP579" s="64">
        <f t="shared" ref="BP579:BP587" si="114">IFERROR(1/J579*(Y579/H579),"0")</f>
        <v>0.36538461538461542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200</v>
      </c>
      <c r="Y580" s="784">
        <f t="shared" si="110"/>
        <v>200.64000000000001</v>
      </c>
      <c r="Z580" s="36">
        <f>IFERROR(IF(Y580=0,"",ROUNDUP(Y580/H580,0)*0.01196),"")</f>
        <v>0.45448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213.63636363636363</v>
      </c>
      <c r="BN580" s="64">
        <f t="shared" si="112"/>
        <v>214.32</v>
      </c>
      <c r="BO580" s="64">
        <f t="shared" si="113"/>
        <v>0.36421911421911418</v>
      </c>
      <c r="BP580" s="64">
        <f t="shared" si="114"/>
        <v>0.36538461538461542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200</v>
      </c>
      <c r="Y581" s="784">
        <f t="shared" si="110"/>
        <v>200.64000000000001</v>
      </c>
      <c r="Z581" s="36">
        <f>IFERROR(IF(Y581=0,"",ROUNDUP(Y581/H581,0)*0.01196),"")</f>
        <v>0.45448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213.63636363636363</v>
      </c>
      <c r="BN581" s="64">
        <f t="shared" si="112"/>
        <v>214.32</v>
      </c>
      <c r="BO581" s="64">
        <f t="shared" si="113"/>
        <v>0.36421911421911418</v>
      </c>
      <c r="BP581" s="64">
        <f t="shared" si="114"/>
        <v>0.36538461538461542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113.63636363636363</v>
      </c>
      <c r="Y588" s="785">
        <f>IFERROR(Y579/H579,"0")+IFERROR(Y580/H580,"0")+IFERROR(Y581/H581,"0")+IFERROR(Y582/H582,"0")+IFERROR(Y583/H583,"0")+IFERROR(Y584/H584,"0")+IFERROR(Y585/H585,"0")+IFERROR(Y586/H586,"0")+IFERROR(Y587/H587,"0")</f>
        <v>114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1.36344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600</v>
      </c>
      <c r="Y589" s="785">
        <f>IFERROR(SUM(Y579:Y587),"0")</f>
        <v>601.92000000000007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229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400</v>
      </c>
      <c r="Y606" s="784">
        <f t="shared" si="115"/>
        <v>408</v>
      </c>
      <c r="Z606" s="36">
        <f>IFERROR(IF(Y606=0,"",ROUNDUP(Y606/H606,0)*0.02175),"")</f>
        <v>0.73949999999999994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416</v>
      </c>
      <c r="BN606" s="64">
        <f t="shared" si="117"/>
        <v>424.32</v>
      </c>
      <c r="BO606" s="64">
        <f t="shared" si="118"/>
        <v>0.59523809523809523</v>
      </c>
      <c r="BP606" s="64">
        <f t="shared" si="119"/>
        <v>0.6071428571428571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33.333333333333336</v>
      </c>
      <c r="Y611" s="785">
        <f>IFERROR(Y604/H604,"0")+IFERROR(Y605/H605,"0")+IFERROR(Y606/H606,"0")+IFERROR(Y607/H607,"0")+IFERROR(Y608/H608,"0")+IFERROR(Y609/H609,"0")+IFERROR(Y610/H610,"0")</f>
        <v>34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0.73949999999999994</v>
      </c>
      <c r="AA611" s="786"/>
      <c r="AB611" s="786"/>
      <c r="AC611" s="786"/>
    </row>
    <row r="612" spans="1:68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400</v>
      </c>
      <c r="Y612" s="785">
        <f>IFERROR(SUM(Y604:Y610),"0")</f>
        <v>408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182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500</v>
      </c>
      <c r="Y632" s="784">
        <f t="shared" si="125"/>
        <v>507</v>
      </c>
      <c r="Z632" s="36">
        <f>IFERROR(IF(Y632=0,"",ROUNDUP(Y632/H632,0)*0.02175),"")</f>
        <v>1.4137499999999998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536.15384615384619</v>
      </c>
      <c r="BN632" s="64">
        <f t="shared" si="127"/>
        <v>543.66000000000008</v>
      </c>
      <c r="BO632" s="64">
        <f t="shared" si="128"/>
        <v>1.1446886446886446</v>
      </c>
      <c r="BP632" s="64">
        <f t="shared" si="129"/>
        <v>1.1607142857142856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64.102564102564102</v>
      </c>
      <c r="Y639" s="785">
        <f>IFERROR(Y631/H631,"0")+IFERROR(Y632/H632,"0")+IFERROR(Y633/H633,"0")+IFERROR(Y634/H634,"0")+IFERROR(Y635/H635,"0")+IFERROR(Y636/H636,"0")+IFERROR(Y637/H637,"0")+IFERROR(Y638/H638,"0")</f>
        <v>65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1.4137499999999998</v>
      </c>
      <c r="AA639" s="786"/>
      <c r="AB639" s="786"/>
      <c r="AC639" s="786"/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500</v>
      </c>
      <c r="Y640" s="785">
        <f>IFERROR(SUM(Y631:Y638),"0")</f>
        <v>507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229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17209.5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17276.64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18187.571017871021</v>
      </c>
      <c r="Y667" s="785">
        <f>IFERROR(SUM(BN22:BN663),"0")</f>
        <v>18258.323999999997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30</v>
      </c>
      <c r="Y668" s="38">
        <f>ROUNDUP(SUM(BP22:BP663),0)</f>
        <v>31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18937.571017871021</v>
      </c>
      <c r="Y669" s="785">
        <f>GrossWeightTotalR+PalletQtyTotalR*25</f>
        <v>19033.323999999997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2585.5082880082878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2594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35.308869999999999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351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237</v>
      </c>
      <c r="F674" s="804" t="s">
        <v>263</v>
      </c>
      <c r="G674" s="804" t="s">
        <v>315</v>
      </c>
      <c r="H674" s="804" t="s">
        <v>122</v>
      </c>
      <c r="I674" s="804" t="s">
        <v>352</v>
      </c>
      <c r="J674" s="804" t="s">
        <v>377</v>
      </c>
      <c r="K674" s="804" t="s">
        <v>453</v>
      </c>
      <c r="L674" s="804" t="s">
        <v>473</v>
      </c>
      <c r="M674" s="804" t="s">
        <v>499</v>
      </c>
      <c r="N674" s="781"/>
      <c r="O674" s="804" t="s">
        <v>528</v>
      </c>
      <c r="P674" s="804" t="s">
        <v>531</v>
      </c>
      <c r="Q674" s="804" t="s">
        <v>540</v>
      </c>
      <c r="R674" s="804" t="s">
        <v>559</v>
      </c>
      <c r="S674" s="804" t="s">
        <v>569</v>
      </c>
      <c r="T674" s="804" t="s">
        <v>582</v>
      </c>
      <c r="U674" s="804" t="s">
        <v>593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702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1110.5999999999999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201.6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10.199999999999999</v>
      </c>
      <c r="V676" s="46">
        <f>IFERROR(Y408*1,"0")+IFERROR(Y412*1,"0")+IFERROR(Y413*1,"0")+IFERROR(Y414*1,"0")</f>
        <v>546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6225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7566.2400000000007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915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5,00"/>
        <filter val="1 500,00"/>
        <filter val="100,00"/>
        <filter val="113,64"/>
        <filter val="126,00"/>
        <filter val="17 209,50"/>
        <filter val="18 187,57"/>
        <filter val="18 937,57"/>
        <filter val="2 000,00"/>
        <filter val="2 500,00"/>
        <filter val="2 585,51"/>
        <filter val="200,00"/>
        <filter val="233,33"/>
        <filter val="250,00"/>
        <filter val="260,00"/>
        <filter val="3 000,00"/>
        <filter val="3 950,00"/>
        <filter val="3,33"/>
        <filter val="30"/>
        <filter val="313,33"/>
        <filter val="33,33"/>
        <filter val="4 700,00"/>
        <filter val="400,00"/>
        <filter val="405,00"/>
        <filter val="420,00"/>
        <filter val="500,00"/>
        <filter val="546,00"/>
        <filter val="568,18"/>
        <filter val="600,00"/>
        <filter val="64,10"/>
        <filter val="64,81"/>
        <filter val="700,00"/>
        <filter val="748,11"/>
        <filter val="8,50"/>
        <filter val="83,33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