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19B6AAC-3F9E-43C1-92C1-3080D8171F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Y504" i="1" s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P464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Y445" i="1" s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26" i="1" s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0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Y364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X346" i="1"/>
  <c r="X345" i="1"/>
  <c r="BO344" i="1"/>
  <c r="BM344" i="1"/>
  <c r="Y344" i="1"/>
  <c r="T670" i="1" s="1"/>
  <c r="P344" i="1"/>
  <c r="X341" i="1"/>
  <c r="X340" i="1"/>
  <c r="BO339" i="1"/>
  <c r="BM339" i="1"/>
  <c r="Y339" i="1"/>
  <c r="Y341" i="1" s="1"/>
  <c r="P339" i="1"/>
  <c r="BP338" i="1"/>
  <c r="BO338" i="1"/>
  <c r="BN338" i="1"/>
  <c r="BM338" i="1"/>
  <c r="Z338" i="1"/>
  <c r="Y338" i="1"/>
  <c r="Y340" i="1" s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70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BP309" i="1" s="1"/>
  <c r="BO308" i="1"/>
  <c r="BM308" i="1"/>
  <c r="Y308" i="1"/>
  <c r="Y313" i="1" s="1"/>
  <c r="P308" i="1"/>
  <c r="BP307" i="1"/>
  <c r="BO307" i="1"/>
  <c r="BN307" i="1"/>
  <c r="BM307" i="1"/>
  <c r="Z307" i="1"/>
  <c r="Y307" i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Y303" i="1" s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O670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BO282" i="1"/>
  <c r="BM282" i="1"/>
  <c r="Y282" i="1"/>
  <c r="Y291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L67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Y261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41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7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Y204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7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1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4" i="1" s="1"/>
  <c r="P161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BP141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8" i="1" s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O76" i="1"/>
  <c r="BM76" i="1"/>
  <c r="Y76" i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660" i="1" s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Y36" i="1"/>
  <c r="C670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6" i="1"/>
  <c r="BN66" i="1"/>
  <c r="Z68" i="1"/>
  <c r="BN68" i="1"/>
  <c r="BP76" i="1"/>
  <c r="BN76" i="1"/>
  <c r="Z76" i="1"/>
  <c r="Y79" i="1"/>
  <c r="BP83" i="1"/>
  <c r="BN83" i="1"/>
  <c r="Z83" i="1"/>
  <c r="Z88" i="1" s="1"/>
  <c r="BP87" i="1"/>
  <c r="BN87" i="1"/>
  <c r="Z87" i="1"/>
  <c r="Y89" i="1"/>
  <c r="Z97" i="1"/>
  <c r="BP95" i="1"/>
  <c r="BN95" i="1"/>
  <c r="Z95" i="1"/>
  <c r="Y97" i="1"/>
  <c r="H9" i="1"/>
  <c r="Y24" i="1"/>
  <c r="Y55" i="1"/>
  <c r="D670" i="1"/>
  <c r="Y73" i="1"/>
  <c r="BP70" i="1"/>
  <c r="BN70" i="1"/>
  <c r="Z70" i="1"/>
  <c r="BP77" i="1"/>
  <c r="BN77" i="1"/>
  <c r="Z77" i="1"/>
  <c r="Z79" i="1" s="1"/>
  <c r="BP85" i="1"/>
  <c r="BN85" i="1"/>
  <c r="Z85" i="1"/>
  <c r="Y103" i="1"/>
  <c r="Y112" i="1"/>
  <c r="Y121" i="1"/>
  <c r="Y130" i="1"/>
  <c r="Y137" i="1"/>
  <c r="Y148" i="1"/>
  <c r="Y152" i="1"/>
  <c r="Y159" i="1"/>
  <c r="Y163" i="1"/>
  <c r="Y169" i="1"/>
  <c r="Y174" i="1"/>
  <c r="Y182" i="1"/>
  <c r="Y188" i="1"/>
  <c r="Y205" i="1"/>
  <c r="Y210" i="1"/>
  <c r="Y216" i="1"/>
  <c r="Y226" i="1"/>
  <c r="Y240" i="1"/>
  <c r="Y248" i="1"/>
  <c r="Z267" i="1"/>
  <c r="BN267" i="1"/>
  <c r="Z268" i="1"/>
  <c r="BN268" i="1"/>
  <c r="Z270" i="1"/>
  <c r="BN270" i="1"/>
  <c r="Z272" i="1"/>
  <c r="BN272" i="1"/>
  <c r="Y273" i="1"/>
  <c r="M670" i="1"/>
  <c r="Z282" i="1"/>
  <c r="Z291" i="1" s="1"/>
  <c r="BN282" i="1"/>
  <c r="BP282" i="1"/>
  <c r="Z283" i="1"/>
  <c r="BN283" i="1"/>
  <c r="Z285" i="1"/>
  <c r="BN285" i="1"/>
  <c r="Z287" i="1"/>
  <c r="BN287" i="1"/>
  <c r="Z289" i="1"/>
  <c r="BN289" i="1"/>
  <c r="Y292" i="1"/>
  <c r="Y297" i="1"/>
  <c r="P670" i="1"/>
  <c r="Z301" i="1"/>
  <c r="Z303" i="1" s="1"/>
  <c r="BN301" i="1"/>
  <c r="BP301" i="1"/>
  <c r="Y304" i="1"/>
  <c r="Q670" i="1"/>
  <c r="Z308" i="1"/>
  <c r="Z313" i="1" s="1"/>
  <c r="BN308" i="1"/>
  <c r="BP308" i="1"/>
  <c r="Z309" i="1"/>
  <c r="BN309" i="1"/>
  <c r="Z311" i="1"/>
  <c r="BN311" i="1"/>
  <c r="Y314" i="1"/>
  <c r="Y319" i="1"/>
  <c r="S670" i="1"/>
  <c r="Y332" i="1"/>
  <c r="Z339" i="1"/>
  <c r="Z340" i="1" s="1"/>
  <c r="BN339" i="1"/>
  <c r="BP339" i="1"/>
  <c r="Z344" i="1"/>
  <c r="Z345" i="1" s="1"/>
  <c r="BN344" i="1"/>
  <c r="BP344" i="1"/>
  <c r="Y345" i="1"/>
  <c r="Z348" i="1"/>
  <c r="Z350" i="1" s="1"/>
  <c r="BN348" i="1"/>
  <c r="BP348" i="1"/>
  <c r="Y351" i="1"/>
  <c r="U670" i="1"/>
  <c r="Z356" i="1"/>
  <c r="Z363" i="1" s="1"/>
  <c r="BN356" i="1"/>
  <c r="BP356" i="1"/>
  <c r="Z358" i="1"/>
  <c r="BN358" i="1"/>
  <c r="Z360" i="1"/>
  <c r="BN360" i="1"/>
  <c r="Z362" i="1"/>
  <c r="BN362" i="1"/>
  <c r="Y363" i="1"/>
  <c r="Z366" i="1"/>
  <c r="Z370" i="1" s="1"/>
  <c r="BN366" i="1"/>
  <c r="BP366" i="1"/>
  <c r="Z368" i="1"/>
  <c r="BN368" i="1"/>
  <c r="Y371" i="1"/>
  <c r="Z374" i="1"/>
  <c r="Z379" i="1" s="1"/>
  <c r="BN374" i="1"/>
  <c r="BP374" i="1"/>
  <c r="Z376" i="1"/>
  <c r="BN376" i="1"/>
  <c r="Z378" i="1"/>
  <c r="BN378" i="1"/>
  <c r="Z382" i="1"/>
  <c r="BN382" i="1"/>
  <c r="BP382" i="1"/>
  <c r="BP383" i="1"/>
  <c r="BN383" i="1"/>
  <c r="Z383" i="1"/>
  <c r="BP389" i="1"/>
  <c r="BN389" i="1"/>
  <c r="Z389" i="1"/>
  <c r="BP397" i="1"/>
  <c r="BN397" i="1"/>
  <c r="Z397" i="1"/>
  <c r="V670" i="1"/>
  <c r="Y403" i="1"/>
  <c r="BP402" i="1"/>
  <c r="BN402" i="1"/>
  <c r="Z402" i="1"/>
  <c r="Z403" i="1" s="1"/>
  <c r="Y404" i="1"/>
  <c r="Y409" i="1"/>
  <c r="BP406" i="1"/>
  <c r="BN406" i="1"/>
  <c r="Z406" i="1"/>
  <c r="BP416" i="1"/>
  <c r="BN416" i="1"/>
  <c r="Z416" i="1"/>
  <c r="BP420" i="1"/>
  <c r="BN420" i="1"/>
  <c r="Z420" i="1"/>
  <c r="BP424" i="1"/>
  <c r="BN424" i="1"/>
  <c r="Z424" i="1"/>
  <c r="Y431" i="1"/>
  <c r="BP428" i="1"/>
  <c r="BN428" i="1"/>
  <c r="Z428" i="1"/>
  <c r="Z430" i="1" s="1"/>
  <c r="Y439" i="1"/>
  <c r="BP435" i="1"/>
  <c r="BN435" i="1"/>
  <c r="Z435" i="1"/>
  <c r="BP443" i="1"/>
  <c r="BN443" i="1"/>
  <c r="Z443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72" i="1"/>
  <c r="BP469" i="1"/>
  <c r="BN469" i="1"/>
  <c r="Z469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BP508" i="1"/>
  <c r="BN508" i="1"/>
  <c r="Z508" i="1"/>
  <c r="Z509" i="1" s="1"/>
  <c r="Y510" i="1"/>
  <c r="Y515" i="1"/>
  <c r="BP512" i="1"/>
  <c r="BN512" i="1"/>
  <c r="Z512" i="1"/>
  <c r="Z514" i="1" s="1"/>
  <c r="Z543" i="1"/>
  <c r="BP540" i="1"/>
  <c r="BN540" i="1"/>
  <c r="Z540" i="1"/>
  <c r="Y543" i="1"/>
  <c r="BP576" i="1"/>
  <c r="BN576" i="1"/>
  <c r="Z576" i="1"/>
  <c r="BP580" i="1"/>
  <c r="BN580" i="1"/>
  <c r="Z580" i="1"/>
  <c r="Z101" i="1"/>
  <c r="Z103" i="1" s="1"/>
  <c r="BN101" i="1"/>
  <c r="E670" i="1"/>
  <c r="Z108" i="1"/>
  <c r="Z111" i="1" s="1"/>
  <c r="BN108" i="1"/>
  <c r="Z110" i="1"/>
  <c r="BN110" i="1"/>
  <c r="Y111" i="1"/>
  <c r="Z114" i="1"/>
  <c r="Z120" i="1" s="1"/>
  <c r="BN114" i="1"/>
  <c r="BP114" i="1"/>
  <c r="Z116" i="1"/>
  <c r="BN116" i="1"/>
  <c r="Z119" i="1"/>
  <c r="BN119" i="1"/>
  <c r="Z124" i="1"/>
  <c r="BN124" i="1"/>
  <c r="BP124" i="1"/>
  <c r="Z126" i="1"/>
  <c r="BN126" i="1"/>
  <c r="Z128" i="1"/>
  <c r="BN128" i="1"/>
  <c r="Y129" i="1"/>
  <c r="Z133" i="1"/>
  <c r="Z137" i="1" s="1"/>
  <c r="BN133" i="1"/>
  <c r="Z141" i="1"/>
  <c r="Z147" i="1" s="1"/>
  <c r="BN141" i="1"/>
  <c r="Z142" i="1"/>
  <c r="BN142" i="1"/>
  <c r="Z144" i="1"/>
  <c r="BN144" i="1"/>
  <c r="Z146" i="1"/>
  <c r="BN146" i="1"/>
  <c r="Z150" i="1"/>
  <c r="Z152" i="1" s="1"/>
  <c r="BN150" i="1"/>
  <c r="BP150" i="1"/>
  <c r="G670" i="1"/>
  <c r="Z157" i="1"/>
  <c r="Z158" i="1" s="1"/>
  <c r="BN157" i="1"/>
  <c r="Y158" i="1"/>
  <c r="Z161" i="1"/>
  <c r="Z163" i="1" s="1"/>
  <c r="BN161" i="1"/>
  <c r="BP161" i="1"/>
  <c r="Z167" i="1"/>
  <c r="Z168" i="1" s="1"/>
  <c r="BN167" i="1"/>
  <c r="Z172" i="1"/>
  <c r="Z173" i="1" s="1"/>
  <c r="BN172" i="1"/>
  <c r="BP172" i="1"/>
  <c r="Y173" i="1"/>
  <c r="Z176" i="1"/>
  <c r="BN176" i="1"/>
  <c r="BP176" i="1"/>
  <c r="Z178" i="1"/>
  <c r="BN178" i="1"/>
  <c r="Z180" i="1"/>
  <c r="BN180" i="1"/>
  <c r="Z184" i="1"/>
  <c r="Z187" i="1" s="1"/>
  <c r="BN184" i="1"/>
  <c r="BP184" i="1"/>
  <c r="Z186" i="1"/>
  <c r="BN186" i="1"/>
  <c r="I670" i="1"/>
  <c r="Y194" i="1"/>
  <c r="Z197" i="1"/>
  <c r="Z204" i="1" s="1"/>
  <c r="BN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Z218" i="1"/>
  <c r="BN218" i="1"/>
  <c r="BP218" i="1"/>
  <c r="Z220" i="1"/>
  <c r="BN220" i="1"/>
  <c r="Z222" i="1"/>
  <c r="BN222" i="1"/>
  <c r="Z224" i="1"/>
  <c r="BN224" i="1"/>
  <c r="Z230" i="1"/>
  <c r="Z240" i="1" s="1"/>
  <c r="BN230" i="1"/>
  <c r="Z232" i="1"/>
  <c r="BN232" i="1"/>
  <c r="Z234" i="1"/>
  <c r="BN234" i="1"/>
  <c r="Z236" i="1"/>
  <c r="BN236" i="1"/>
  <c r="Z238" i="1"/>
  <c r="BN238" i="1"/>
  <c r="Z244" i="1"/>
  <c r="Z248" i="1" s="1"/>
  <c r="BN244" i="1"/>
  <c r="Z246" i="1"/>
  <c r="BN246" i="1"/>
  <c r="K670" i="1"/>
  <c r="Z253" i="1"/>
  <c r="Z260" i="1" s="1"/>
  <c r="BN253" i="1"/>
  <c r="Z255" i="1"/>
  <c r="BN255" i="1"/>
  <c r="Z257" i="1"/>
  <c r="BN257" i="1"/>
  <c r="Z259" i="1"/>
  <c r="BN259" i="1"/>
  <c r="Y260" i="1"/>
  <c r="Z264" i="1"/>
  <c r="Z273" i="1" s="1"/>
  <c r="BN264" i="1"/>
  <c r="BP264" i="1"/>
  <c r="Z266" i="1"/>
  <c r="BN266" i="1"/>
  <c r="Y274" i="1"/>
  <c r="Y346" i="1"/>
  <c r="Y385" i="1"/>
  <c r="Y392" i="1"/>
  <c r="BP388" i="1"/>
  <c r="BN388" i="1"/>
  <c r="Z388" i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Y410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Z471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Y514" i="1"/>
  <c r="BP523" i="1"/>
  <c r="BN523" i="1"/>
  <c r="Z523" i="1"/>
  <c r="Z527" i="1" s="1"/>
  <c r="Z670" i="1"/>
  <c r="BP556" i="1"/>
  <c r="BN556" i="1"/>
  <c r="Z556" i="1"/>
  <c r="BP562" i="1"/>
  <c r="BN562" i="1"/>
  <c r="Z562" i="1"/>
  <c r="BP568" i="1"/>
  <c r="BN568" i="1"/>
  <c r="Z568" i="1"/>
  <c r="BP587" i="1"/>
  <c r="BN587" i="1"/>
  <c r="Z587" i="1"/>
  <c r="Y589" i="1"/>
  <c r="Y593" i="1"/>
  <c r="BP591" i="1"/>
  <c r="BN591" i="1"/>
  <c r="Z591" i="1"/>
  <c r="Y670" i="1"/>
  <c r="Y483" i="1"/>
  <c r="Y528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12" i="1" l="1"/>
  <c r="Z425" i="1"/>
  <c r="Z456" i="1"/>
  <c r="Z385" i="1"/>
  <c r="Z72" i="1"/>
  <c r="Z35" i="1"/>
  <c r="Y662" i="1"/>
  <c r="Z633" i="1"/>
  <c r="Z570" i="1"/>
  <c r="Z593" i="1"/>
  <c r="Z392" i="1"/>
  <c r="Z226" i="1"/>
  <c r="Z181" i="1"/>
  <c r="Z129" i="1"/>
  <c r="Z665" i="1" s="1"/>
  <c r="Z409" i="1"/>
  <c r="Y660" i="1"/>
  <c r="Y664" i="1"/>
  <c r="Y661" i="1"/>
  <c r="Y663" i="1" s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<sst xmlns="http://schemas.openxmlformats.org/spreadsheetml/2006/main" count="3150" uniqueCount="1103">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</sst>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2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556</v>
      </c>
      <c r="Y49" s="778">
        <f t="shared" si="6"/>
        <v>561.6</v>
      </c>
      <c r="Z49" s="36">
        <f>IFERROR(IF(Y49=0,"",ROUNDUP(Y49/H49,0)*0.02175),"")</f>
        <v>1.131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580.71111111111099</v>
      </c>
      <c r="BN49" s="64">
        <f t="shared" si="8"/>
        <v>586.55999999999995</v>
      </c>
      <c r="BO49" s="64">
        <f t="shared" si="9"/>
        <v>0.9193121693121693</v>
      </c>
      <c r="BP49" s="64">
        <f t="shared" si="10"/>
        <v>0.92857142857142849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51.481481481481481</v>
      </c>
      <c r="Y54" s="779">
        <f>IFERROR(Y48/H48,"0")+IFERROR(Y49/H49,"0")+IFERROR(Y50/H50,"0")+IFERROR(Y51/H51,"0")+IFERROR(Y52/H52,"0")+IFERROR(Y53/H53,"0")</f>
        <v>52</v>
      </c>
      <c r="Z54" s="779">
        <f>IFERROR(IF(Z48="",0,Z48),"0")+IFERROR(IF(Z49="",0,Z49),"0")+IFERROR(IF(Z50="",0,Z50),"0")+IFERROR(IF(Z51="",0,Z51),"0")+IFERROR(IF(Z52="",0,Z52),"0")+IFERROR(IF(Z53="",0,Z53),"0")</f>
        <v>1.131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556</v>
      </c>
      <c r="Y55" s="779">
        <f>IFERROR(SUM(Y48:Y53),"0")</f>
        <v>561.6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58</v>
      </c>
      <c r="Y70" s="778">
        <f t="shared" si="11"/>
        <v>60</v>
      </c>
      <c r="Z70" s="36">
        <f>IFERROR(IF(Y70=0,"",ROUNDUP(Y70/H70,0)*0.00902),"")</f>
        <v>0.1353</v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61.045000000000002</v>
      </c>
      <c r="BN70" s="64">
        <f t="shared" si="13"/>
        <v>63.15</v>
      </c>
      <c r="BO70" s="64">
        <f t="shared" si="14"/>
        <v>0.10984848484848485</v>
      </c>
      <c r="BP70" s="64">
        <f t="shared" si="15"/>
        <v>0.11363636363636365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14.5</v>
      </c>
      <c r="Y72" s="779">
        <f>IFERROR(Y63/H63,"0")+IFERROR(Y64/H64,"0")+IFERROR(Y65/H65,"0")+IFERROR(Y66/H66,"0")+IFERROR(Y67/H67,"0")+IFERROR(Y68/H68,"0")+IFERROR(Y69/H69,"0")+IFERROR(Y70/H70,"0")+IFERROR(Y71/H71,"0")</f>
        <v>15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0.1353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58</v>
      </c>
      <c r="Y73" s="779">
        <f>IFERROR(SUM(Y63:Y71),"0")</f>
        <v>60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67</v>
      </c>
      <c r="Y101" s="778">
        <f>IFERROR(IF(X101="",0,CEILING((X101/$H101),1)*$H101),"")</f>
        <v>67.2</v>
      </c>
      <c r="Z101" s="36">
        <f>IFERROR(IF(Y101=0,"",ROUNDUP(Y101/H101,0)*0.02175),"")</f>
        <v>0.17399999999999999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71.498571428571438</v>
      </c>
      <c r="BN101" s="64">
        <f>IFERROR(Y101*I101/H101,"0")</f>
        <v>71.712000000000003</v>
      </c>
      <c r="BO101" s="64">
        <f>IFERROR(1/J101*(X101/H101),"0")</f>
        <v>0.14243197278911565</v>
      </c>
      <c r="BP101" s="64">
        <f>IFERROR(1/J101*(Y101/H101),"0")</f>
        <v>0.14285714285714285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7.9761904761904763</v>
      </c>
      <c r="Y103" s="779">
        <f>IFERROR(Y100/H100,"0")+IFERROR(Y101/H101,"0")+IFERROR(Y102/H102,"0")</f>
        <v>8</v>
      </c>
      <c r="Z103" s="779">
        <f>IFERROR(IF(Z100="",0,Z100),"0")+IFERROR(IF(Z101="",0,Z101),"0")+IFERROR(IF(Z102="",0,Z102),"0")</f>
        <v>0.17399999999999999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67</v>
      </c>
      <c r="Y104" s="779">
        <f>IFERROR(SUM(Y100:Y102),"0")</f>
        <v>67.2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344</v>
      </c>
      <c r="Y107" s="778">
        <f>IFERROR(IF(X107="",0,CEILING((X107/$H107),1)*$H107),"")</f>
        <v>345.6</v>
      </c>
      <c r="Z107" s="36">
        <f>IFERROR(IF(Y107=0,"",ROUNDUP(Y107/H107,0)*0.02175),"")</f>
        <v>0.69599999999999995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359.28888888888883</v>
      </c>
      <c r="BN107" s="64">
        <f>IFERROR(Y107*I107/H107,"0")</f>
        <v>360.96</v>
      </c>
      <c r="BO107" s="64">
        <f>IFERROR(1/J107*(X107/H107),"0")</f>
        <v>0.56878306878306872</v>
      </c>
      <c r="BP107" s="64">
        <f>IFERROR(1/J107*(Y107/H107),"0")</f>
        <v>0.5714285714285714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31.851851851851851</v>
      </c>
      <c r="Y111" s="779">
        <f>IFERROR(Y107/H107,"0")+IFERROR(Y108/H108,"0")+IFERROR(Y109/H109,"0")+IFERROR(Y110/H110,"0")</f>
        <v>32</v>
      </c>
      <c r="Z111" s="779">
        <f>IFERROR(IF(Z107="",0,Z107),"0")+IFERROR(IF(Z108="",0,Z108),"0")+IFERROR(IF(Z109="",0,Z109),"0")+IFERROR(IF(Z110="",0,Z110),"0")</f>
        <v>0.69599999999999995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344</v>
      </c>
      <c r="Y112" s="779">
        <f>IFERROR(SUM(Y107:Y110),"0")</f>
        <v>345.6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239</v>
      </c>
      <c r="Y114" s="778">
        <f t="shared" ref="Y114:Y119" si="26">IFERROR(IF(X114="",0,CEILING((X114/$H114),1)*$H114),"")</f>
        <v>243.60000000000002</v>
      </c>
      <c r="Z114" s="36">
        <f>IFERROR(IF(Y114=0,"",ROUNDUP(Y114/H114,0)*0.02175),"")</f>
        <v>0.63074999999999992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255.04714285714286</v>
      </c>
      <c r="BN114" s="64">
        <f t="shared" ref="BN114:BN119" si="28">IFERROR(Y114*I114/H114,"0")</f>
        <v>259.95600000000002</v>
      </c>
      <c r="BO114" s="64">
        <f t="shared" ref="BO114:BO119" si="29">IFERROR(1/J114*(X114/H114),"0")</f>
        <v>0.50807823129251695</v>
      </c>
      <c r="BP114" s="64">
        <f t="shared" ref="BP114:BP119" si="30">IFERROR(1/J114*(Y114/H114),"0")</f>
        <v>0.51785714285714279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296</v>
      </c>
      <c r="Y116" s="778">
        <f t="shared" si="26"/>
        <v>297</v>
      </c>
      <c r="Z116" s="36">
        <f>IFERROR(IF(Y116=0,"",ROUNDUP(Y116/H116,0)*0.00753),"")</f>
        <v>0.82830000000000004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325.81925925925924</v>
      </c>
      <c r="BN116" s="64">
        <f t="shared" si="28"/>
        <v>326.91999999999996</v>
      </c>
      <c r="BO116" s="64">
        <f t="shared" si="29"/>
        <v>0.7027540360873693</v>
      </c>
      <c r="BP116" s="64">
        <f t="shared" si="30"/>
        <v>0.70512820512820507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138.08201058201058</v>
      </c>
      <c r="Y120" s="779">
        <f>IFERROR(Y114/H114,"0")+IFERROR(Y115/H115,"0")+IFERROR(Y116/H116,"0")+IFERROR(Y117/H117,"0")+IFERROR(Y118/H118,"0")+IFERROR(Y119/H119,"0")</f>
        <v>139</v>
      </c>
      <c r="Z120" s="779">
        <f>IFERROR(IF(Z114="",0,Z114),"0")+IFERROR(IF(Z115="",0,Z115),"0")+IFERROR(IF(Z116="",0,Z116),"0")+IFERROR(IF(Z117="",0,Z117),"0")+IFERROR(IF(Z118="",0,Z118),"0")+IFERROR(IF(Z119="",0,Z119),"0")</f>
        <v>1.45905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535</v>
      </c>
      <c r="Y121" s="779">
        <f>IFERROR(SUM(Y114:Y119),"0")</f>
        <v>540.6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420</v>
      </c>
      <c r="Y124" s="778">
        <f>IFERROR(IF(X124="",0,CEILING((X124/$H124),1)*$H124),"")</f>
        <v>425.59999999999997</v>
      </c>
      <c r="Z124" s="36">
        <f>IFERROR(IF(Y124=0,"",ROUNDUP(Y124/H124,0)*0.02175),"")</f>
        <v>0.8264999999999999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438</v>
      </c>
      <c r="BN124" s="64">
        <f>IFERROR(Y124*I124/H124,"0")</f>
        <v>443.84000000000003</v>
      </c>
      <c r="BO124" s="64">
        <f>IFERROR(1/J124*(X124/H124),"0")</f>
        <v>0.6696428571428571</v>
      </c>
      <c r="BP124" s="64">
        <f>IFERROR(1/J124*(Y124/H124),"0")</f>
        <v>0.67857142857142849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29</v>
      </c>
      <c r="Y127" s="778">
        <f>IFERROR(IF(X127="",0,CEILING((X127/$H127),1)*$H127),"")</f>
        <v>31.5</v>
      </c>
      <c r="Z127" s="36">
        <f>IFERROR(IF(Y127=0,"",ROUNDUP(Y127/H127,0)*0.00902),"")</f>
        <v>6.3140000000000002E-2</v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30.353333333333335</v>
      </c>
      <c r="BN127" s="64">
        <f>IFERROR(Y127*I127/H127,"0")</f>
        <v>32.97</v>
      </c>
      <c r="BO127" s="64">
        <f>IFERROR(1/J127*(X127/H127),"0")</f>
        <v>4.8821548821548821E-2</v>
      </c>
      <c r="BP127" s="64">
        <f>IFERROR(1/J127*(Y127/H127),"0")</f>
        <v>5.3030303030303032E-2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43.944444444444443</v>
      </c>
      <c r="Y129" s="779">
        <f>IFERROR(Y124/H124,"0")+IFERROR(Y125/H125,"0")+IFERROR(Y126/H126,"0")+IFERROR(Y127/H127,"0")+IFERROR(Y128/H128,"0")</f>
        <v>45</v>
      </c>
      <c r="Z129" s="779">
        <f>IFERROR(IF(Z124="",0,Z124),"0")+IFERROR(IF(Z125="",0,Z125),"0")+IFERROR(IF(Z126="",0,Z126),"0")+IFERROR(IF(Z127="",0,Z127),"0")+IFERROR(IF(Z128="",0,Z128),"0")</f>
        <v>0.88963999999999988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449</v>
      </c>
      <c r="Y130" s="779">
        <f>IFERROR(SUM(Y124:Y128),"0")</f>
        <v>457.09999999999997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155</v>
      </c>
      <c r="Y133" s="778">
        <f>IFERROR(IF(X133="",0,CEILING((X133/$H133),1)*$H133),"")</f>
        <v>162</v>
      </c>
      <c r="Z133" s="36">
        <f>IFERROR(IF(Y133=0,"",ROUNDUP(Y133/H133,0)*0.02175),"")</f>
        <v>0.32624999999999998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161.88888888888886</v>
      </c>
      <c r="BN133" s="64">
        <f>IFERROR(Y133*I133/H133,"0")</f>
        <v>169.2</v>
      </c>
      <c r="BO133" s="64">
        <f>IFERROR(1/J133*(X133/H133),"0")</f>
        <v>0.25628306878306878</v>
      </c>
      <c r="BP133" s="64">
        <f>IFERROR(1/J133*(Y133/H133),"0")</f>
        <v>0.26785714285714279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48</v>
      </c>
      <c r="Y136" s="778">
        <f>IFERROR(IF(X136="",0,CEILING((X136/$H136),1)*$H136),"")</f>
        <v>48</v>
      </c>
      <c r="Z136" s="36">
        <f>IFERROR(IF(Y136=0,"",ROUNDUP(Y136/H136,0)*0.00753),"")</f>
        <v>0.15060000000000001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52.000000000000007</v>
      </c>
      <c r="BN136" s="64">
        <f>IFERROR(Y136*I136/H136,"0")</f>
        <v>52.000000000000007</v>
      </c>
      <c r="BO136" s="64">
        <f>IFERROR(1/J136*(X136/H136),"0")</f>
        <v>0.12820512820512819</v>
      </c>
      <c r="BP136" s="64">
        <f>IFERROR(1/J136*(Y136/H136),"0")</f>
        <v>0.12820512820512819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34.351851851851848</v>
      </c>
      <c r="Y137" s="779">
        <f>IFERROR(Y132/H132,"0")+IFERROR(Y133/H133,"0")+IFERROR(Y134/H134,"0")+IFERROR(Y135/H135,"0")+IFERROR(Y136/H136,"0")</f>
        <v>35</v>
      </c>
      <c r="Z137" s="779">
        <f>IFERROR(IF(Z132="",0,Z132),"0")+IFERROR(IF(Z133="",0,Z133),"0")+IFERROR(IF(Z134="",0,Z134),"0")+IFERROR(IF(Z135="",0,Z135),"0")+IFERROR(IF(Z136="",0,Z136),"0")</f>
        <v>0.47685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203</v>
      </c>
      <c r="Y138" s="779">
        <f>IFERROR(SUM(Y132:Y136),"0")</f>
        <v>210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610</v>
      </c>
      <c r="Y140" s="778">
        <f t="shared" ref="Y140:Y146" si="31">IFERROR(IF(X140="",0,CEILING((X140/$H140),1)*$H140),"")</f>
        <v>613.20000000000005</v>
      </c>
      <c r="Z140" s="36">
        <f>IFERROR(IF(Y140=0,"",ROUNDUP(Y140/H140,0)*0.02175),"")</f>
        <v>1.58775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650.5214285714286</v>
      </c>
      <c r="BN140" s="64">
        <f t="shared" ref="BN140:BN146" si="33">IFERROR(Y140*I140/H140,"0")</f>
        <v>653.93399999999997</v>
      </c>
      <c r="BO140" s="64">
        <f t="shared" ref="BO140:BO146" si="34">IFERROR(1/J140*(X140/H140),"0")</f>
        <v>1.2967687074829932</v>
      </c>
      <c r="BP140" s="64">
        <f t="shared" ref="BP140:BP146" si="35">IFERROR(1/J140*(Y140/H140),"0")</f>
        <v>1.3035714285714286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402</v>
      </c>
      <c r="Y144" s="778">
        <f t="shared" si="31"/>
        <v>402.3</v>
      </c>
      <c r="Z144" s="36">
        <f>IFERROR(IF(Y144=0,"",ROUNDUP(Y144/H144,0)*0.00753),"")</f>
        <v>1.1219700000000001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442.49777777777774</v>
      </c>
      <c r="BN144" s="64">
        <f t="shared" si="33"/>
        <v>442.82799999999997</v>
      </c>
      <c r="BO144" s="64">
        <f t="shared" si="34"/>
        <v>0.95441595441595439</v>
      </c>
      <c r="BP144" s="64">
        <f t="shared" si="35"/>
        <v>0.95512820512820507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221.50793650793651</v>
      </c>
      <c r="Y147" s="779">
        <f>IFERROR(Y140/H140,"0")+IFERROR(Y141/H141,"0")+IFERROR(Y142/H142,"0")+IFERROR(Y143/H143,"0")+IFERROR(Y144/H144,"0")+IFERROR(Y145/H145,"0")+IFERROR(Y146/H146,"0")</f>
        <v>222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2.7097199999999999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1012</v>
      </c>
      <c r="Y148" s="779">
        <f>IFERROR(SUM(Y140:Y146),"0")</f>
        <v>1015.5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53</v>
      </c>
      <c r="Y184" s="778">
        <f>IFERROR(IF(X184="",0,CEILING((X184/$H184),1)*$H184),"")</f>
        <v>58.800000000000004</v>
      </c>
      <c r="Z184" s="36">
        <f>IFERROR(IF(Y184=0,"",ROUNDUP(Y184/H184,0)*0.02175),"")</f>
        <v>0.15225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56.558571428571433</v>
      </c>
      <c r="BN184" s="64">
        <f>IFERROR(Y184*I184/H184,"0")</f>
        <v>62.748000000000005</v>
      </c>
      <c r="BO184" s="64">
        <f>IFERROR(1/J184*(X184/H184),"0")</f>
        <v>0.11267006802721087</v>
      </c>
      <c r="BP184" s="64">
        <f>IFERROR(1/J184*(Y184/H184),"0")</f>
        <v>0.125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6.3095238095238093</v>
      </c>
      <c r="Y187" s="779">
        <f>IFERROR(Y184/H184,"0")+IFERROR(Y185/H185,"0")+IFERROR(Y186/H186,"0")</f>
        <v>7</v>
      </c>
      <c r="Z187" s="779">
        <f>IFERROR(IF(Z184="",0,Z184),"0")+IFERROR(IF(Z185="",0,Z185),"0")+IFERROR(IF(Z186="",0,Z186),"0")</f>
        <v>0.15225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53</v>
      </c>
      <c r="Y188" s="779">
        <f>IFERROR(SUM(Y184:Y186),"0")</f>
        <v>58.800000000000004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13</v>
      </c>
      <c r="Y192" s="778">
        <f>IFERROR(IF(X192="",0,CEILING((X192/$H192),1)*$H192),"")</f>
        <v>13.86</v>
      </c>
      <c r="Z192" s="36">
        <f>IFERROR(IF(Y192=0,"",ROUNDUP(Y192/H192,0)*0.00502),"")</f>
        <v>3.5140000000000005E-2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13.656565656565656</v>
      </c>
      <c r="BN192" s="64">
        <f>IFERROR(Y192*I192/H192,"0")</f>
        <v>14.56</v>
      </c>
      <c r="BO192" s="64">
        <f>IFERROR(1/J192*(X192/H192),"0")</f>
        <v>2.8058361391694729E-2</v>
      </c>
      <c r="BP192" s="64">
        <f>IFERROR(1/J192*(Y192/H192),"0")</f>
        <v>2.9914529914529919E-2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6.5656565656565657</v>
      </c>
      <c r="Y193" s="779">
        <f>IFERROR(Y192/H192,"0")</f>
        <v>7</v>
      </c>
      <c r="Z193" s="779">
        <f>IFERROR(IF(Z192="",0,Z192),"0")</f>
        <v>3.5140000000000005E-2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13</v>
      </c>
      <c r="Y194" s="779">
        <f>IFERROR(SUM(Y192:Y192),"0")</f>
        <v>13.86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70</v>
      </c>
      <c r="Y196" s="778">
        <f t="shared" ref="Y196:Y203" si="36">IFERROR(IF(X196="",0,CEILING((X196/$H196),1)*$H196),"")</f>
        <v>71.400000000000006</v>
      </c>
      <c r="Z196" s="36">
        <f>IFERROR(IF(Y196=0,"",ROUNDUP(Y196/H196,0)*0.00753),"")</f>
        <v>0.12801000000000001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74.333333333333329</v>
      </c>
      <c r="BN196" s="64">
        <f t="shared" ref="BN196:BN203" si="38">IFERROR(Y196*I196/H196,"0")</f>
        <v>75.820000000000007</v>
      </c>
      <c r="BO196" s="64">
        <f t="shared" ref="BO196:BO203" si="39">IFERROR(1/J196*(X196/H196),"0")</f>
        <v>0.10683760683760682</v>
      </c>
      <c r="BP196" s="64">
        <f t="shared" ref="BP196:BP203" si="40">IFERROR(1/J196*(Y196/H196),"0")</f>
        <v>0.10897435897435898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100</v>
      </c>
      <c r="Y198" s="778">
        <f t="shared" si="36"/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104.76190476190477</v>
      </c>
      <c r="BN198" s="64">
        <f t="shared" si="38"/>
        <v>105.60000000000002</v>
      </c>
      <c r="BO198" s="64">
        <f t="shared" si="39"/>
        <v>0.15262515262515264</v>
      </c>
      <c r="BP198" s="64">
        <f t="shared" si="40"/>
        <v>0.15384615384615385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210</v>
      </c>
      <c r="Y199" s="778">
        <f t="shared" si="36"/>
        <v>210</v>
      </c>
      <c r="Z199" s="36">
        <f>IFERROR(IF(Y199=0,"",ROUNDUP(Y199/H199,0)*0.00502),"")</f>
        <v>0.502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223</v>
      </c>
      <c r="BN199" s="64">
        <f t="shared" si="38"/>
        <v>223</v>
      </c>
      <c r="BO199" s="64">
        <f t="shared" si="39"/>
        <v>0.42735042735042739</v>
      </c>
      <c r="BP199" s="64">
        <f t="shared" si="40"/>
        <v>0.42735042735042739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245</v>
      </c>
      <c r="Y201" s="778">
        <f t="shared" si="36"/>
        <v>245.70000000000002</v>
      </c>
      <c r="Z201" s="36">
        <f>IFERROR(IF(Y201=0,"",ROUNDUP(Y201/H201,0)*0.00502),"")</f>
        <v>0.58733999999999997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256.66666666666663</v>
      </c>
      <c r="BN201" s="64">
        <f t="shared" si="38"/>
        <v>257.40000000000003</v>
      </c>
      <c r="BO201" s="64">
        <f t="shared" si="39"/>
        <v>0.4985754985754986</v>
      </c>
      <c r="BP201" s="64">
        <f t="shared" si="40"/>
        <v>0.5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257.14285714285711</v>
      </c>
      <c r="Y204" s="779">
        <f>IFERROR(Y196/H196,"0")+IFERROR(Y197/H197,"0")+IFERROR(Y198/H198,"0")+IFERROR(Y199/H199,"0")+IFERROR(Y200/H200,"0")+IFERROR(Y201/H201,"0")+IFERROR(Y202/H202,"0")+IFERROR(Y203/H203,"0")</f>
        <v>258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1.3980699999999999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625</v>
      </c>
      <c r="Y205" s="779">
        <f>IFERROR(SUM(Y196:Y203),"0")</f>
        <v>627.90000000000009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44</v>
      </c>
      <c r="Y219" s="778">
        <f t="shared" si="41"/>
        <v>48.6</v>
      </c>
      <c r="Z219" s="36">
        <f>IFERROR(IF(Y219=0,"",ROUNDUP(Y219/H219,0)*0.00902),"")</f>
        <v>8.1180000000000002E-2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45.711111111111109</v>
      </c>
      <c r="BN219" s="64">
        <f t="shared" si="43"/>
        <v>50.49</v>
      </c>
      <c r="BO219" s="64">
        <f t="shared" si="44"/>
        <v>6.1728395061728392E-2</v>
      </c>
      <c r="BP219" s="64">
        <f t="shared" si="45"/>
        <v>6.8181818181818177E-2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250</v>
      </c>
      <c r="Y221" s="778">
        <f t="shared" si="41"/>
        <v>253.8</v>
      </c>
      <c r="Z221" s="36">
        <f>IFERROR(IF(Y221=0,"",ROUNDUP(Y221/H221,0)*0.00902),"")</f>
        <v>0.42393999999999998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259.72222222222223</v>
      </c>
      <c r="BN221" s="64">
        <f t="shared" si="43"/>
        <v>263.67</v>
      </c>
      <c r="BO221" s="64">
        <f t="shared" si="44"/>
        <v>0.35072951739618402</v>
      </c>
      <c r="BP221" s="64">
        <f t="shared" si="45"/>
        <v>0.35606060606060608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150</v>
      </c>
      <c r="Y222" s="778">
        <f t="shared" si="41"/>
        <v>151.20000000000002</v>
      </c>
      <c r="Z222" s="36">
        <f>IFERROR(IF(Y222=0,"",ROUNDUP(Y222/H222,0)*0.00502),"")</f>
        <v>0.42168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160.83333333333334</v>
      </c>
      <c r="BN222" s="64">
        <f t="shared" si="43"/>
        <v>162.12</v>
      </c>
      <c r="BO222" s="64">
        <f t="shared" si="44"/>
        <v>0.35612535612535612</v>
      </c>
      <c r="BP222" s="64">
        <f t="shared" si="45"/>
        <v>0.35897435897435909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150</v>
      </c>
      <c r="Y223" s="778">
        <f t="shared" si="41"/>
        <v>151.20000000000002</v>
      </c>
      <c r="Z223" s="36">
        <f>IFERROR(IF(Y223=0,"",ROUNDUP(Y223/H223,0)*0.00502),"")</f>
        <v>0.42168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158.33333333333334</v>
      </c>
      <c r="BN223" s="64">
        <f t="shared" si="43"/>
        <v>159.60000000000002</v>
      </c>
      <c r="BO223" s="64">
        <f t="shared" si="44"/>
        <v>0.35612535612535612</v>
      </c>
      <c r="BP223" s="64">
        <f t="shared" si="45"/>
        <v>0.35897435897435909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150</v>
      </c>
      <c r="Y225" s="778">
        <f t="shared" si="41"/>
        <v>151.20000000000002</v>
      </c>
      <c r="Z225" s="36">
        <f>IFERROR(IF(Y225=0,"",ROUNDUP(Y225/H225,0)*0.00502),"")</f>
        <v>0.42168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158.33333333333334</v>
      </c>
      <c r="BN225" s="64">
        <f t="shared" si="43"/>
        <v>159.60000000000002</v>
      </c>
      <c r="BO225" s="64">
        <f t="shared" si="44"/>
        <v>0.35612535612535612</v>
      </c>
      <c r="BP225" s="64">
        <f t="shared" si="45"/>
        <v>0.35897435897435909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304.4444444444444</v>
      </c>
      <c r="Y226" s="779">
        <f>IFERROR(Y218/H218,"0")+IFERROR(Y219/H219,"0")+IFERROR(Y220/H220,"0")+IFERROR(Y221/H221,"0")+IFERROR(Y222/H222,"0")+IFERROR(Y223/H223,"0")+IFERROR(Y224/H224,"0")+IFERROR(Y225/H225,"0")</f>
        <v>308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1.7701600000000002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744</v>
      </c>
      <c r="Y227" s="779">
        <f>IFERROR(SUM(Y218:Y225),"0")</f>
        <v>756.00000000000011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184</v>
      </c>
      <c r="Y232" s="778">
        <f t="shared" si="46"/>
        <v>191.39999999999998</v>
      </c>
      <c r="Z232" s="36">
        <f>IFERROR(IF(Y232=0,"",ROUNDUP(Y232/H232,0)*0.02175),"")</f>
        <v>0.47849999999999998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195.92827586206897</v>
      </c>
      <c r="BN232" s="64">
        <f t="shared" si="48"/>
        <v>203.80799999999999</v>
      </c>
      <c r="BO232" s="64">
        <f t="shared" si="49"/>
        <v>0.37766830870279144</v>
      </c>
      <c r="BP232" s="64">
        <f t="shared" si="50"/>
        <v>0.39285714285714285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144</v>
      </c>
      <c r="Y233" s="778">
        <f t="shared" si="46"/>
        <v>144</v>
      </c>
      <c r="Z233" s="36">
        <f t="shared" ref="Z233:Z239" si="51">IFERROR(IF(Y233=0,"",ROUNDUP(Y233/H233,0)*0.00753),"")</f>
        <v>0.45180000000000003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161.4</v>
      </c>
      <c r="BN233" s="64">
        <f t="shared" si="48"/>
        <v>161.4</v>
      </c>
      <c r="BO233" s="64">
        <f t="shared" si="49"/>
        <v>0.38461538461538458</v>
      </c>
      <c r="BP233" s="64">
        <f t="shared" si="50"/>
        <v>0.38461538461538458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637</v>
      </c>
      <c r="Y235" s="778">
        <f t="shared" si="46"/>
        <v>638.4</v>
      </c>
      <c r="Z235" s="36">
        <f t="shared" si="51"/>
        <v>2.00298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709.19333333333338</v>
      </c>
      <c r="BN235" s="64">
        <f t="shared" si="48"/>
        <v>710.75200000000007</v>
      </c>
      <c r="BO235" s="64">
        <f t="shared" si="49"/>
        <v>1.7013888888888891</v>
      </c>
      <c r="BP235" s="64">
        <f t="shared" si="50"/>
        <v>1.7051282051282051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189</v>
      </c>
      <c r="Y236" s="778">
        <f t="shared" si="46"/>
        <v>189.6</v>
      </c>
      <c r="Z236" s="36">
        <f t="shared" si="51"/>
        <v>0.59487000000000001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210.42000000000002</v>
      </c>
      <c r="BN236" s="64">
        <f t="shared" si="48"/>
        <v>211.08799999999999</v>
      </c>
      <c r="BO236" s="64">
        <f t="shared" si="49"/>
        <v>0.50480769230769229</v>
      </c>
      <c r="BP236" s="64">
        <f t="shared" si="50"/>
        <v>0.50641025641025639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135</v>
      </c>
      <c r="Y238" s="778">
        <f t="shared" si="46"/>
        <v>136.79999999999998</v>
      </c>
      <c r="Z238" s="36">
        <f t="shared" si="51"/>
        <v>0.42921000000000004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150.30000000000001</v>
      </c>
      <c r="BN238" s="64">
        <f t="shared" si="48"/>
        <v>152.304</v>
      </c>
      <c r="BO238" s="64">
        <f t="shared" si="49"/>
        <v>0.36057692307692307</v>
      </c>
      <c r="BP238" s="64">
        <f t="shared" si="50"/>
        <v>0.36538461538461531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194</v>
      </c>
      <c r="Y239" s="778">
        <f t="shared" si="46"/>
        <v>194.4</v>
      </c>
      <c r="Z239" s="36">
        <f t="shared" si="51"/>
        <v>0.60992999999999997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216.47166666666669</v>
      </c>
      <c r="BN239" s="64">
        <f t="shared" si="48"/>
        <v>216.91800000000001</v>
      </c>
      <c r="BO239" s="64">
        <f t="shared" si="49"/>
        <v>0.51816239316239321</v>
      </c>
      <c r="BP239" s="64">
        <f t="shared" si="50"/>
        <v>0.51923076923076916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562.39942528735639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565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4.5672899999999998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1483</v>
      </c>
      <c r="Y241" s="779">
        <f>IFERROR(SUM(Y229:Y239),"0")</f>
        <v>1494.6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11</v>
      </c>
      <c r="Y246" s="778">
        <f>IFERROR(IF(X246="",0,CEILING((X246/$H246),1)*$H246),"")</f>
        <v>12</v>
      </c>
      <c r="Z246" s="36">
        <f>IFERROR(IF(Y246=0,"",ROUNDUP(Y246/H246,0)*0.00753),"")</f>
        <v>3.7650000000000003E-2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12.246666666666668</v>
      </c>
      <c r="BN246" s="64">
        <f>IFERROR(Y246*I246/H246,"0")</f>
        <v>13.360000000000001</v>
      </c>
      <c r="BO246" s="64">
        <f>IFERROR(1/J246*(X246/H246),"0")</f>
        <v>2.9380341880341884E-2</v>
      </c>
      <c r="BP246" s="64">
        <f>IFERROR(1/J246*(Y246/H246),"0")</f>
        <v>3.2051282051282048E-2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35</v>
      </c>
      <c r="Y247" s="778">
        <f>IFERROR(IF(X247="",0,CEILING((X247/$H247),1)*$H247),"")</f>
        <v>36</v>
      </c>
      <c r="Z247" s="36">
        <f>IFERROR(IF(Y247=0,"",ROUNDUP(Y247/H247,0)*0.00753),"")</f>
        <v>0.11295000000000001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38.966666666666676</v>
      </c>
      <c r="BN247" s="64">
        <f>IFERROR(Y247*I247/H247,"0")</f>
        <v>40.080000000000005</v>
      </c>
      <c r="BO247" s="64">
        <f>IFERROR(1/J247*(X247/H247),"0")</f>
        <v>9.3482905982905984E-2</v>
      </c>
      <c r="BP247" s="64">
        <f>IFERROR(1/J247*(Y247/H247),"0")</f>
        <v>9.6153846153846145E-2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19.166666666666668</v>
      </c>
      <c r="Y248" s="779">
        <f>IFERROR(Y243/H243,"0")+IFERROR(Y244/H244,"0")+IFERROR(Y245/H245,"0")+IFERROR(Y246/H246,"0")+IFERROR(Y247/H247,"0")</f>
        <v>20</v>
      </c>
      <c r="Z248" s="779">
        <f>IFERROR(IF(Z243="",0,Z243),"0")+IFERROR(IF(Z244="",0,Z244),"0")+IFERROR(IF(Z245="",0,Z245),"0")+IFERROR(IF(Z246="",0,Z246),"0")+IFERROR(IF(Z247="",0,Z247),"0")</f>
        <v>0.15060000000000001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46</v>
      </c>
      <c r="Y249" s="779">
        <f>IFERROR(SUM(Y243:Y247),"0")</f>
        <v>48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5</v>
      </c>
      <c r="Y276" s="778">
        <f>IFERROR(IF(X276="",0,CEILING((X276/$H276),1)*$H276),"")</f>
        <v>5.9399999999999995</v>
      </c>
      <c r="Z276" s="36">
        <f>IFERROR(IF(Y276=0,"",ROUNDUP(Y276/H276,0)*0.00502),"")</f>
        <v>1.506E-2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5.2525252525252526</v>
      </c>
      <c r="BN276" s="64">
        <f>IFERROR(Y276*I276/H276,"0")</f>
        <v>6.24</v>
      </c>
      <c r="BO276" s="64">
        <f>IFERROR(1/J276*(X276/H276),"0")</f>
        <v>1.0791677458344126E-2</v>
      </c>
      <c r="BP276" s="64">
        <f>IFERROR(1/J276*(Y276/H276),"0")</f>
        <v>1.282051282051282E-2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2.5252525252525251</v>
      </c>
      <c r="Y277" s="779">
        <f>IFERROR(Y276/H276,"0")</f>
        <v>2.9999999999999996</v>
      </c>
      <c r="Z277" s="779">
        <f>IFERROR(IF(Z276="",0,Z276),"0")</f>
        <v>1.506E-2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5</v>
      </c>
      <c r="Y278" s="779">
        <f>IFERROR(SUM(Y276:Y276),"0")</f>
        <v>5.9399999999999995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785</v>
      </c>
      <c r="Y383" s="778">
        <f>IFERROR(IF(X383="",0,CEILING((X383/$H383),1)*$H383),"")</f>
        <v>787.8</v>
      </c>
      <c r="Z383" s="36">
        <f>IFERROR(IF(Y383=0,"",ROUNDUP(Y383/H383,0)*0.02175),"")</f>
        <v>2.1967499999999998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841.76153846153852</v>
      </c>
      <c r="BN383" s="64">
        <f>IFERROR(Y383*I383/H383,"0")</f>
        <v>844.76400000000001</v>
      </c>
      <c r="BO383" s="64">
        <f>IFERROR(1/J383*(X383/H383),"0")</f>
        <v>1.7971611721611722</v>
      </c>
      <c r="BP383" s="64">
        <f>IFERROR(1/J383*(Y383/H383),"0")</f>
        <v>1.8035714285714284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100.64102564102565</v>
      </c>
      <c r="Y385" s="779">
        <f>IFERROR(Y382/H382,"0")+IFERROR(Y383/H383,"0")+IFERROR(Y384/H384,"0")</f>
        <v>101</v>
      </c>
      <c r="Z385" s="779">
        <f>IFERROR(IF(Z382="",0,Z382),"0")+IFERROR(IF(Z383="",0,Z383),"0")+IFERROR(IF(Z384="",0,Z384),"0")</f>
        <v>2.1967499999999998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785</v>
      </c>
      <c r="Y386" s="779">
        <f>IFERROR(SUM(Y382:Y384),"0")</f>
        <v>787.8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7</v>
      </c>
      <c r="Y390" s="778">
        <f>IFERROR(IF(X390="",0,CEILING((X390/$H390),1)*$H390),"")</f>
        <v>7.6499999999999995</v>
      </c>
      <c r="Z390" s="36">
        <f>IFERROR(IF(Y390=0,"",ROUNDUP(Y390/H390,0)*0.00753),"")</f>
        <v>2.2589999999999999E-2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8.1666666666666661</v>
      </c>
      <c r="BN390" s="64">
        <f>IFERROR(Y390*I390/H390,"0")</f>
        <v>8.9250000000000007</v>
      </c>
      <c r="BO390" s="64">
        <f>IFERROR(1/J390*(X390/H390),"0")</f>
        <v>1.7596782302664656E-2</v>
      </c>
      <c r="BP390" s="64">
        <f>IFERROR(1/J390*(Y390/H390),"0")</f>
        <v>1.9230769230769232E-2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42</v>
      </c>
      <c r="Y391" s="778">
        <f>IFERROR(IF(X391="",0,CEILING((X391/$H391),1)*$H391),"")</f>
        <v>43.349999999999994</v>
      </c>
      <c r="Z391" s="36">
        <f>IFERROR(IF(Y391=0,"",ROUNDUP(Y391/H391,0)*0.00753),"")</f>
        <v>0.12801000000000001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47.764705882352942</v>
      </c>
      <c r="BN391" s="64">
        <f>IFERROR(Y391*I391/H391,"0")</f>
        <v>49.3</v>
      </c>
      <c r="BO391" s="64">
        <f>IFERROR(1/J391*(X391/H391),"0")</f>
        <v>0.10558069381598795</v>
      </c>
      <c r="BP391" s="64">
        <f>IFERROR(1/J391*(Y391/H391),"0")</f>
        <v>0.10897435897435898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19.215686274509807</v>
      </c>
      <c r="Y392" s="779">
        <f>IFERROR(Y388/H388,"0")+IFERROR(Y389/H389,"0")+IFERROR(Y390/H390,"0")+IFERROR(Y391/H391,"0")</f>
        <v>20</v>
      </c>
      <c r="Z392" s="779">
        <f>IFERROR(IF(Z388="",0,Z388),"0")+IFERROR(IF(Z389="",0,Z389),"0")+IFERROR(IF(Z390="",0,Z390),"0")+IFERROR(IF(Z391="",0,Z391),"0")</f>
        <v>0.15060000000000001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49</v>
      </c>
      <c r="Y393" s="779">
        <f>IFERROR(SUM(Y388:Y391),"0")</f>
        <v>50.999999999999993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8</v>
      </c>
      <c r="Y402" s="778">
        <f>IFERROR(IF(X402="",0,CEILING((X402/$H402),1)*$H402),"")</f>
        <v>9</v>
      </c>
      <c r="Z402" s="36">
        <f>IFERROR(IF(Y402=0,"",ROUNDUP(Y402/H402,0)*0.00753),"")</f>
        <v>3.7650000000000003E-2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9.1022222222222222</v>
      </c>
      <c r="BN402" s="64">
        <f>IFERROR(Y402*I402/H402,"0")</f>
        <v>10.24</v>
      </c>
      <c r="BO402" s="64">
        <f>IFERROR(1/J402*(X402/H402),"0")</f>
        <v>2.8490028490028491E-2</v>
      </c>
      <c r="BP402" s="64">
        <f>IFERROR(1/J402*(Y402/H402),"0")</f>
        <v>3.2051282051282048E-2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4.4444444444444446</v>
      </c>
      <c r="Y403" s="779">
        <f>IFERROR(Y402/H402,"0")</f>
        <v>5</v>
      </c>
      <c r="Z403" s="779">
        <f>IFERROR(IF(Z402="",0,Z402),"0")</f>
        <v>3.7650000000000003E-2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8</v>
      </c>
      <c r="Y404" s="779">
        <f>IFERROR(SUM(Y402:Y402),"0")</f>
        <v>9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360</v>
      </c>
      <c r="Y414" s="778">
        <f t="shared" ref="Y414:Y424" si="82">IFERROR(IF(X414="",0,CEILING((X414/$H414),1)*$H414),"")</f>
        <v>360</v>
      </c>
      <c r="Z414" s="36">
        <f>IFERROR(IF(Y414=0,"",ROUNDUP(Y414/H414,0)*0.02175),"")</f>
        <v>0.52200000000000002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371.52000000000004</v>
      </c>
      <c r="BN414" s="64">
        <f t="shared" ref="BN414:BN424" si="84">IFERROR(Y414*I414/H414,"0")</f>
        <v>371.52000000000004</v>
      </c>
      <c r="BO414" s="64">
        <f t="shared" ref="BO414:BO424" si="85">IFERROR(1/J414*(X414/H414),"0")</f>
        <v>0.5</v>
      </c>
      <c r="BP414" s="64">
        <f t="shared" ref="BP414:BP424" si="86">IFERROR(1/J414*(Y414/H414),"0")</f>
        <v>0.5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650</v>
      </c>
      <c r="Y419" s="778">
        <f t="shared" si="82"/>
        <v>660</v>
      </c>
      <c r="Z419" s="36">
        <f>IFERROR(IF(Y419=0,"",ROUNDUP(Y419/H419,0)*0.02175),"")</f>
        <v>0.95699999999999996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670.8</v>
      </c>
      <c r="BN419" s="64">
        <f t="shared" si="84"/>
        <v>681.12000000000012</v>
      </c>
      <c r="BO419" s="64">
        <f t="shared" si="85"/>
        <v>0.90277777777777779</v>
      </c>
      <c r="BP419" s="64">
        <f t="shared" si="86"/>
        <v>0.91666666666666663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67.333333333333343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68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1.4790000000000001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1010</v>
      </c>
      <c r="Y426" s="779">
        <f>IFERROR(SUM(Y414:Y424),"0")</f>
        <v>1020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1000</v>
      </c>
      <c r="Y428" s="778">
        <f>IFERROR(IF(X428="",0,CEILING((X428/$H428),1)*$H428),"")</f>
        <v>1005</v>
      </c>
      <c r="Z428" s="36">
        <f>IFERROR(IF(Y428=0,"",ROUNDUP(Y428/H428,0)*0.02175),"")</f>
        <v>1.4572499999999999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1032</v>
      </c>
      <c r="BN428" s="64">
        <f>IFERROR(Y428*I428/H428,"0")</f>
        <v>1037.1600000000001</v>
      </c>
      <c r="BO428" s="64">
        <f>IFERROR(1/J428*(X428/H428),"0")</f>
        <v>1.3888888888888888</v>
      </c>
      <c r="BP428" s="64">
        <f>IFERROR(1/J428*(Y428/H428),"0")</f>
        <v>1.3958333333333333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66.666666666666671</v>
      </c>
      <c r="Y430" s="779">
        <f>IFERROR(Y428/H428,"0")+IFERROR(Y429/H429,"0")</f>
        <v>67</v>
      </c>
      <c r="Z430" s="779">
        <f>IFERROR(IF(Z428="",0,Z428),"0")+IFERROR(IF(Z429="",0,Z429),"0")</f>
        <v>1.4572499999999999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1000</v>
      </c>
      <c r="Y431" s="779">
        <f>IFERROR(SUM(Y428:Y429),"0")</f>
        <v>1005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1270</v>
      </c>
      <c r="Y464" s="778">
        <f t="shared" ref="Y464:Y470" si="93">IFERROR(IF(X464="",0,CEILING((X464/$H464),1)*$H464),"")</f>
        <v>1271.3999999999999</v>
      </c>
      <c r="Z464" s="36">
        <f>IFERROR(IF(Y464=0,"",ROUNDUP(Y464/H464,0)*0.02175),"")</f>
        <v>3.5452499999999998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1361.8307692307694</v>
      </c>
      <c r="BN464" s="64">
        <f t="shared" ref="BN464:BN470" si="95">IFERROR(Y464*I464/H464,"0")</f>
        <v>1363.3319999999999</v>
      </c>
      <c r="BO464" s="64">
        <f t="shared" ref="BO464:BO470" si="96">IFERROR(1/J464*(X464/H464),"0")</f>
        <v>2.9075091575091574</v>
      </c>
      <c r="BP464" s="64">
        <f t="shared" ref="BP464:BP470" si="97">IFERROR(1/J464*(Y464/H464),"0")</f>
        <v>2.9107142857142856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162.82051282051282</v>
      </c>
      <c r="Y471" s="779">
        <f>IFERROR(Y464/H464,"0")+IFERROR(Y465/H465,"0")+IFERROR(Y466/H466,"0")+IFERROR(Y467/H467,"0")+IFERROR(Y468/H468,"0")+IFERROR(Y469/H469,"0")+IFERROR(Y470/H470,"0")</f>
        <v>163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3.5452499999999998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1270</v>
      </c>
      <c r="Y472" s="779">
        <f>IFERROR(SUM(Y464:Y470),"0")</f>
        <v>1271.3999999999999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103</v>
      </c>
      <c r="Y485" s="778">
        <f t="shared" ref="Y485:Y503" si="98">IFERROR(IF(X485="",0,CEILING((X485/$H485),1)*$H485),"")</f>
        <v>105</v>
      </c>
      <c r="Z485" s="36">
        <f>IFERROR(IF(Y485=0,"",ROUNDUP(Y485/H485,0)*0.00753),"")</f>
        <v>0.18825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108.64047619047618</v>
      </c>
      <c r="BN485" s="64">
        <f t="shared" ref="BN485:BN503" si="100">IFERROR(Y485*I485/H485,"0")</f>
        <v>110.74999999999999</v>
      </c>
      <c r="BO485" s="64">
        <f t="shared" ref="BO485:BO503" si="101">IFERROR(1/J485*(X485/H485),"0")</f>
        <v>0.15720390720390717</v>
      </c>
      <c r="BP485" s="64">
        <f t="shared" ref="BP485:BP503" si="102">IFERROR(1/J485*(Y485/H485),"0")</f>
        <v>0.16025641025641024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24.523809523809522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25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0.18825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103</v>
      </c>
      <c r="Y505" s="779">
        <f>IFERROR(SUM(Y485:Y503),"0")</f>
        <v>105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IFERROR(IF(Y522=0,"",ROUNDUP(Y522/H522,0)*0.00753),"")</f>
        <v/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0</v>
      </c>
      <c r="Y527" s="779">
        <f>IFERROR(Y522/H522,"0")+IFERROR(Y523/H523,"0")+IFERROR(Y524/H524,"0")+IFERROR(Y525/H525,"0")+IFERROR(Y526/H526,"0")</f>
        <v>0</v>
      </c>
      <c r="Z527" s="779">
        <f>IFERROR(IF(Z522="",0,Z522),"0")+IFERROR(IF(Z523="",0,Z523),"0")+IFERROR(IF(Z524="",0,Z524),"0")+IFERROR(IF(Z525="",0,Z525),"0")+IFERROR(IF(Z526="",0,Z526),"0")</f>
        <v>0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0</v>
      </c>
      <c r="Y528" s="779">
        <f>IFERROR(SUM(Y522:Y526),"0")</f>
        <v>0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148</v>
      </c>
      <c r="Y553" s="778">
        <f t="shared" ref="Y553:Y563" si="104">IFERROR(IF(X553="",0,CEILING((X553/$H553),1)*$H553),"")</f>
        <v>153.12</v>
      </c>
      <c r="Z553" s="36">
        <f t="shared" ref="Z553:Z558" si="105">IFERROR(IF(Y553=0,"",ROUNDUP(Y553/H553,0)*0.01196),"")</f>
        <v>0.34683999999999998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158.09090909090907</v>
      </c>
      <c r="BN553" s="64">
        <f t="shared" ref="BN553:BN563" si="107">IFERROR(Y553*I553/H553,"0")</f>
        <v>163.56</v>
      </c>
      <c r="BO553" s="64">
        <f t="shared" ref="BO553:BO563" si="108">IFERROR(1/J553*(X553/H553),"0")</f>
        <v>0.26952214452214451</v>
      </c>
      <c r="BP553" s="64">
        <f t="shared" ref="BP553:BP563" si="109">IFERROR(1/J553*(Y553/H553),"0")</f>
        <v>0.27884615384615385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1398</v>
      </c>
      <c r="Y556" s="778">
        <f t="shared" si="104"/>
        <v>1399.2</v>
      </c>
      <c r="Z556" s="36">
        <f t="shared" si="105"/>
        <v>3.1694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1493.3181818181815</v>
      </c>
      <c r="BN556" s="64">
        <f t="shared" si="107"/>
        <v>1494.6</v>
      </c>
      <c r="BO556" s="64">
        <f t="shared" si="108"/>
        <v>2.5458916083916083</v>
      </c>
      <c r="BP556" s="64">
        <f t="shared" si="109"/>
        <v>2.5480769230769234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1121</v>
      </c>
      <c r="Y558" s="778">
        <f t="shared" si="104"/>
        <v>1124.6400000000001</v>
      </c>
      <c r="Z558" s="36">
        <f t="shared" si="105"/>
        <v>2.5474800000000002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1197.431818181818</v>
      </c>
      <c r="BN558" s="64">
        <f t="shared" si="107"/>
        <v>1201.32</v>
      </c>
      <c r="BO558" s="64">
        <f t="shared" si="108"/>
        <v>2.0414481351981353</v>
      </c>
      <c r="BP558" s="64">
        <f t="shared" si="109"/>
        <v>2.0480769230769234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505.11363636363632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507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6.06372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2667</v>
      </c>
      <c r="Y565" s="779">
        <f>IFERROR(SUM(Y553:Y563),"0")</f>
        <v>2676.96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1400</v>
      </c>
      <c r="Y567" s="778">
        <f>IFERROR(IF(X567="",0,CEILING((X567/$H567),1)*$H567),"")</f>
        <v>1404.48</v>
      </c>
      <c r="Z567" s="36">
        <f>IFERROR(IF(Y567=0,"",ROUNDUP(Y567/H567,0)*0.01196),"")</f>
        <v>3.1813600000000002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1495.4545454545455</v>
      </c>
      <c r="BN567" s="64">
        <f>IFERROR(Y567*I567/H567,"0")</f>
        <v>1500.2399999999998</v>
      </c>
      <c r="BO567" s="64">
        <f>IFERROR(1/J567*(X567/H567),"0")</f>
        <v>2.5495337995337994</v>
      </c>
      <c r="BP567" s="64">
        <f>IFERROR(1/J567*(Y567/H567),"0")</f>
        <v>2.5576923076923079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265.15151515151513</v>
      </c>
      <c r="Y570" s="779">
        <f>IFERROR(Y567/H567,"0")+IFERROR(Y568/H568,"0")+IFERROR(Y569/H569,"0")</f>
        <v>266</v>
      </c>
      <c r="Z570" s="779">
        <f>IFERROR(IF(Z567="",0,Z567),"0")+IFERROR(IF(Z568="",0,Z568),"0")+IFERROR(IF(Z569="",0,Z569),"0")</f>
        <v>3.1813600000000002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1400</v>
      </c>
      <c r="Y571" s="779">
        <f>IFERROR(SUM(Y567:Y569),"0")</f>
        <v>1404.48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700</v>
      </c>
      <c r="Y573" s="778">
        <f t="shared" ref="Y573:Y581" si="110">IFERROR(IF(X573="",0,CEILING((X573/$H573),1)*$H573),"")</f>
        <v>702.24</v>
      </c>
      <c r="Z573" s="36">
        <f>IFERROR(IF(Y573=0,"",ROUNDUP(Y573/H573,0)*0.01196),"")</f>
        <v>1.5906800000000001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747.72727272727275</v>
      </c>
      <c r="BN573" s="64">
        <f t="shared" ref="BN573:BN581" si="112">IFERROR(Y573*I573/H573,"0")</f>
        <v>750.11999999999989</v>
      </c>
      <c r="BO573" s="64">
        <f t="shared" ref="BO573:BO581" si="113">IFERROR(1/J573*(X573/H573),"0")</f>
        <v>1.2747668997668997</v>
      </c>
      <c r="BP573" s="64">
        <f t="shared" ref="BP573:BP581" si="114">IFERROR(1/J573*(Y573/H573),"0")</f>
        <v>1.278846153846154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400</v>
      </c>
      <c r="Y574" s="778">
        <f t="shared" si="110"/>
        <v>401.28000000000003</v>
      </c>
      <c r="Z574" s="36">
        <f>IFERROR(IF(Y574=0,"",ROUNDUP(Y574/H574,0)*0.01196),"")</f>
        <v>0.90895999999999999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427.27272727272725</v>
      </c>
      <c r="BN574" s="64">
        <f t="shared" si="112"/>
        <v>428.64</v>
      </c>
      <c r="BO574" s="64">
        <f t="shared" si="113"/>
        <v>0.72843822843822836</v>
      </c>
      <c r="BP574" s="64">
        <f t="shared" si="114"/>
        <v>0.73076923076923084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1000</v>
      </c>
      <c r="Y575" s="778">
        <f t="shared" si="110"/>
        <v>1003.2</v>
      </c>
      <c r="Z575" s="36">
        <f>IFERROR(IF(Y575=0,"",ROUNDUP(Y575/H575,0)*0.01196),"")</f>
        <v>2.2724000000000002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1068.1818181818182</v>
      </c>
      <c r="BN575" s="64">
        <f t="shared" si="112"/>
        <v>1071.5999999999999</v>
      </c>
      <c r="BO575" s="64">
        <f t="shared" si="113"/>
        <v>1.821095571095571</v>
      </c>
      <c r="BP575" s="64">
        <f t="shared" si="114"/>
        <v>1.8269230769230771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397.72727272727269</v>
      </c>
      <c r="Y582" s="779">
        <f>IFERROR(Y573/H573,"0")+IFERROR(Y574/H574,"0")+IFERROR(Y575/H575,"0")+IFERROR(Y576/H576,"0")+IFERROR(Y577/H577,"0")+IFERROR(Y578/H578,"0")+IFERROR(Y579/H579,"0")+IFERROR(Y580/H580,"0")+IFERROR(Y581/H581,"0")</f>
        <v>399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4.7720400000000005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2100</v>
      </c>
      <c r="Y583" s="779">
        <f>IFERROR(SUM(Y573:Y581),"0")</f>
        <v>2106.7200000000003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16585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16700.060000000001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17679.824563126007</v>
      </c>
      <c r="Y661" s="779">
        <f>IFERROR(SUM(BN22:BN657),"0")</f>
        <v>17801.778999999999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33</v>
      </c>
      <c r="Y662" s="38">
        <f>ROUNDUP(SUM(BP22:BP657),0)</f>
        <v>33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18504.824563126007</v>
      </c>
      <c r="Y663" s="779">
        <f>GrossWeightTotalR+PalletQtyTotalR*25</f>
        <v>18626.778999999999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3315.887496584251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3337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38.831999999999994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561.6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127.2</v>
      </c>
      <c r="E670" s="46">
        <f>IFERROR(Y107*1,"0")+IFERROR(Y108*1,"0")+IFERROR(Y109*1,"0")+IFERROR(Y110*1,"0")+IFERROR(Y114*1,"0")+IFERROR(Y115*1,"0")+IFERROR(Y116*1,"0")+IFERROR(Y117*1,"0")+IFERROR(Y118*1,"0")+IFERROR(Y119*1,"0")</f>
        <v>886.2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1682.6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58.800000000000004</v>
      </c>
      <c r="I670" s="46">
        <f>IFERROR(Y192*1,"0")+IFERROR(Y196*1,"0")+IFERROR(Y197*1,"0")+IFERROR(Y198*1,"0")+IFERROR(Y199*1,"0")+IFERROR(Y200*1,"0")+IFERROR(Y201*1,"0")+IFERROR(Y202*1,"0")+IFERROR(Y203*1,"0")</f>
        <v>641.76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2298.6000000000004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5.9399999999999995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838.8</v>
      </c>
      <c r="V670" s="46">
        <f>IFERROR(Y402*1,"0")+IFERROR(Y406*1,"0")+IFERROR(Y407*1,"0")+IFERROR(Y408*1,"0")</f>
        <v>9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2025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1271.3999999999999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105</v>
      </c>
      <c r="Z670" s="46">
        <f>IFERROR(Y518*1,"0")+IFERROR(Y522*1,"0")+IFERROR(Y523*1,"0")+IFERROR(Y524*1,"0")+IFERROR(Y525*1,"0")+IFERROR(Y526*1,"0")+IFERROR(Y530*1,"0")+IFERROR(Y534*1,"0")</f>
        <v>0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6188.16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