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C22A21B-783F-4C60-B9FC-A65FC61BFD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64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Y27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Z72" i="1" s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Z103" i="1" s="1"/>
  <c r="BP109" i="1"/>
  <c r="BN109" i="1"/>
  <c r="Z109" i="1"/>
  <c r="Y121" i="1"/>
  <c r="BP117" i="1"/>
  <c r="BN117" i="1"/>
  <c r="Z117" i="1"/>
  <c r="BP125" i="1"/>
  <c r="BN125" i="1"/>
  <c r="Z125" i="1"/>
  <c r="Y129" i="1"/>
  <c r="F9" i="1"/>
  <c r="J9" i="1"/>
  <c r="Y54" i="1"/>
  <c r="Y88" i="1"/>
  <c r="Y664" i="1" s="1"/>
  <c r="BP92" i="1"/>
  <c r="Y662" i="1" s="1"/>
  <c r="BN92" i="1"/>
  <c r="Y661" i="1" s="1"/>
  <c r="Y663" i="1" s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Z111" i="1" s="1"/>
  <c r="Y111" i="1"/>
  <c r="BP115" i="1"/>
  <c r="BN115" i="1"/>
  <c r="Z115" i="1"/>
  <c r="Z120" i="1" s="1"/>
  <c r="BP118" i="1"/>
  <c r="BN118" i="1"/>
  <c r="Z118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91" i="1"/>
  <c r="Y303" i="1"/>
  <c r="Y313" i="1"/>
  <c r="Y341" i="1"/>
  <c r="Y346" i="1"/>
  <c r="Y350" i="1"/>
  <c r="Y370" i="1"/>
  <c r="Y380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F670" i="1"/>
  <c r="Z127" i="1"/>
  <c r="Z129" i="1" s="1"/>
  <c r="BN127" i="1"/>
  <c r="Y130" i="1"/>
  <c r="Z132" i="1"/>
  <c r="BN132" i="1"/>
  <c r="BP132" i="1"/>
  <c r="Z134" i="1"/>
  <c r="BN134" i="1"/>
  <c r="Z135" i="1"/>
  <c r="BN135" i="1"/>
  <c r="Z136" i="1"/>
  <c r="BN136" i="1"/>
  <c r="Z140" i="1"/>
  <c r="Z147" i="1" s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Z313" i="1" s="1"/>
  <c r="BN308" i="1"/>
  <c r="Z309" i="1"/>
  <c r="BN309" i="1"/>
  <c r="Z311" i="1"/>
  <c r="BN311" i="1"/>
  <c r="Y314" i="1"/>
  <c r="S670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70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Z374" i="1"/>
  <c r="Z379" i="1" s="1"/>
  <c r="BN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Z670" i="1"/>
  <c r="Y670" i="1"/>
  <c r="Y483" i="1"/>
  <c r="Y528" i="1"/>
  <c r="BP525" i="1"/>
  <c r="BN525" i="1"/>
  <c r="Z525" i="1"/>
  <c r="Z527" i="1" s="1"/>
  <c r="BP554" i="1"/>
  <c r="BN554" i="1"/>
  <c r="Z554" i="1"/>
  <c r="BP558" i="1"/>
  <c r="BN558" i="1"/>
  <c r="Z558" i="1"/>
  <c r="Z564" i="1" s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593" i="1" l="1"/>
  <c r="Z456" i="1"/>
  <c r="Z425" i="1"/>
  <c r="X663" i="1"/>
  <c r="Z612" i="1"/>
  <c r="Z633" i="1"/>
  <c r="Z385" i="1"/>
  <c r="Z248" i="1"/>
  <c r="Z137" i="1"/>
  <c r="Z444" i="1"/>
  <c r="Z398" i="1"/>
  <c r="Z392" i="1"/>
  <c r="Z97" i="1"/>
  <c r="Z88" i="1"/>
  <c r="Z79" i="1"/>
  <c r="Z54" i="1"/>
  <c r="Z665" i="1" s="1"/>
  <c r="Y660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<sst xmlns="http://schemas.openxmlformats.org/spreadsheetml/2006/main" count="3150" uniqueCount="1103">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</sst>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5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100</v>
      </c>
      <c r="Y107" s="778">
        <f>IFERROR(IF(X107="",0,CEILING((X107/$H107),1)*$H107),"")</f>
        <v>108</v>
      </c>
      <c r="Z107" s="36">
        <f>IFERROR(IF(Y107=0,"",ROUNDUP(Y107/H107,0)*0.02175),"")</f>
        <v>0.21749999999999997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104.44444444444444</v>
      </c>
      <c r="BN107" s="64">
        <f>IFERROR(Y107*I107/H107,"0")</f>
        <v>112.8</v>
      </c>
      <c r="BO107" s="64">
        <f>IFERROR(1/J107*(X107/H107),"0")</f>
        <v>0.16534391534391535</v>
      </c>
      <c r="BP107" s="64">
        <f>IFERROR(1/J107*(Y107/H107),"0")</f>
        <v>0.17857142857142855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9.2592592592592595</v>
      </c>
      <c r="Y111" s="779">
        <f>IFERROR(Y107/H107,"0")+IFERROR(Y108/H108,"0")+IFERROR(Y109/H109,"0")+IFERROR(Y110/H110,"0")</f>
        <v>10</v>
      </c>
      <c r="Z111" s="779">
        <f>IFERROR(IF(Z107="",0,Z107),"0")+IFERROR(IF(Z108="",0,Z108),"0")+IFERROR(IF(Z109="",0,Z109),"0")+IFERROR(IF(Z110="",0,Z110),"0")</f>
        <v>0.21749999999999997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100</v>
      </c>
      <c r="Y112" s="779">
        <f>IFERROR(SUM(Y107:Y110),"0")</f>
        <v>108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100</v>
      </c>
      <c r="Y124" s="778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104.28571428571429</v>
      </c>
      <c r="BN124" s="64">
        <f>IFERROR(Y124*I124/H124,"0")</f>
        <v>105.12</v>
      </c>
      <c r="BO124" s="64">
        <f>IFERROR(1/J124*(X124/H124),"0")</f>
        <v>0.15943877551020408</v>
      </c>
      <c r="BP124" s="64">
        <f>IFERROR(1/J124*(Y124/H124),"0")</f>
        <v>0.1607142857142857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8.9285714285714288</v>
      </c>
      <c r="Y129" s="779">
        <f>IFERROR(Y124/H124,"0")+IFERROR(Y125/H125,"0")+IFERROR(Y126/H126,"0")+IFERROR(Y127/H127,"0")+IFERROR(Y128/H128,"0")</f>
        <v>9</v>
      </c>
      <c r="Z129" s="779">
        <f>IFERROR(IF(Z124="",0,Z124),"0")+IFERROR(IF(Z125="",0,Z125),"0")+IFERROR(IF(Z126="",0,Z126),"0")+IFERROR(IF(Z127="",0,Z127),"0")+IFERROR(IF(Z128="",0,Z128),"0")</f>
        <v>0.19574999999999998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100</v>
      </c>
      <c r="Y130" s="779">
        <f>IFERROR(SUM(Y124:Y128),"0")</f>
        <v>100.8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23.80952380952381</v>
      </c>
      <c r="Y204" s="779">
        <f>IFERROR(Y196/H196,"0")+IFERROR(Y197/H197,"0")+IFERROR(Y198/H198,"0")+IFERROR(Y199/H199,"0")+IFERROR(Y200/H200,"0")+IFERROR(Y201/H201,"0")+IFERROR(Y202/H202,"0")+IFERROR(Y203/H203,"0")</f>
        <v>24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0.18071999999999999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100</v>
      </c>
      <c r="Y205" s="779">
        <f>IFERROR(SUM(Y196:Y203),"0")</f>
        <v>100.80000000000001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100</v>
      </c>
      <c r="Y239" s="778">
        <f t="shared" si="46"/>
        <v>100.8</v>
      </c>
      <c r="Z239" s="36">
        <f t="shared" si="51"/>
        <v>0.31625999999999999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111.58333333333334</v>
      </c>
      <c r="BN239" s="64">
        <f t="shared" si="48"/>
        <v>112.47599999999998</v>
      </c>
      <c r="BO239" s="64">
        <f t="shared" si="49"/>
        <v>0.26709401709401709</v>
      </c>
      <c r="BP239" s="64">
        <f t="shared" si="50"/>
        <v>0.26923076923076922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41.666666666666671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42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0.31625999999999999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100</v>
      </c>
      <c r="Y241" s="779">
        <f>IFERROR(SUM(Y229:Y239),"0")</f>
        <v>100.8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200</v>
      </c>
      <c r="Y416" s="778">
        <f t="shared" si="82"/>
        <v>210</v>
      </c>
      <c r="Z416" s="36">
        <f>IFERROR(IF(Y416=0,"",ROUNDUP(Y416/H416,0)*0.02175),"")</f>
        <v>0.30449999999999999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206.4</v>
      </c>
      <c r="BN416" s="64">
        <f t="shared" si="84"/>
        <v>216.72</v>
      </c>
      <c r="BO416" s="64">
        <f t="shared" si="85"/>
        <v>0.27777777777777779</v>
      </c>
      <c r="BP416" s="64">
        <f t="shared" si="86"/>
        <v>0.29166666666666663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500</v>
      </c>
      <c r="Y419" s="778">
        <f t="shared" si="82"/>
        <v>510</v>
      </c>
      <c r="Z419" s="36">
        <f>IFERROR(IF(Y419=0,"",ROUNDUP(Y419/H419,0)*0.02175),"")</f>
        <v>0.73949999999999994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516</v>
      </c>
      <c r="BN419" s="64">
        <f t="shared" si="84"/>
        <v>526.32000000000005</v>
      </c>
      <c r="BO419" s="64">
        <f t="shared" si="85"/>
        <v>0.69444444444444442</v>
      </c>
      <c r="BP419" s="64">
        <f t="shared" si="86"/>
        <v>0.70833333333333326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46.666666666666671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1.044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700</v>
      </c>
      <c r="Y426" s="779">
        <f>IFERROR(SUM(Y414:Y424),"0")</f>
        <v>720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350</v>
      </c>
      <c r="Y464" s="778">
        <f t="shared" ref="Y464:Y470" si="93">IFERROR(IF(X464="",0,CEILING((X464/$H464),1)*$H464),"")</f>
        <v>351</v>
      </c>
      <c r="Z464" s="36">
        <f>IFERROR(IF(Y464=0,"",ROUNDUP(Y464/H464,0)*0.02175),"")</f>
        <v>0.9787499999999999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375.30769230769232</v>
      </c>
      <c r="BN464" s="64">
        <f t="shared" ref="BN464:BN470" si="95">IFERROR(Y464*I464/H464,"0")</f>
        <v>376.38000000000005</v>
      </c>
      <c r="BO464" s="64">
        <f t="shared" ref="BO464:BO470" si="96">IFERROR(1/J464*(X464/H464),"0")</f>
        <v>0.80128205128205132</v>
      </c>
      <c r="BP464" s="64">
        <f t="shared" ref="BP464:BP470" si="97">IFERROR(1/J464*(Y464/H464),"0")</f>
        <v>0.80357142857142849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44.871794871794876</v>
      </c>
      <c r="Y471" s="779">
        <f>IFERROR(Y464/H464,"0")+IFERROR(Y465/H465,"0")+IFERROR(Y466/H466,"0")+IFERROR(Y467/H467,"0")+IFERROR(Y468/H468,"0")+IFERROR(Y469/H469,"0")+IFERROR(Y470/H470,"0")</f>
        <v>45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0.9787499999999999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350</v>
      </c>
      <c r="Y472" s="779">
        <f>IFERROR(SUM(Y464:Y470),"0")</f>
        <v>351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150</v>
      </c>
      <c r="Y556" s="778">
        <f t="shared" si="104"/>
        <v>153.12</v>
      </c>
      <c r="Z556" s="36">
        <f t="shared" si="105"/>
        <v>0.34683999999999998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160.22727272727272</v>
      </c>
      <c r="BN556" s="64">
        <f t="shared" si="107"/>
        <v>163.56</v>
      </c>
      <c r="BO556" s="64">
        <f t="shared" si="108"/>
        <v>0.27316433566433568</v>
      </c>
      <c r="BP556" s="64">
        <f t="shared" si="109"/>
        <v>0.27884615384615385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100</v>
      </c>
      <c r="Y558" s="778">
        <f t="shared" si="104"/>
        <v>100.32000000000001</v>
      </c>
      <c r="Z558" s="36">
        <f t="shared" si="105"/>
        <v>0.22724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106.81818181818181</v>
      </c>
      <c r="BN558" s="64">
        <f t="shared" si="107"/>
        <v>107.16</v>
      </c>
      <c r="BO558" s="64">
        <f t="shared" si="108"/>
        <v>0.18210955710955709</v>
      </c>
      <c r="BP558" s="64">
        <f t="shared" si="109"/>
        <v>0.18269230769230771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47.348484848484844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0.57407999999999992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250</v>
      </c>
      <c r="Y565" s="779">
        <f>IFERROR(SUM(Y553:Y563),"0")</f>
        <v>253.44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100</v>
      </c>
      <c r="Y567" s="778">
        <f>IFERROR(IF(X567="",0,CEILING((X567/$H567),1)*$H567),"")</f>
        <v>100.32000000000001</v>
      </c>
      <c r="Z567" s="36">
        <f>IFERROR(IF(Y567=0,"",ROUNDUP(Y567/H567,0)*0.01196),"")</f>
        <v>0.22724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106.81818181818181</v>
      </c>
      <c r="BN567" s="64">
        <f>IFERROR(Y567*I567/H567,"0")</f>
        <v>107.16</v>
      </c>
      <c r="BO567" s="64">
        <f>IFERROR(1/J567*(X567/H567),"0")</f>
        <v>0.18210955710955709</v>
      </c>
      <c r="BP567" s="64">
        <f>IFERROR(1/J567*(Y567/H567),"0")</f>
        <v>0.18269230769230771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18.939393939393938</v>
      </c>
      <c r="Y570" s="779">
        <f>IFERROR(Y567/H567,"0")+IFERROR(Y568/H568,"0")+IFERROR(Y569/H569,"0")</f>
        <v>19</v>
      </c>
      <c r="Z570" s="779">
        <f>IFERROR(IF(Z567="",0,Z567),"0")+IFERROR(IF(Z568="",0,Z568),"0")+IFERROR(IF(Z569="",0,Z569),"0")</f>
        <v>0.22724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100</v>
      </c>
      <c r="Y571" s="779">
        <f>IFERROR(SUM(Y567:Y569),"0")</f>
        <v>100.32000000000001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1800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1835.16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1896.6467254967254</v>
      </c>
      <c r="Y661" s="779">
        <f>IFERROR(SUM(BN22:BN657),"0")</f>
        <v>1933.2960000000003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4</v>
      </c>
      <c r="Y662" s="38">
        <f>ROUNDUP(SUM(BP22:BP657),0)</f>
        <v>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1996.6467254967254</v>
      </c>
      <c r="Y663" s="779">
        <f>GrossWeightTotalR+PalletQtyTotalR*25</f>
        <v>2033.2960000000003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241.49036149036149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245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3.7342999999999997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108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100.8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100.80000000000001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100.8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720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351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353.76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