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1DB7BB0-A807-4CAE-8CB7-6151F93EB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0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5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F10" i="1" s="1"/>
  <c r="D7" i="1"/>
  <c r="Q6" i="1"/>
  <c r="P2" i="1"/>
  <c r="Z97" i="1" l="1"/>
  <c r="Z168" i="1"/>
  <c r="H9" i="1"/>
  <c r="A10" i="1"/>
  <c r="F9" i="1"/>
  <c r="J9" i="1"/>
  <c r="Z22" i="1"/>
  <c r="Z23" i="1" s="1"/>
  <c r="BN22" i="1"/>
  <c r="BP22" i="1"/>
  <c r="Y23" i="1"/>
  <c r="X660" i="1"/>
  <c r="Z26" i="1"/>
  <c r="Z35" i="1" s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Z79" i="1" s="1"/>
  <c r="BN77" i="1"/>
  <c r="Z83" i="1"/>
  <c r="Z88" i="1" s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3" i="1"/>
  <c r="Z137" i="1" s="1"/>
  <c r="BN133" i="1"/>
  <c r="BP133" i="1"/>
  <c r="Z141" i="1"/>
  <c r="BN141" i="1"/>
  <c r="BP141" i="1"/>
  <c r="Z142" i="1"/>
  <c r="Z147" i="1" s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BN167" i="1"/>
  <c r="BP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Y181" i="1"/>
  <c r="Z184" i="1"/>
  <c r="Z187" i="1" s="1"/>
  <c r="BN184" i="1"/>
  <c r="BP184" i="1"/>
  <c r="Z186" i="1"/>
  <c r="BN186" i="1"/>
  <c r="Y187" i="1"/>
  <c r="I670" i="1"/>
  <c r="Y194" i="1"/>
  <c r="Z197" i="1"/>
  <c r="Z204" i="1" s="1"/>
  <c r="BN197" i="1"/>
  <c r="Z199" i="1"/>
  <c r="BN199" i="1"/>
  <c r="Z201" i="1"/>
  <c r="BN201" i="1"/>
  <c r="Z203" i="1"/>
  <c r="BN203" i="1"/>
  <c r="Y204" i="1"/>
  <c r="Z208" i="1"/>
  <c r="Z210" i="1" s="1"/>
  <c r="BN208" i="1"/>
  <c r="BP208" i="1"/>
  <c r="Y211" i="1"/>
  <c r="Z214" i="1"/>
  <c r="Z215" i="1" s="1"/>
  <c r="BN214" i="1"/>
  <c r="BP214" i="1"/>
  <c r="Z218" i="1"/>
  <c r="Z226" i="1" s="1"/>
  <c r="BN218" i="1"/>
  <c r="BP218" i="1"/>
  <c r="Z220" i="1"/>
  <c r="BN220" i="1"/>
  <c r="Z222" i="1"/>
  <c r="BN222" i="1"/>
  <c r="Z224" i="1"/>
  <c r="BN224" i="1"/>
  <c r="Y227" i="1"/>
  <c r="Z230" i="1"/>
  <c r="Z240" i="1" s="1"/>
  <c r="BN230" i="1"/>
  <c r="Z232" i="1"/>
  <c r="BN232" i="1"/>
  <c r="Z234" i="1"/>
  <c r="BN234" i="1"/>
  <c r="Z236" i="1"/>
  <c r="BN236" i="1"/>
  <c r="Z238" i="1"/>
  <c r="BN238" i="1"/>
  <c r="Y241" i="1"/>
  <c r="Y249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Y24" i="1"/>
  <c r="Y72" i="1"/>
  <c r="Y130" i="1"/>
  <c r="Y174" i="1"/>
  <c r="Y210" i="1"/>
  <c r="BP244" i="1"/>
  <c r="BN244" i="1"/>
  <c r="Z244" i="1"/>
  <c r="Z248" i="1" s="1"/>
  <c r="Y248" i="1"/>
  <c r="BP253" i="1"/>
  <c r="BN253" i="1"/>
  <c r="Z253" i="1"/>
  <c r="Z260" i="1" s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K670" i="1"/>
  <c r="Y260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Z438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Z471" i="1" s="1"/>
  <c r="Y471" i="1"/>
  <c r="BP486" i="1"/>
  <c r="BN486" i="1"/>
  <c r="Z486" i="1"/>
  <c r="BP490" i="1"/>
  <c r="BN490" i="1"/>
  <c r="Z490" i="1"/>
  <c r="Z504" i="1" s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Z527" i="1" s="1"/>
  <c r="BP556" i="1"/>
  <c r="BN556" i="1"/>
  <c r="Z556" i="1"/>
  <c r="BP562" i="1"/>
  <c r="BN562" i="1"/>
  <c r="Z562" i="1"/>
  <c r="BP568" i="1"/>
  <c r="BN568" i="1"/>
  <c r="Z568" i="1"/>
  <c r="R670" i="1"/>
  <c r="Y304" i="1"/>
  <c r="Y314" i="1"/>
  <c r="Y332" i="1"/>
  <c r="Y363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12" i="1" l="1"/>
  <c r="Z456" i="1"/>
  <c r="Z444" i="1"/>
  <c r="Y660" i="1"/>
  <c r="Y664" i="1"/>
  <c r="Y661" i="1"/>
  <c r="Y663" i="1" s="1"/>
  <c r="Z633" i="1"/>
  <c r="Z588" i="1"/>
  <c r="Z593" i="1"/>
  <c r="Z425" i="1"/>
  <c r="Z398" i="1"/>
  <c r="Z392" i="1"/>
  <c r="Z363" i="1"/>
  <c r="Z291" i="1"/>
  <c r="Z273" i="1"/>
  <c r="Z72" i="1"/>
  <c r="Y662" i="1"/>
  <c r="Z665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<sst xmlns="http://schemas.openxmlformats.org/spreadsheetml/2006/main" count="3150" uniqueCount="1103">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</sst>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4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27.777777777777775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300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400</v>
      </c>
      <c r="Y124" s="778">
        <f>IFERROR(IF(X124="",0,CEILING((X124/$H124),1)*$H124),"")</f>
        <v>403.2</v>
      </c>
      <c r="Z124" s="36">
        <f>IFERROR(IF(Y124=0,"",ROUNDUP(Y124/H124,0)*0.02175),"")</f>
        <v>0.78299999999999992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417.14285714285717</v>
      </c>
      <c r="BN124" s="64">
        <f>IFERROR(Y124*I124/H124,"0")</f>
        <v>420.48</v>
      </c>
      <c r="BO124" s="64">
        <f>IFERROR(1/J124*(X124/H124),"0")</f>
        <v>0.63775510204081631</v>
      </c>
      <c r="BP124" s="64">
        <f>IFERROR(1/J124*(Y124/H124),"0")</f>
        <v>0.64285714285714279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35.714285714285715</v>
      </c>
      <c r="Y129" s="779">
        <f>IFERROR(Y124/H124,"0")+IFERROR(Y125/H125,"0")+IFERROR(Y126/H126,"0")+IFERROR(Y127/H127,"0")+IFERROR(Y128/H128,"0")</f>
        <v>36</v>
      </c>
      <c r="Z129" s="779">
        <f>IFERROR(IF(Z124="",0,Z124),"0")+IFERROR(IF(Z125="",0,Z125),"0")+IFERROR(IF(Z126="",0,Z126),"0")+IFERROR(IF(Z127="",0,Z127),"0")+IFERROR(IF(Z128="",0,Z128),"0")</f>
        <v>0.78299999999999992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400</v>
      </c>
      <c r="Y130" s="779">
        <f>IFERROR(SUM(Y124:Y128),"0")</f>
        <v>403.2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600</v>
      </c>
      <c r="Y235" s="778">
        <f t="shared" si="46"/>
        <v>600</v>
      </c>
      <c r="Z235" s="36">
        <f t="shared" si="51"/>
        <v>1.8825000000000001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668</v>
      </c>
      <c r="BN235" s="64">
        <f t="shared" si="48"/>
        <v>668</v>
      </c>
      <c r="BO235" s="64">
        <f t="shared" si="49"/>
        <v>1.6025641025641024</v>
      </c>
      <c r="BP235" s="64">
        <f t="shared" si="50"/>
        <v>1.6025641025641024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250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250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1.8825000000000001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600</v>
      </c>
      <c r="Y241" s="779">
        <f>IFERROR(SUM(Y229:Y239),"0")</f>
        <v>600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400</v>
      </c>
      <c r="Y414" s="778">
        <f t="shared" ref="Y414:Y424" si="82">IFERROR(IF(X414="",0,CEILING((X414/$H414),1)*$H414),"")</f>
        <v>405</v>
      </c>
      <c r="Z414" s="36">
        <f>IFERROR(IF(Y414=0,"",ROUNDUP(Y414/H414,0)*0.02175),"")</f>
        <v>0.58724999999999994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412.8</v>
      </c>
      <c r="BN414" s="64">
        <f t="shared" ref="BN414:BN424" si="84">IFERROR(Y414*I414/H414,"0")</f>
        <v>417.96000000000004</v>
      </c>
      <c r="BO414" s="64">
        <f t="shared" ref="BO414:BO424" si="85">IFERROR(1/J414*(X414/H414),"0")</f>
        <v>0.55555555555555558</v>
      </c>
      <c r="BP414" s="64">
        <f t="shared" ref="BP414:BP424" si="86">IFERROR(1/J414*(Y414/H414),"0")</f>
        <v>0.5625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700</v>
      </c>
      <c r="Y419" s="778">
        <f t="shared" si="82"/>
        <v>705</v>
      </c>
      <c r="Z419" s="36">
        <f>IFERROR(IF(Y419=0,"",ROUNDUP(Y419/H419,0)*0.02175),"")</f>
        <v>1.0222499999999999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722.4</v>
      </c>
      <c r="BN419" s="64">
        <f t="shared" si="84"/>
        <v>727.56</v>
      </c>
      <c r="BO419" s="64">
        <f t="shared" si="85"/>
        <v>0.9722222222222221</v>
      </c>
      <c r="BP419" s="64">
        <f t="shared" si="86"/>
        <v>0.97916666666666663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73.333333333333329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1.6094999999999997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1100</v>
      </c>
      <c r="Y426" s="779">
        <f>IFERROR(SUM(Y414:Y424),"0")</f>
        <v>1110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1000</v>
      </c>
      <c r="Y464" s="778">
        <f t="shared" ref="Y464:Y470" si="93">IFERROR(IF(X464="",0,CEILING((X464/$H464),1)*$H464),"")</f>
        <v>1006.1999999999999</v>
      </c>
      <c r="Z464" s="36">
        <f>IFERROR(IF(Y464=0,"",ROUNDUP(Y464/H464,0)*0.02175),"")</f>
        <v>2.8057499999999997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1072.3076923076924</v>
      </c>
      <c r="BN464" s="64">
        <f t="shared" ref="BN464:BN470" si="95">IFERROR(Y464*I464/H464,"0")</f>
        <v>1078.9559999999999</v>
      </c>
      <c r="BO464" s="64">
        <f t="shared" ref="BO464:BO470" si="96">IFERROR(1/J464*(X464/H464),"0")</f>
        <v>2.2893772893772892</v>
      </c>
      <c r="BP464" s="64">
        <f t="shared" ref="BP464:BP470" si="97">IFERROR(1/J464*(Y464/H464),"0")</f>
        <v>2.3035714285714284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128.2051282051282</v>
      </c>
      <c r="Y471" s="779">
        <f>IFERROR(Y464/H464,"0")+IFERROR(Y465/H465,"0")+IFERROR(Y466/H466,"0")+IFERROR(Y467/H467,"0")+IFERROR(Y468/H468,"0")+IFERROR(Y469/H469,"0")+IFERROR(Y470/H470,"0")</f>
        <v>129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2.8057499999999997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1000</v>
      </c>
      <c r="Y472" s="779">
        <f>IFERROR(SUM(Y464:Y470),"0")</f>
        <v>1006.1999999999999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1300</v>
      </c>
      <c r="Y556" s="778">
        <f t="shared" si="104"/>
        <v>1304.1600000000001</v>
      </c>
      <c r="Z556" s="36">
        <f t="shared" si="105"/>
        <v>2.9541200000000001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1388.6363636363635</v>
      </c>
      <c r="BN556" s="64">
        <f t="shared" si="107"/>
        <v>1393.08</v>
      </c>
      <c r="BO556" s="64">
        <f t="shared" si="108"/>
        <v>2.3674242424242422</v>
      </c>
      <c r="BP556" s="64">
        <f t="shared" si="109"/>
        <v>2.375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1100</v>
      </c>
      <c r="Y558" s="778">
        <f t="shared" si="104"/>
        <v>1103.52</v>
      </c>
      <c r="Z558" s="36">
        <f t="shared" si="105"/>
        <v>2.4996399999999999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1175</v>
      </c>
      <c r="BN558" s="64">
        <f t="shared" si="107"/>
        <v>1178.76</v>
      </c>
      <c r="BO558" s="64">
        <f t="shared" si="108"/>
        <v>2.0032051282051282</v>
      </c>
      <c r="BP558" s="64">
        <f t="shared" si="109"/>
        <v>2.0096153846153846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454.5454545454545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456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5.4537599999999999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2400</v>
      </c>
      <c r="Y565" s="779">
        <f>IFERROR(SUM(Y553:Y563),"0")</f>
        <v>2407.6800000000003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1400</v>
      </c>
      <c r="Y567" s="778">
        <f>IFERROR(IF(X567="",0,CEILING((X567/$H567),1)*$H567),"")</f>
        <v>1404.48</v>
      </c>
      <c r="Z567" s="36">
        <f>IFERROR(IF(Y567=0,"",ROUNDUP(Y567/H567,0)*0.01196),"")</f>
        <v>3.1813600000000002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1495.4545454545455</v>
      </c>
      <c r="BN567" s="64">
        <f>IFERROR(Y567*I567/H567,"0")</f>
        <v>1500.2399999999998</v>
      </c>
      <c r="BO567" s="64">
        <f>IFERROR(1/J567*(X567/H567),"0")</f>
        <v>2.5495337995337994</v>
      </c>
      <c r="BP567" s="64">
        <f>IFERROR(1/J567*(Y567/H567),"0")</f>
        <v>2.5576923076923079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265.15151515151513</v>
      </c>
      <c r="Y570" s="779">
        <f>IFERROR(Y567/H567,"0")+IFERROR(Y568/H568,"0")+IFERROR(Y569/H569,"0")</f>
        <v>266</v>
      </c>
      <c r="Z570" s="779">
        <f>IFERROR(IF(Z567="",0,Z567),"0")+IFERROR(IF(Z568="",0,Z568),"0")+IFERROR(IF(Z569="",0,Z569),"0")</f>
        <v>3.1813600000000002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1400</v>
      </c>
      <c r="Y571" s="779">
        <f>IFERROR(SUM(Y567:Y569),"0")</f>
        <v>1404.48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300</v>
      </c>
      <c r="Y574" s="778">
        <f t="shared" si="110"/>
        <v>300.96000000000004</v>
      </c>
      <c r="Z574" s="36">
        <f>IFERROR(IF(Y574=0,"",ROUNDUP(Y574/H574,0)*0.01196),"")</f>
        <v>0.68171999999999999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320.45454545454544</v>
      </c>
      <c r="BN574" s="64">
        <f t="shared" si="112"/>
        <v>321.48</v>
      </c>
      <c r="BO574" s="64">
        <f t="shared" si="113"/>
        <v>0.54632867132867136</v>
      </c>
      <c r="BP574" s="64">
        <f t="shared" si="114"/>
        <v>0.54807692307692313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1000</v>
      </c>
      <c r="Y575" s="778">
        <f t="shared" si="110"/>
        <v>1003.2</v>
      </c>
      <c r="Z575" s="36">
        <f>IFERROR(IF(Y575=0,"",ROUNDUP(Y575/H575,0)*0.01196),"")</f>
        <v>2.2724000000000002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1068.1818181818182</v>
      </c>
      <c r="BN575" s="64">
        <f t="shared" si="112"/>
        <v>1071.5999999999999</v>
      </c>
      <c r="BO575" s="64">
        <f t="shared" si="113"/>
        <v>1.821095571095571</v>
      </c>
      <c r="BP575" s="64">
        <f t="shared" si="114"/>
        <v>1.8269230769230771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246.21212121212119</v>
      </c>
      <c r="Y582" s="779">
        <f>IFERROR(Y573/H573,"0")+IFERROR(Y574/H574,"0")+IFERROR(Y575/H575,"0")+IFERROR(Y576/H576,"0")+IFERROR(Y577/H577,"0")+IFERROR(Y578/H578,"0")+IFERROR(Y579/H579,"0")+IFERROR(Y580/H580,"0")+IFERROR(Y581/H581,"0")</f>
        <v>247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2.9541200000000001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1300</v>
      </c>
      <c r="Y583" s="779">
        <f>IFERROR(SUM(Y573:Y581),"0")</f>
        <v>1304.1600000000001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8500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8538.119999999999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9053.7111555111551</v>
      </c>
      <c r="Y661" s="779">
        <f>IFERROR(SUM(BN22:BN657),"0")</f>
        <v>9093.9560000000001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16</v>
      </c>
      <c r="Y662" s="38">
        <f>ROUNDUP(SUM(BP22:BP657),0)</f>
        <v>16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9453.7111555111551</v>
      </c>
      <c r="Y663" s="779">
        <f>GrossWeightTotalR+PalletQtyTotalR*25</f>
        <v>9493.9560000000001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1480.9396159396158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1486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19.27899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302.40000000000003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403.2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600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1110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1006.1999999999999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5116.3200000000006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