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11,24 ПОКОМ КИ филиалы\4 машина Бердянск_Патяка\"/>
    </mc:Choice>
  </mc:AlternateContent>
  <xr:revisionPtr revIDLastSave="0" documentId="13_ncr:1_{A7A51A1C-F03C-4B00-88CB-82A82BB866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Y589" i="1" s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Y543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BP524" i="1" s="1"/>
  <c r="P524" i="1"/>
  <c r="BO523" i="1"/>
  <c r="BM523" i="1"/>
  <c r="Y523" i="1"/>
  <c r="BP523" i="1" s="1"/>
  <c r="P523" i="1"/>
  <c r="BO522" i="1"/>
  <c r="BM522" i="1"/>
  <c r="Y522" i="1"/>
  <c r="Y528" i="1" s="1"/>
  <c r="P522" i="1"/>
  <c r="X520" i="1"/>
  <c r="X519" i="1"/>
  <c r="BO518" i="1"/>
  <c r="BM518" i="1"/>
  <c r="Y518" i="1"/>
  <c r="Y520" i="1" s="1"/>
  <c r="P518" i="1"/>
  <c r="X515" i="1"/>
  <c r="X514" i="1"/>
  <c r="BO513" i="1"/>
  <c r="BM513" i="1"/>
  <c r="Y513" i="1"/>
  <c r="BP513" i="1" s="1"/>
  <c r="P513" i="1"/>
  <c r="BP512" i="1"/>
  <c r="BO512" i="1"/>
  <c r="BN512" i="1"/>
  <c r="BM512" i="1"/>
  <c r="Z512" i="1"/>
  <c r="Y512" i="1"/>
  <c r="Y515" i="1" s="1"/>
  <c r="P512" i="1"/>
  <c r="X510" i="1"/>
  <c r="X509" i="1"/>
  <c r="BP508" i="1"/>
  <c r="BO508" i="1"/>
  <c r="BN508" i="1"/>
  <c r="BM508" i="1"/>
  <c r="Z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Y505" i="1" s="1"/>
  <c r="P485" i="1"/>
  <c r="X483" i="1"/>
  <c r="X482" i="1"/>
  <c r="BO481" i="1"/>
  <c r="BM481" i="1"/>
  <c r="Y481" i="1"/>
  <c r="Y670" i="1" s="1"/>
  <c r="P481" i="1"/>
  <c r="X477" i="1"/>
  <c r="X476" i="1"/>
  <c r="BO475" i="1"/>
  <c r="BM475" i="1"/>
  <c r="Y475" i="1"/>
  <c r="BP475" i="1" s="1"/>
  <c r="BO474" i="1"/>
  <c r="BM474" i="1"/>
  <c r="Y474" i="1"/>
  <c r="Y477" i="1" s="1"/>
  <c r="P474" i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P467" i="1"/>
  <c r="BO466" i="1"/>
  <c r="BM466" i="1"/>
  <c r="Y466" i="1"/>
  <c r="BP466" i="1" s="1"/>
  <c r="BO465" i="1"/>
  <c r="BM465" i="1"/>
  <c r="Y465" i="1"/>
  <c r="BP465" i="1" s="1"/>
  <c r="BO464" i="1"/>
  <c r="BM464" i="1"/>
  <c r="Y464" i="1"/>
  <c r="Y472" i="1" s="1"/>
  <c r="P464" i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Y444" i="1" s="1"/>
  <c r="P442" i="1"/>
  <c r="BP441" i="1"/>
  <c r="BO441" i="1"/>
  <c r="BN441" i="1"/>
  <c r="BM441" i="1"/>
  <c r="Z441" i="1"/>
  <c r="Y441" i="1"/>
  <c r="Y445" i="1" s="1"/>
  <c r="X439" i="1"/>
  <c r="X438" i="1"/>
  <c r="BO437" i="1"/>
  <c r="BM437" i="1"/>
  <c r="Y437" i="1"/>
  <c r="BP437" i="1" s="1"/>
  <c r="BO436" i="1"/>
  <c r="BM436" i="1"/>
  <c r="Y436" i="1"/>
  <c r="BP436" i="1" s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Y439" i="1" s="1"/>
  <c r="P433" i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V670" i="1" s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Y370" i="1" s="1"/>
  <c r="P366" i="1"/>
  <c r="X364" i="1"/>
  <c r="X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O357" i="1"/>
  <c r="BM357" i="1"/>
  <c r="Y357" i="1"/>
  <c r="BP357" i="1" s="1"/>
  <c r="P357" i="1"/>
  <c r="BO356" i="1"/>
  <c r="BM356" i="1"/>
  <c r="Y356" i="1"/>
  <c r="BP356" i="1" s="1"/>
  <c r="P356" i="1"/>
  <c r="BO355" i="1"/>
  <c r="BM355" i="1"/>
  <c r="Y355" i="1"/>
  <c r="BP355" i="1" s="1"/>
  <c r="BO354" i="1"/>
  <c r="BM354" i="1"/>
  <c r="Y354" i="1"/>
  <c r="U670" i="1" s="1"/>
  <c r="P354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T670" i="1" s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1" i="1" s="1"/>
  <c r="P338" i="1"/>
  <c r="X336" i="1"/>
  <c r="X335" i="1"/>
  <c r="BO334" i="1"/>
  <c r="BM334" i="1"/>
  <c r="Y334" i="1"/>
  <c r="Y335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Y322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M670" i="1" s="1"/>
  <c r="P281" i="1"/>
  <c r="X278" i="1"/>
  <c r="X277" i="1"/>
  <c r="BO276" i="1"/>
  <c r="BM276" i="1"/>
  <c r="Y276" i="1"/>
  <c r="Y277" i="1" s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N220" i="1"/>
  <c r="BM220" i="1"/>
  <c r="Z220" i="1"/>
  <c r="Y220" i="1"/>
  <c r="BP220" i="1" s="1"/>
  <c r="P220" i="1"/>
  <c r="BO219" i="1"/>
  <c r="BM219" i="1"/>
  <c r="Y219" i="1"/>
  <c r="Y226" i="1" s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5" i="1" s="1"/>
  <c r="P213" i="1"/>
  <c r="X211" i="1"/>
  <c r="X210" i="1"/>
  <c r="BO209" i="1"/>
  <c r="BM209" i="1"/>
  <c r="Y209" i="1"/>
  <c r="Y211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X194" i="1"/>
  <c r="X193" i="1"/>
  <c r="BO192" i="1"/>
  <c r="BM192" i="1"/>
  <c r="Y192" i="1"/>
  <c r="I670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Y187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1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Y164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7" i="1" s="1"/>
  <c r="P140" i="1"/>
  <c r="X138" i="1"/>
  <c r="X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8" i="1" s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Y129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20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0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8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Y73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0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Y36" i="1" s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0" i="1"/>
  <c r="X661" i="1"/>
  <c r="X662" i="1"/>
  <c r="X664" i="1"/>
  <c r="Y24" i="1"/>
  <c r="Z28" i="1"/>
  <c r="Z35" i="1" s="1"/>
  <c r="BN28" i="1"/>
  <c r="BP28" i="1"/>
  <c r="Z30" i="1"/>
  <c r="BN30" i="1"/>
  <c r="Z31" i="1"/>
  <c r="BN31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70" i="1"/>
  <c r="Z64" i="1"/>
  <c r="Z72" i="1" s="1"/>
  <c r="BN64" i="1"/>
  <c r="BP64" i="1"/>
  <c r="Z67" i="1"/>
  <c r="BN67" i="1"/>
  <c r="Z69" i="1"/>
  <c r="BN69" i="1"/>
  <c r="Z71" i="1"/>
  <c r="BN71" i="1"/>
  <c r="Y72" i="1"/>
  <c r="Z75" i="1"/>
  <c r="BN75" i="1"/>
  <c r="BP75" i="1"/>
  <c r="Z78" i="1"/>
  <c r="BN78" i="1"/>
  <c r="Y79" i="1"/>
  <c r="Z82" i="1"/>
  <c r="BN82" i="1"/>
  <c r="BP82" i="1"/>
  <c r="Z84" i="1"/>
  <c r="BN84" i="1"/>
  <c r="Z86" i="1"/>
  <c r="BN86" i="1"/>
  <c r="Y89" i="1"/>
  <c r="Z91" i="1"/>
  <c r="BN91" i="1"/>
  <c r="BP91" i="1"/>
  <c r="Z92" i="1"/>
  <c r="BN92" i="1"/>
  <c r="Z93" i="1"/>
  <c r="BN93" i="1"/>
  <c r="Z94" i="1"/>
  <c r="BN94" i="1"/>
  <c r="Z96" i="1"/>
  <c r="BN96" i="1"/>
  <c r="Y97" i="1"/>
  <c r="Z100" i="1"/>
  <c r="BN100" i="1"/>
  <c r="BP100" i="1"/>
  <c r="Z102" i="1"/>
  <c r="BN102" i="1"/>
  <c r="Y103" i="1"/>
  <c r="Z107" i="1"/>
  <c r="BN107" i="1"/>
  <c r="BP107" i="1"/>
  <c r="Z109" i="1"/>
  <c r="BN109" i="1"/>
  <c r="Y112" i="1"/>
  <c r="Z115" i="1"/>
  <c r="Z120" i="1" s="1"/>
  <c r="BN115" i="1"/>
  <c r="BP115" i="1"/>
  <c r="Z117" i="1"/>
  <c r="BN117" i="1"/>
  <c r="Z118" i="1"/>
  <c r="BN118" i="1"/>
  <c r="F670" i="1"/>
  <c r="Z125" i="1"/>
  <c r="Z129" i="1" s="1"/>
  <c r="BN125" i="1"/>
  <c r="BP125" i="1"/>
  <c r="Z127" i="1"/>
  <c r="BN127" i="1"/>
  <c r="Y130" i="1"/>
  <c r="Z132" i="1"/>
  <c r="BN132" i="1"/>
  <c r="BP132" i="1"/>
  <c r="Z134" i="1"/>
  <c r="BN134" i="1"/>
  <c r="Z135" i="1"/>
  <c r="BN135" i="1"/>
  <c r="Z136" i="1"/>
  <c r="BN136" i="1"/>
  <c r="Y137" i="1"/>
  <c r="Z140" i="1"/>
  <c r="BN140" i="1"/>
  <c r="BP140" i="1"/>
  <c r="Z143" i="1"/>
  <c r="BN143" i="1"/>
  <c r="Z145" i="1"/>
  <c r="BN145" i="1"/>
  <c r="Y148" i="1"/>
  <c r="Z151" i="1"/>
  <c r="Z152" i="1" s="1"/>
  <c r="BN151" i="1"/>
  <c r="BP151" i="1"/>
  <c r="Z156" i="1"/>
  <c r="Z158" i="1" s="1"/>
  <c r="BN156" i="1"/>
  <c r="BP156" i="1"/>
  <c r="Y159" i="1"/>
  <c r="Z162" i="1"/>
  <c r="Z163" i="1" s="1"/>
  <c r="BN162" i="1"/>
  <c r="BP162" i="1"/>
  <c r="Z166" i="1"/>
  <c r="Z168" i="1" s="1"/>
  <c r="BN166" i="1"/>
  <c r="BP166" i="1"/>
  <c r="Y169" i="1"/>
  <c r="H670" i="1"/>
  <c r="Y174" i="1"/>
  <c r="Z177" i="1"/>
  <c r="Z181" i="1" s="1"/>
  <c r="BN177" i="1"/>
  <c r="BP177" i="1"/>
  <c r="Z179" i="1"/>
  <c r="BN179" i="1"/>
  <c r="Z185" i="1"/>
  <c r="Z187" i="1" s="1"/>
  <c r="BN185" i="1"/>
  <c r="BP185" i="1"/>
  <c r="Z192" i="1"/>
  <c r="Z193" i="1" s="1"/>
  <c r="BN192" i="1"/>
  <c r="BP192" i="1"/>
  <c r="Y193" i="1"/>
  <c r="Z196" i="1"/>
  <c r="BN196" i="1"/>
  <c r="BP196" i="1"/>
  <c r="Z198" i="1"/>
  <c r="BN198" i="1"/>
  <c r="Z200" i="1"/>
  <c r="BN200" i="1"/>
  <c r="Z202" i="1"/>
  <c r="BN202" i="1"/>
  <c r="Y205" i="1"/>
  <c r="J670" i="1"/>
  <c r="Z209" i="1"/>
  <c r="Z210" i="1" s="1"/>
  <c r="BN209" i="1"/>
  <c r="BP209" i="1"/>
  <c r="Y210" i="1"/>
  <c r="Z213" i="1"/>
  <c r="Z215" i="1" s="1"/>
  <c r="BN213" i="1"/>
  <c r="BP213" i="1"/>
  <c r="Y216" i="1"/>
  <c r="Y227" i="1"/>
  <c r="Z219" i="1"/>
  <c r="BN219" i="1"/>
  <c r="BP219" i="1"/>
  <c r="BP224" i="1"/>
  <c r="BN224" i="1"/>
  <c r="Z224" i="1"/>
  <c r="Y241" i="1"/>
  <c r="BP232" i="1"/>
  <c r="BN232" i="1"/>
  <c r="Z232" i="1"/>
  <c r="F9" i="1"/>
  <c r="J9" i="1"/>
  <c r="Y54" i="1"/>
  <c r="Y111" i="1"/>
  <c r="Y664" i="1" s="1"/>
  <c r="Y158" i="1"/>
  <c r="Y194" i="1"/>
  <c r="BP222" i="1"/>
  <c r="Y662" i="1" s="1"/>
  <c r="BN222" i="1"/>
  <c r="Z222" i="1"/>
  <c r="Z226" i="1" s="1"/>
  <c r="BP230" i="1"/>
  <c r="BN230" i="1"/>
  <c r="Z230" i="1"/>
  <c r="Z240" i="1" s="1"/>
  <c r="Y240" i="1"/>
  <c r="Y248" i="1"/>
  <c r="Y261" i="1"/>
  <c r="Y273" i="1"/>
  <c r="Y278" i="1"/>
  <c r="Y292" i="1"/>
  <c r="Y297" i="1"/>
  <c r="Y304" i="1"/>
  <c r="Y314" i="1"/>
  <c r="Y319" i="1"/>
  <c r="Y323" i="1"/>
  <c r="Y327" i="1"/>
  <c r="Y332" i="1"/>
  <c r="Y336" i="1"/>
  <c r="Y340" i="1"/>
  <c r="Y351" i="1"/>
  <c r="Z356" i="1"/>
  <c r="BN356" i="1"/>
  <c r="Z358" i="1"/>
  <c r="BN358" i="1"/>
  <c r="Z360" i="1"/>
  <c r="BN360" i="1"/>
  <c r="Z362" i="1"/>
  <c r="BN362" i="1"/>
  <c r="Y363" i="1"/>
  <c r="Y371" i="1"/>
  <c r="Z374" i="1"/>
  <c r="BN374" i="1"/>
  <c r="Z376" i="1"/>
  <c r="BN376" i="1"/>
  <c r="BP384" i="1"/>
  <c r="BN384" i="1"/>
  <c r="Z384" i="1"/>
  <c r="Y392" i="1"/>
  <c r="BP390" i="1"/>
  <c r="BN390" i="1"/>
  <c r="Z390" i="1"/>
  <c r="Z392" i="1" s="1"/>
  <c r="Z234" i="1"/>
  <c r="BN234" i="1"/>
  <c r="Y661" i="1" s="1"/>
  <c r="Y663" i="1" s="1"/>
  <c r="Z236" i="1"/>
  <c r="BN236" i="1"/>
  <c r="Z238" i="1"/>
  <c r="BN238" i="1"/>
  <c r="Z244" i="1"/>
  <c r="Z248" i="1" s="1"/>
  <c r="BN244" i="1"/>
  <c r="Z246" i="1"/>
  <c r="BN246" i="1"/>
  <c r="K670" i="1"/>
  <c r="Z253" i="1"/>
  <c r="Z260" i="1" s="1"/>
  <c r="BN253" i="1"/>
  <c r="Z255" i="1"/>
  <c r="BN255" i="1"/>
  <c r="Z257" i="1"/>
  <c r="BN257" i="1"/>
  <c r="Z259" i="1"/>
  <c r="BN259" i="1"/>
  <c r="Y260" i="1"/>
  <c r="Z264" i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Z325" i="1"/>
  <c r="Z326" i="1" s="1"/>
  <c r="BN325" i="1"/>
  <c r="BP325" i="1"/>
  <c r="Z330" i="1"/>
  <c r="Z331" i="1" s="1"/>
  <c r="BN330" i="1"/>
  <c r="BP330" i="1"/>
  <c r="Y331" i="1"/>
  <c r="Z334" i="1"/>
  <c r="Z335" i="1" s="1"/>
  <c r="BN334" i="1"/>
  <c r="BP334" i="1"/>
  <c r="Z338" i="1"/>
  <c r="Z340" i="1" s="1"/>
  <c r="BN338" i="1"/>
  <c r="BP338" i="1"/>
  <c r="Y346" i="1"/>
  <c r="Z349" i="1"/>
  <c r="Z350" i="1" s="1"/>
  <c r="BN349" i="1"/>
  <c r="Z354" i="1"/>
  <c r="BN354" i="1"/>
  <c r="BP354" i="1"/>
  <c r="Z355" i="1"/>
  <c r="BN355" i="1"/>
  <c r="Z357" i="1"/>
  <c r="BN357" i="1"/>
  <c r="Z359" i="1"/>
  <c r="BN359" i="1"/>
  <c r="Z361" i="1"/>
  <c r="BN361" i="1"/>
  <c r="Y364" i="1"/>
  <c r="Z367" i="1"/>
  <c r="Z370" i="1" s="1"/>
  <c r="BN367" i="1"/>
  <c r="Z369" i="1"/>
  <c r="BN369" i="1"/>
  <c r="Z373" i="1"/>
  <c r="BN373" i="1"/>
  <c r="BP373" i="1"/>
  <c r="Z375" i="1"/>
  <c r="BN375" i="1"/>
  <c r="Z377" i="1"/>
  <c r="BN377" i="1"/>
  <c r="BP378" i="1"/>
  <c r="BN378" i="1"/>
  <c r="Z378" i="1"/>
  <c r="Y380" i="1"/>
  <c r="Y385" i="1"/>
  <c r="BP382" i="1"/>
  <c r="BN382" i="1"/>
  <c r="Z382" i="1"/>
  <c r="Z385" i="1" s="1"/>
  <c r="Z396" i="1"/>
  <c r="Z398" i="1" s="1"/>
  <c r="BN396" i="1"/>
  <c r="BP396" i="1"/>
  <c r="Y404" i="1"/>
  <c r="Z407" i="1"/>
  <c r="Z409" i="1" s="1"/>
  <c r="BN407" i="1"/>
  <c r="BP407" i="1"/>
  <c r="W670" i="1"/>
  <c r="Z415" i="1"/>
  <c r="Z425" i="1" s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3" i="1"/>
  <c r="BN433" i="1"/>
  <c r="BP433" i="1"/>
  <c r="Z436" i="1"/>
  <c r="BN436" i="1"/>
  <c r="Z437" i="1"/>
  <c r="BN437" i="1"/>
  <c r="Y438" i="1"/>
  <c r="Z442" i="1"/>
  <c r="Z444" i="1" s="1"/>
  <c r="BN442" i="1"/>
  <c r="BP442" i="1"/>
  <c r="X670" i="1"/>
  <c r="Z450" i="1"/>
  <c r="Z456" i="1" s="1"/>
  <c r="BN450" i="1"/>
  <c r="Z452" i="1"/>
  <c r="BN452" i="1"/>
  <c r="Z454" i="1"/>
  <c r="BN454" i="1"/>
  <c r="Y457" i="1"/>
  <c r="Z460" i="1"/>
  <c r="Z461" i="1" s="1"/>
  <c r="BN460" i="1"/>
  <c r="BP460" i="1"/>
  <c r="Z464" i="1"/>
  <c r="BN464" i="1"/>
  <c r="BP464" i="1"/>
  <c r="Z465" i="1"/>
  <c r="BN465" i="1"/>
  <c r="Z466" i="1"/>
  <c r="BN466" i="1"/>
  <c r="Z468" i="1"/>
  <c r="BN468" i="1"/>
  <c r="Z470" i="1"/>
  <c r="BN470" i="1"/>
  <c r="Y471" i="1"/>
  <c r="Z474" i="1"/>
  <c r="BN474" i="1"/>
  <c r="BP474" i="1"/>
  <c r="Z475" i="1"/>
  <c r="BN475" i="1"/>
  <c r="Y476" i="1"/>
  <c r="Z481" i="1"/>
  <c r="Z482" i="1" s="1"/>
  <c r="BN481" i="1"/>
  <c r="BP481" i="1"/>
  <c r="Y482" i="1"/>
  <c r="Z485" i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Y514" i="1"/>
  <c r="Z518" i="1"/>
  <c r="Z519" i="1" s="1"/>
  <c r="BN518" i="1"/>
  <c r="BP518" i="1"/>
  <c r="Y519" i="1"/>
  <c r="Z522" i="1"/>
  <c r="Z527" i="1" s="1"/>
  <c r="BN522" i="1"/>
  <c r="BP522" i="1"/>
  <c r="Z524" i="1"/>
  <c r="BN524" i="1"/>
  <c r="Y527" i="1"/>
  <c r="Z543" i="1"/>
  <c r="BP540" i="1"/>
  <c r="BN540" i="1"/>
  <c r="Z540" i="1"/>
  <c r="BP556" i="1"/>
  <c r="BN556" i="1"/>
  <c r="Z556" i="1"/>
  <c r="BP562" i="1"/>
  <c r="BN562" i="1"/>
  <c r="Z562" i="1"/>
  <c r="BP568" i="1"/>
  <c r="BN568" i="1"/>
  <c r="Z568" i="1"/>
  <c r="Y582" i="1"/>
  <c r="BP576" i="1"/>
  <c r="BN576" i="1"/>
  <c r="Z576" i="1"/>
  <c r="BP580" i="1"/>
  <c r="BN580" i="1"/>
  <c r="Z580" i="1"/>
  <c r="BP587" i="1"/>
  <c r="BN587" i="1"/>
  <c r="Z587" i="1"/>
  <c r="Y593" i="1"/>
  <c r="BP591" i="1"/>
  <c r="BN591" i="1"/>
  <c r="Z591" i="1"/>
  <c r="Z593" i="1" s="1"/>
  <c r="Z670" i="1"/>
  <c r="Y425" i="1"/>
  <c r="Y456" i="1"/>
  <c r="Y483" i="1"/>
  <c r="Z523" i="1"/>
  <c r="BN523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594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633" i="1" l="1"/>
  <c r="Z570" i="1"/>
  <c r="Z504" i="1"/>
  <c r="Z476" i="1"/>
  <c r="Z471" i="1"/>
  <c r="Z438" i="1"/>
  <c r="Z379" i="1"/>
  <c r="Z363" i="1"/>
  <c r="Z273" i="1"/>
  <c r="Z204" i="1"/>
  <c r="Z147" i="1"/>
  <c r="Z137" i="1"/>
  <c r="Z111" i="1"/>
  <c r="Z103" i="1"/>
  <c r="Z97" i="1"/>
  <c r="Z88" i="1"/>
  <c r="Z79" i="1"/>
  <c r="Z54" i="1"/>
  <c r="Z665" i="1" s="1"/>
  <c r="Y660" i="1"/>
  <c r="Z612" i="1"/>
  <c r="X663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<sst xmlns="http://schemas.openxmlformats.org/spreadsheetml/2006/main" count="3150" uniqueCount="1103">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</sst>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7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117</v>
      </c>
      <c r="Y49" s="778">
        <f t="shared" si="6"/>
        <v>118.80000000000001</v>
      </c>
      <c r="Z49" s="36">
        <f>IFERROR(IF(Y49=0,"",ROUNDUP(Y49/H49,0)*0.02175),"")</f>
        <v>0.23924999999999999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122.19999999999999</v>
      </c>
      <c r="BN49" s="64">
        <f t="shared" si="8"/>
        <v>124.08</v>
      </c>
      <c r="BO49" s="64">
        <f t="shared" si="9"/>
        <v>0.19345238095238093</v>
      </c>
      <c r="BP49" s="64">
        <f t="shared" si="10"/>
        <v>0.19642857142857142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10.833333333333332</v>
      </c>
      <c r="Y54" s="779">
        <f>IFERROR(Y48/H48,"0")+IFERROR(Y49/H49,"0")+IFERROR(Y50/H50,"0")+IFERROR(Y51/H51,"0")+IFERROR(Y52/H52,"0")+IFERROR(Y53/H53,"0")</f>
        <v>11</v>
      </c>
      <c r="Z54" s="779">
        <f>IFERROR(IF(Z48="",0,Z48),"0")+IFERROR(IF(Z49="",0,Z49),"0")+IFERROR(IF(Z50="",0,Z50),"0")+IFERROR(IF(Z51="",0,Z51),"0")+IFERROR(IF(Z52="",0,Z52),"0")+IFERROR(IF(Z53="",0,Z53),"0")</f>
        <v>0.23924999999999999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117</v>
      </c>
      <c r="Y55" s="779">
        <f>IFERROR(SUM(Y48:Y53),"0")</f>
        <v>118.80000000000001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71</v>
      </c>
      <c r="Y75" s="778">
        <f>IFERROR(IF(X75="",0,CEILING((X75/$H75),1)*$H75),"")</f>
        <v>75.600000000000009</v>
      </c>
      <c r="Z75" s="36">
        <f>IFERROR(IF(Y75=0,"",ROUNDUP(Y75/H75,0)*0.02175),"")</f>
        <v>0.15225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74.155555555555551</v>
      </c>
      <c r="BN75" s="64">
        <f>IFERROR(Y75*I75/H75,"0")</f>
        <v>78.959999999999994</v>
      </c>
      <c r="BO75" s="64">
        <f>IFERROR(1/J75*(X75/H75),"0")</f>
        <v>0.11739417989417988</v>
      </c>
      <c r="BP75" s="64">
        <f>IFERROR(1/J75*(Y75/H75),"0")</f>
        <v>0.125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6.5740740740740735</v>
      </c>
      <c r="Y79" s="779">
        <f>IFERROR(Y75/H75,"0")+IFERROR(Y76/H76,"0")+IFERROR(Y77/H77,"0")+IFERROR(Y78/H78,"0")</f>
        <v>7</v>
      </c>
      <c r="Z79" s="779">
        <f>IFERROR(IF(Z75="",0,Z75),"0")+IFERROR(IF(Z76="",0,Z76),"0")+IFERROR(IF(Z77="",0,Z77),"0")+IFERROR(IF(Z78="",0,Z78),"0")</f>
        <v>0.15225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71</v>
      </c>
      <c r="Y80" s="779">
        <f>IFERROR(SUM(Y75:Y78),"0")</f>
        <v>75.600000000000009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51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53.266666666666659</v>
      </c>
      <c r="BN107" s="64">
        <f>IFERROR(Y107*I107/H107,"0")</f>
        <v>56.4</v>
      </c>
      <c r="BO107" s="64">
        <f>IFERROR(1/J107*(X107/H107),"0")</f>
        <v>8.4325396825396817E-2</v>
      </c>
      <c r="BP107" s="64">
        <f>IFERROR(1/J107*(Y107/H107),"0")</f>
        <v>8.9285714285714274E-2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4.7222222222222223</v>
      </c>
      <c r="Y111" s="779">
        <f>IFERROR(Y107/H107,"0")+IFERROR(Y108/H108,"0")+IFERROR(Y109/H109,"0")+IFERROR(Y110/H110,"0")</f>
        <v>5</v>
      </c>
      <c r="Z111" s="779">
        <f>IFERROR(IF(Z107="",0,Z107),"0")+IFERROR(IF(Z108="",0,Z108),"0")+IFERROR(IF(Z109="",0,Z109),"0")+IFERROR(IF(Z110="",0,Z110),"0")</f>
        <v>0.10874999999999999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51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99</v>
      </c>
      <c r="Y114" s="778">
        <f t="shared" ref="Y114:Y119" si="26"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105.64714285714285</v>
      </c>
      <c r="BN114" s="64">
        <f t="shared" ref="BN114:BN119" si="28">IFERROR(Y114*I114/H114,"0")</f>
        <v>107.56800000000001</v>
      </c>
      <c r="BO114" s="64">
        <f t="shared" ref="BO114:BO119" si="29">IFERROR(1/J114*(X114/H114),"0")</f>
        <v>0.21045918367346936</v>
      </c>
      <c r="BP114" s="64">
        <f t="shared" ref="BP114:BP119" si="30">IFERROR(1/J114*(Y114/H114),"0")</f>
        <v>0.21428571428571427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54</v>
      </c>
      <c r="Y116" s="778">
        <f t="shared" si="26"/>
        <v>54</v>
      </c>
      <c r="Z116" s="36">
        <f>IFERROR(IF(Y116=0,"",ROUNDUP(Y116/H116,0)*0.00753),"")</f>
        <v>0.15060000000000001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59.44</v>
      </c>
      <c r="BN116" s="64">
        <f t="shared" si="28"/>
        <v>59.44</v>
      </c>
      <c r="BO116" s="64">
        <f t="shared" si="29"/>
        <v>0.12820512820512819</v>
      </c>
      <c r="BP116" s="64">
        <f t="shared" si="30"/>
        <v>0.12820512820512819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26</v>
      </c>
      <c r="Y119" s="778">
        <f t="shared" si="26"/>
        <v>27</v>
      </c>
      <c r="Z119" s="36">
        <f>IFERROR(IF(Y119=0,"",ROUNDUP(Y119/H119,0)*0.00902),"")</f>
        <v>9.0200000000000002E-2</v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28.773333333333333</v>
      </c>
      <c r="BN119" s="64">
        <f t="shared" si="28"/>
        <v>29.88</v>
      </c>
      <c r="BO119" s="64">
        <f t="shared" si="29"/>
        <v>7.2951739618406286E-2</v>
      </c>
      <c r="BP119" s="64">
        <f t="shared" si="30"/>
        <v>7.575757575757576E-2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41.415343915343911</v>
      </c>
      <c r="Y120" s="779">
        <f>IFERROR(Y114/H114,"0")+IFERROR(Y115/H115,"0")+IFERROR(Y116/H116,"0")+IFERROR(Y117/H117,"0")+IFERROR(Y118/H118,"0")+IFERROR(Y119/H119,"0")</f>
        <v>42</v>
      </c>
      <c r="Z120" s="779">
        <f>IFERROR(IF(Z114="",0,Z114),"0")+IFERROR(IF(Z115="",0,Z115),"0")+IFERROR(IF(Z116="",0,Z116),"0")+IFERROR(IF(Z117="",0,Z117),"0")+IFERROR(IF(Z118="",0,Z118),"0")+IFERROR(IF(Z119="",0,Z119),"0")</f>
        <v>0.50180000000000002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179</v>
      </c>
      <c r="Y121" s="779">
        <f>IFERROR(SUM(Y114:Y119),"0")</f>
        <v>181.8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52</v>
      </c>
      <c r="Y124" s="778">
        <f>IFERROR(IF(X124="",0,CEILING((X124/$H124),1)*$H124),"")</f>
        <v>56</v>
      </c>
      <c r="Z124" s="36">
        <f>IFERROR(IF(Y124=0,"",ROUNDUP(Y124/H124,0)*0.02175),"")</f>
        <v>0.10874999999999999</v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54.228571428571435</v>
      </c>
      <c r="BN124" s="64">
        <f>IFERROR(Y124*I124/H124,"0")</f>
        <v>58.4</v>
      </c>
      <c r="BO124" s="64">
        <f>IFERROR(1/J124*(X124/H124),"0")</f>
        <v>8.2908163265306131E-2</v>
      </c>
      <c r="BP124" s="64">
        <f>IFERROR(1/J124*(Y124/H124),"0")</f>
        <v>8.9285714285714274E-2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4.6428571428571432</v>
      </c>
      <c r="Y129" s="779">
        <f>IFERROR(Y124/H124,"0")+IFERROR(Y125/H125,"0")+IFERROR(Y126/H126,"0")+IFERROR(Y127/H127,"0")+IFERROR(Y128/H128,"0")</f>
        <v>5</v>
      </c>
      <c r="Z129" s="779">
        <f>IFERROR(IF(Z124="",0,Z124),"0")+IFERROR(IF(Z125="",0,Z125),"0")+IFERROR(IF(Z126="",0,Z126),"0")+IFERROR(IF(Z127="",0,Z127),"0")+IFERROR(IF(Z128="",0,Z128),"0")</f>
        <v>0.10874999999999999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52</v>
      </c>
      <c r="Y130" s="779">
        <f>IFERROR(SUM(Y124:Y128),"0")</f>
        <v>56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63</v>
      </c>
      <c r="Y133" s="778">
        <f>IFERROR(IF(X133="",0,CEILING((X133/$H133),1)*$H133),"")</f>
        <v>64.800000000000011</v>
      </c>
      <c r="Z133" s="36">
        <f>IFERROR(IF(Y133=0,"",ROUNDUP(Y133/H133,0)*0.02175),"")</f>
        <v>0.1305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65.8</v>
      </c>
      <c r="BN133" s="64">
        <f>IFERROR(Y133*I133/H133,"0")</f>
        <v>67.680000000000007</v>
      </c>
      <c r="BO133" s="64">
        <f>IFERROR(1/J133*(X133/H133),"0")</f>
        <v>0.10416666666666666</v>
      </c>
      <c r="BP133" s="64">
        <f>IFERROR(1/J133*(Y133/H133),"0")</f>
        <v>0.10714285714285715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5.833333333333333</v>
      </c>
      <c r="Y137" s="779">
        <f>IFERROR(Y132/H132,"0")+IFERROR(Y133/H133,"0")+IFERROR(Y134/H134,"0")+IFERROR(Y135/H135,"0")+IFERROR(Y136/H136,"0")</f>
        <v>6.0000000000000009</v>
      </c>
      <c r="Z137" s="779">
        <f>IFERROR(IF(Z132="",0,Z132),"0")+IFERROR(IF(Z133="",0,Z133),"0")+IFERROR(IF(Z134="",0,Z134),"0")+IFERROR(IF(Z135="",0,Z135),"0")+IFERROR(IF(Z136="",0,Z136),"0")</f>
        <v>0.1305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63</v>
      </c>
      <c r="Y138" s="779">
        <f>IFERROR(SUM(Y132:Y136),"0")</f>
        <v>64.800000000000011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56</v>
      </c>
      <c r="Y144" s="778">
        <f t="shared" si="31"/>
        <v>56.7</v>
      </c>
      <c r="Z144" s="36">
        <f>IFERROR(IF(Y144=0,"",ROUNDUP(Y144/H144,0)*0.00753),"")</f>
        <v>0.15812999999999999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61.64148148148147</v>
      </c>
      <c r="BN144" s="64">
        <f t="shared" si="33"/>
        <v>62.411999999999999</v>
      </c>
      <c r="BO144" s="64">
        <f t="shared" si="34"/>
        <v>0.1329534662867996</v>
      </c>
      <c r="BP144" s="64">
        <f t="shared" si="35"/>
        <v>0.13461538461538461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20.74074074074074</v>
      </c>
      <c r="Y147" s="779">
        <f>IFERROR(Y140/H140,"0")+IFERROR(Y141/H141,"0")+IFERROR(Y142/H142,"0")+IFERROR(Y143/H143,"0")+IFERROR(Y144/H144,"0")+IFERROR(Y145/H145,"0")+IFERROR(Y146/H146,"0")</f>
        <v>21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0.15812999999999999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56</v>
      </c>
      <c r="Y148" s="779">
        <f>IFERROR(SUM(Y140:Y146),"0")</f>
        <v>56.7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11</v>
      </c>
      <c r="Y192" s="778">
        <f>IFERROR(IF(X192="",0,CEILING((X192/$H192),1)*$H192),"")</f>
        <v>11.879999999999999</v>
      </c>
      <c r="Z192" s="36">
        <f>IFERROR(IF(Y192=0,"",ROUNDUP(Y192/H192,0)*0.00502),"")</f>
        <v>3.0120000000000001E-2</v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11.555555555555557</v>
      </c>
      <c r="BN192" s="64">
        <f>IFERROR(Y192*I192/H192,"0")</f>
        <v>12.48</v>
      </c>
      <c r="BO192" s="64">
        <f>IFERROR(1/J192*(X192/H192),"0")</f>
        <v>2.3741690408357077E-2</v>
      </c>
      <c r="BP192" s="64">
        <f>IFERROR(1/J192*(Y192/H192),"0")</f>
        <v>2.564102564102564E-2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5.5555555555555554</v>
      </c>
      <c r="Y193" s="779">
        <f>IFERROR(Y192/H192,"0")</f>
        <v>5.9999999999999991</v>
      </c>
      <c r="Z193" s="779">
        <f>IFERROR(IF(Z192="",0,Z192),"0")</f>
        <v>3.0120000000000001E-2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11</v>
      </c>
      <c r="Y194" s="779">
        <f>IFERROR(SUM(Y192:Y192),"0")</f>
        <v>11.879999999999999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62</v>
      </c>
      <c r="Y196" s="778">
        <f t="shared" ref="Y196:Y203" si="36">IFERROR(IF(X196="",0,CEILING((X196/$H196),1)*$H196),"")</f>
        <v>63</v>
      </c>
      <c r="Z196" s="36">
        <f>IFERROR(IF(Y196=0,"",ROUNDUP(Y196/H196,0)*0.00753),"")</f>
        <v>0.11295000000000001</v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65.838095238095235</v>
      </c>
      <c r="BN196" s="64">
        <f t="shared" ref="BN196:BN203" si="38">IFERROR(Y196*I196/H196,"0")</f>
        <v>66.900000000000006</v>
      </c>
      <c r="BO196" s="64">
        <f t="shared" ref="BO196:BO203" si="39">IFERROR(1/J196*(X196/H196),"0")</f>
        <v>9.4627594627594624E-2</v>
      </c>
      <c r="BP196" s="64">
        <f t="shared" ref="BP196:BP203" si="40">IFERROR(1/J196*(Y196/H196),"0")</f>
        <v>9.6153846153846145E-2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26</v>
      </c>
      <c r="Y198" s="778">
        <f t="shared" si="36"/>
        <v>29.400000000000002</v>
      </c>
      <c r="Z198" s="36">
        <f>IFERROR(IF(Y198=0,"",ROUNDUP(Y198/H198,0)*0.00753),"")</f>
        <v>5.271E-2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27.238095238095237</v>
      </c>
      <c r="BN198" s="64">
        <f t="shared" si="38"/>
        <v>30.8</v>
      </c>
      <c r="BO198" s="64">
        <f t="shared" si="39"/>
        <v>3.9682539682539673E-2</v>
      </c>
      <c r="BP198" s="64">
        <f t="shared" si="40"/>
        <v>4.4871794871794872E-2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13</v>
      </c>
      <c r="Y199" s="778">
        <f t="shared" si="36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13.804761904761904</v>
      </c>
      <c r="BN199" s="64">
        <f t="shared" si="38"/>
        <v>15.61</v>
      </c>
      <c r="BO199" s="64">
        <f t="shared" si="39"/>
        <v>2.6455026455026454E-2</v>
      </c>
      <c r="BP199" s="64">
        <f t="shared" si="40"/>
        <v>2.9914529914529919E-2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16</v>
      </c>
      <c r="Y201" s="778">
        <f t="shared" si="36"/>
        <v>16.8</v>
      </c>
      <c r="Z201" s="36">
        <f>IFERROR(IF(Y201=0,"",ROUNDUP(Y201/H201,0)*0.00502),"")</f>
        <v>4.0160000000000001E-2</v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16.761904761904763</v>
      </c>
      <c r="BN201" s="64">
        <f t="shared" si="38"/>
        <v>17.600000000000001</v>
      </c>
      <c r="BO201" s="64">
        <f t="shared" si="39"/>
        <v>3.2560032560032565E-2</v>
      </c>
      <c r="BP201" s="64">
        <f t="shared" si="40"/>
        <v>3.4188034188034191E-2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34.761904761904759</v>
      </c>
      <c r="Y204" s="779">
        <f>IFERROR(Y196/H196,"0")+IFERROR(Y197/H197,"0")+IFERROR(Y198/H198,"0")+IFERROR(Y199/H199,"0")+IFERROR(Y200/H200,"0")+IFERROR(Y201/H201,"0")+IFERROR(Y202/H202,"0")+IFERROR(Y203/H203,"0")</f>
        <v>37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0.24096000000000001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117</v>
      </c>
      <c r="Y205" s="779">
        <f>IFERROR(SUM(Y196:Y203),"0")</f>
        <v>123.9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103</v>
      </c>
      <c r="Y219" s="778">
        <f t="shared" si="41"/>
        <v>108</v>
      </c>
      <c r="Z219" s="36">
        <f>IFERROR(IF(Y219=0,"",ROUNDUP(Y219/H219,0)*0.00902),"")</f>
        <v>0.1804</v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107.00555555555556</v>
      </c>
      <c r="BN219" s="64">
        <f t="shared" si="43"/>
        <v>112.19999999999999</v>
      </c>
      <c r="BO219" s="64">
        <f t="shared" si="44"/>
        <v>0.14450056116722781</v>
      </c>
      <c r="BP219" s="64">
        <f t="shared" si="45"/>
        <v>0.15151515151515152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77</v>
      </c>
      <c r="Y221" s="778">
        <f t="shared" si="41"/>
        <v>81</v>
      </c>
      <c r="Z221" s="36">
        <f>IFERROR(IF(Y221=0,"",ROUNDUP(Y221/H221,0)*0.00902),"")</f>
        <v>0.1353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79.99444444444444</v>
      </c>
      <c r="BN221" s="64">
        <f t="shared" si="43"/>
        <v>84.15</v>
      </c>
      <c r="BO221" s="64">
        <f t="shared" si="44"/>
        <v>0.10802469135802469</v>
      </c>
      <c r="BP221" s="64">
        <f t="shared" si="45"/>
        <v>0.11363636363636363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5</v>
      </c>
      <c r="Y222" s="778">
        <f t="shared" si="41"/>
        <v>5.4</v>
      </c>
      <c r="Z222" s="36">
        <f>IFERROR(IF(Y222=0,"",ROUNDUP(Y222/H222,0)*0.00502),"")</f>
        <v>1.506E-2</v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5.3611111111111116</v>
      </c>
      <c r="BN222" s="64">
        <f t="shared" si="43"/>
        <v>5.79</v>
      </c>
      <c r="BO222" s="64">
        <f t="shared" si="44"/>
        <v>1.1870845204178538E-2</v>
      </c>
      <c r="BP222" s="64">
        <f t="shared" si="45"/>
        <v>1.2820512820512822E-2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5</v>
      </c>
      <c r="Y223" s="778">
        <f t="shared" si="41"/>
        <v>5.4</v>
      </c>
      <c r="Z223" s="36">
        <f>IFERROR(IF(Y223=0,"",ROUNDUP(Y223/H223,0)*0.00502),"")</f>
        <v>1.506E-2</v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5.2777777777777777</v>
      </c>
      <c r="BN223" s="64">
        <f t="shared" si="43"/>
        <v>5.7</v>
      </c>
      <c r="BO223" s="64">
        <f t="shared" si="44"/>
        <v>1.1870845204178538E-2</v>
      </c>
      <c r="BP223" s="64">
        <f t="shared" si="45"/>
        <v>1.2820512820512822E-2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5</v>
      </c>
      <c r="Y225" s="778">
        <f t="shared" si="41"/>
        <v>5.4</v>
      </c>
      <c r="Z225" s="36">
        <f>IFERROR(IF(Y225=0,"",ROUNDUP(Y225/H225,0)*0.00502),"")</f>
        <v>1.506E-2</v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5.2777777777777777</v>
      </c>
      <c r="BN225" s="64">
        <f t="shared" si="43"/>
        <v>5.7</v>
      </c>
      <c r="BO225" s="64">
        <f t="shared" si="44"/>
        <v>1.1870845204178538E-2</v>
      </c>
      <c r="BP225" s="64">
        <f t="shared" si="45"/>
        <v>1.2820512820512822E-2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41.666666666666664</v>
      </c>
      <c r="Y226" s="779">
        <f>IFERROR(Y218/H218,"0")+IFERROR(Y219/H219,"0")+IFERROR(Y220/H220,"0")+IFERROR(Y221/H221,"0")+IFERROR(Y222/H222,"0")+IFERROR(Y223/H223,"0")+IFERROR(Y224/H224,"0")+IFERROR(Y225/H225,"0")</f>
        <v>44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0.36088000000000003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195</v>
      </c>
      <c r="Y227" s="779">
        <f>IFERROR(SUM(Y218:Y225),"0")</f>
        <v>205.20000000000002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40</v>
      </c>
      <c r="Y232" s="778">
        <f t="shared" si="46"/>
        <v>43.5</v>
      </c>
      <c r="Z232" s="36">
        <f>IFERROR(IF(Y232=0,"",ROUNDUP(Y232/H232,0)*0.02175),"")</f>
        <v>0.10874999999999999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42.593103448275862</v>
      </c>
      <c r="BN232" s="64">
        <f t="shared" si="48"/>
        <v>46.32</v>
      </c>
      <c r="BO232" s="64">
        <f t="shared" si="49"/>
        <v>8.2101806239737285E-2</v>
      </c>
      <c r="BP232" s="64">
        <f t="shared" si="50"/>
        <v>8.9285714285714274E-2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31</v>
      </c>
      <c r="Y238" s="778">
        <f t="shared" si="46"/>
        <v>31.2</v>
      </c>
      <c r="Z238" s="36">
        <f t="shared" si="51"/>
        <v>9.7890000000000005E-2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34.513333333333335</v>
      </c>
      <c r="BN238" s="64">
        <f t="shared" si="48"/>
        <v>34.736000000000004</v>
      </c>
      <c r="BO238" s="64">
        <f t="shared" si="49"/>
        <v>8.279914529914531E-2</v>
      </c>
      <c r="BP238" s="64">
        <f t="shared" si="50"/>
        <v>8.3333333333333329E-2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102</v>
      </c>
      <c r="Y239" s="778">
        <f t="shared" si="46"/>
        <v>103.2</v>
      </c>
      <c r="Z239" s="36">
        <f t="shared" si="51"/>
        <v>0.32379000000000002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113.81500000000001</v>
      </c>
      <c r="BN239" s="64">
        <f t="shared" si="48"/>
        <v>115.154</v>
      </c>
      <c r="BO239" s="64">
        <f t="shared" si="49"/>
        <v>0.27243589743589741</v>
      </c>
      <c r="BP239" s="64">
        <f t="shared" si="50"/>
        <v>0.27564102564102561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60.014367816091955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61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0.53042999999999996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173</v>
      </c>
      <c r="Y241" s="779">
        <f>IFERROR(SUM(Y229:Y239),"0")</f>
        <v>177.9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9</v>
      </c>
      <c r="Y276" s="778">
        <f>IFERROR(IF(X276="",0,CEILING((X276/$H276),1)*$H276),"")</f>
        <v>9.9</v>
      </c>
      <c r="Z276" s="36">
        <f>IFERROR(IF(Y276=0,"",ROUNDUP(Y276/H276,0)*0.00502),"")</f>
        <v>2.5100000000000001E-2</v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9.4545454545454533</v>
      </c>
      <c r="BN276" s="64">
        <f>IFERROR(Y276*I276/H276,"0")</f>
        <v>10.400000000000002</v>
      </c>
      <c r="BO276" s="64">
        <f>IFERROR(1/J276*(X276/H276),"0")</f>
        <v>1.9425019425019428E-2</v>
      </c>
      <c r="BP276" s="64">
        <f>IFERROR(1/J276*(Y276/H276),"0")</f>
        <v>2.1367521367521368E-2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4.5454545454545459</v>
      </c>
      <c r="Y277" s="779">
        <f>IFERROR(Y276/H276,"0")</f>
        <v>5</v>
      </c>
      <c r="Z277" s="779">
        <f>IFERROR(IF(Z276="",0,Z276),"0")</f>
        <v>2.5100000000000001E-2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9</v>
      </c>
      <c r="Y278" s="779">
        <f>IFERROR(SUM(Y276:Y276),"0")</f>
        <v>9.9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42</v>
      </c>
      <c r="Y311" s="778">
        <f t="shared" si="67"/>
        <v>43.199999999999996</v>
      </c>
      <c r="Z311" s="36">
        <f>IFERROR(IF(Y311=0,"",ROUNDUP(Y311/H311,0)*0.00753),"")</f>
        <v>0.13553999999999999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45.5</v>
      </c>
      <c r="BN311" s="64">
        <f t="shared" si="69"/>
        <v>46.8</v>
      </c>
      <c r="BO311" s="64">
        <f t="shared" si="70"/>
        <v>0.11217948717948717</v>
      </c>
      <c r="BP311" s="64">
        <f t="shared" si="71"/>
        <v>0.11538461538461538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17.5</v>
      </c>
      <c r="Y313" s="779">
        <f>IFERROR(Y307/H307,"0")+IFERROR(Y308/H308,"0")+IFERROR(Y309/H309,"0")+IFERROR(Y310/H310,"0")+IFERROR(Y311/H311,"0")+IFERROR(Y312/H312,"0")</f>
        <v>18</v>
      </c>
      <c r="Z313" s="779">
        <f>IFERROR(IF(Z307="",0,Z307),"0")+IFERROR(IF(Z308="",0,Z308),"0")+IFERROR(IF(Z309="",0,Z309),"0")+IFERROR(IF(Z310="",0,Z310),"0")+IFERROR(IF(Z311="",0,Z311),"0")+IFERROR(IF(Z312="",0,Z312),"0")</f>
        <v>0.13553999999999999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42</v>
      </c>
      <c r="Y314" s="779">
        <f>IFERROR(SUM(Y307:Y312),"0")</f>
        <v>43.199999999999996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7</v>
      </c>
      <c r="Y356" s="778">
        <f t="shared" si="72"/>
        <v>10.8</v>
      </c>
      <c r="Z356" s="36">
        <f>IFERROR(IF(Y356=0,"",ROUNDUP(Y356/H356,0)*0.02175),"")</f>
        <v>2.1749999999999999E-2</v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7.31111111111111</v>
      </c>
      <c r="BN356" s="64">
        <f t="shared" si="74"/>
        <v>11.28</v>
      </c>
      <c r="BO356" s="64">
        <f t="shared" si="75"/>
        <v>1.1574074074074073E-2</v>
      </c>
      <c r="BP356" s="64">
        <f t="shared" si="76"/>
        <v>1.7857142857142856E-2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0.64814814814814814</v>
      </c>
      <c r="Y363" s="779">
        <f>IFERROR(Y354/H354,"0")+IFERROR(Y355/H355,"0")+IFERROR(Y356/H356,"0")+IFERROR(Y357/H357,"0")+IFERROR(Y358/H358,"0")+IFERROR(Y359/H359,"0")+IFERROR(Y360/H360,"0")+IFERROR(Y361/H361,"0")+IFERROR(Y362/H362,"0")</f>
        <v>1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2.1749999999999999E-2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7</v>
      </c>
      <c r="Y364" s="779">
        <f>IFERROR(SUM(Y354:Y362),"0")</f>
        <v>10.8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0</v>
      </c>
      <c r="Y373" s="778">
        <f t="shared" ref="Y373:Y378" si="77"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0</v>
      </c>
      <c r="BN373" s="64">
        <f t="shared" ref="BN373:BN378" si="79">IFERROR(Y373*I373/H373,"0")</f>
        <v>0</v>
      </c>
      <c r="BO373" s="64">
        <f t="shared" ref="BO373:BO378" si="80">IFERROR(1/J373*(X373/H373),"0")</f>
        <v>0</v>
      </c>
      <c r="BP373" s="64">
        <f t="shared" ref="BP373:BP378" si="81">IFERROR(1/J373*(Y373/H373),"0")</f>
        <v>0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0</v>
      </c>
      <c r="Y379" s="779">
        <f>IFERROR(Y373/H373,"0")+IFERROR(Y374/H374,"0")+IFERROR(Y375/H375,"0")+IFERROR(Y376/H376,"0")+IFERROR(Y377/H377,"0")+IFERROR(Y378/H378,"0")</f>
        <v>0</v>
      </c>
      <c r="Z379" s="779">
        <f>IFERROR(IF(Z373="",0,Z373),"0")+IFERROR(IF(Z374="",0,Z374),"0")+IFERROR(IF(Z375="",0,Z375),"0")+IFERROR(IF(Z376="",0,Z376),"0")+IFERROR(IF(Z377="",0,Z377),"0")+IFERROR(IF(Z378="",0,Z378),"0")</f>
        <v>0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0</v>
      </c>
      <c r="Y380" s="779">
        <f>IFERROR(SUM(Y373:Y378),"0")</f>
        <v>0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24</v>
      </c>
      <c r="Y383" s="7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25.735384615384618</v>
      </c>
      <c r="BN383" s="64">
        <f>IFERROR(Y383*I383/H383,"0")</f>
        <v>33.456000000000003</v>
      </c>
      <c r="BO383" s="64">
        <f>IFERROR(1/J383*(X383/H383),"0")</f>
        <v>5.4945054945054944E-2</v>
      </c>
      <c r="BP383" s="64">
        <f>IFERROR(1/J383*(Y383/H383),"0")</f>
        <v>7.1428571428571425E-2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3.0769230769230771</v>
      </c>
      <c r="Y385" s="779">
        <f>IFERROR(Y382/H382,"0")+IFERROR(Y383/H383,"0")+IFERROR(Y384/H384,"0")</f>
        <v>4</v>
      </c>
      <c r="Z385" s="779">
        <f>IFERROR(IF(Z382="",0,Z382),"0")+IFERROR(IF(Z383="",0,Z383),"0")+IFERROR(IF(Z384="",0,Z384),"0")</f>
        <v>8.6999999999999994E-2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24</v>
      </c>
      <c r="Y386" s="779">
        <f>IFERROR(SUM(Y382:Y384),"0")</f>
        <v>31.2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6</v>
      </c>
      <c r="Y390" s="778">
        <f>IFERROR(IF(X390="",0,CEILING((X390/$H390),1)*$H390),"")</f>
        <v>7.6499999999999995</v>
      </c>
      <c r="Z390" s="36">
        <f>IFERROR(IF(Y390=0,"",ROUNDUP(Y390/H390,0)*0.00753),"")</f>
        <v>2.2589999999999999E-2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7.0000000000000009</v>
      </c>
      <c r="BN390" s="64">
        <f>IFERROR(Y390*I390/H390,"0")</f>
        <v>8.9250000000000007</v>
      </c>
      <c r="BO390" s="64">
        <f>IFERROR(1/J390*(X390/H390),"0")</f>
        <v>1.5082956259426848E-2</v>
      </c>
      <c r="BP390" s="64">
        <f>IFERROR(1/J390*(Y390/H390),"0")</f>
        <v>1.9230769230769232E-2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5</v>
      </c>
      <c r="Y391" s="778">
        <f>IFERROR(IF(X391="",0,CEILING((X391/$H391),1)*$H391),"")</f>
        <v>5.0999999999999996</v>
      </c>
      <c r="Z391" s="36">
        <f>IFERROR(IF(Y391=0,"",ROUNDUP(Y391/H391,0)*0.00753),"")</f>
        <v>1.506E-2</v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5.6862745098039218</v>
      </c>
      <c r="BN391" s="64">
        <f>IFERROR(Y391*I391/H391,"0")</f>
        <v>5.8</v>
      </c>
      <c r="BO391" s="64">
        <f>IFERROR(1/J391*(X391/H391),"0")</f>
        <v>1.256913021618904E-2</v>
      </c>
      <c r="BP391" s="64">
        <f>IFERROR(1/J391*(Y391/H391),"0")</f>
        <v>1.282051282051282E-2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4.3137254901960791</v>
      </c>
      <c r="Y392" s="779">
        <f>IFERROR(Y388/H388,"0")+IFERROR(Y389/H389,"0")+IFERROR(Y390/H390,"0")+IFERROR(Y391/H391,"0")</f>
        <v>5</v>
      </c>
      <c r="Z392" s="779">
        <f>IFERROR(IF(Z388="",0,Z388),"0")+IFERROR(IF(Z389="",0,Z389),"0")+IFERROR(IF(Z390="",0,Z390),"0")+IFERROR(IF(Z391="",0,Z391),"0")</f>
        <v>3.7650000000000003E-2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11</v>
      </c>
      <c r="Y393" s="779">
        <f>IFERROR(SUM(Y388:Y391),"0")</f>
        <v>12.75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0</v>
      </c>
      <c r="Y409" s="779">
        <f>IFERROR(Y406/H406,"0")+IFERROR(Y407/H407,"0")+IFERROR(Y408/H408,"0")</f>
        <v>0</v>
      </c>
      <c r="Z409" s="779">
        <f>IFERROR(IF(Z406="",0,Z406),"0")+IFERROR(IF(Z407="",0,Z407),"0")+IFERROR(IF(Z408="",0,Z408),"0")</f>
        <v>0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0</v>
      </c>
      <c r="Y410" s="779">
        <f>IFERROR(SUM(Y406:Y408),"0")</f>
        <v>0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0</v>
      </c>
      <c r="Y414" s="778">
        <f t="shared" ref="Y414:Y424" si="82"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0</v>
      </c>
      <c r="BN414" s="64">
        <f t="shared" ref="BN414:BN424" si="84">IFERROR(Y414*I414/H414,"0")</f>
        <v>0</v>
      </c>
      <c r="BO414" s="64">
        <f t="shared" ref="BO414:BO424" si="85">IFERROR(1/J414*(X414/H414),"0")</f>
        <v>0</v>
      </c>
      <c r="BP414" s="64">
        <f t="shared" ref="BP414:BP424" si="86">IFERROR(1/J414*(Y414/H414),"0")</f>
        <v>0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130</v>
      </c>
      <c r="Y416" s="778">
        <f t="shared" si="82"/>
        <v>135</v>
      </c>
      <c r="Z416" s="36">
        <f>IFERROR(IF(Y416=0,"",ROUNDUP(Y416/H416,0)*0.02175),"")</f>
        <v>0.19574999999999998</v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134.16</v>
      </c>
      <c r="BN416" s="64">
        <f t="shared" si="84"/>
        <v>139.32000000000002</v>
      </c>
      <c r="BO416" s="64">
        <f t="shared" si="85"/>
        <v>0.18055555555555552</v>
      </c>
      <c r="BP416" s="64">
        <f t="shared" si="86"/>
        <v>0.1875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201</v>
      </c>
      <c r="Y419" s="778">
        <f t="shared" si="82"/>
        <v>210</v>
      </c>
      <c r="Z419" s="36">
        <f>IFERROR(IF(Y419=0,"",ROUNDUP(Y419/H419,0)*0.02175),"")</f>
        <v>0.30449999999999999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207.43199999999999</v>
      </c>
      <c r="BN419" s="64">
        <f t="shared" si="84"/>
        <v>216.72</v>
      </c>
      <c r="BO419" s="64">
        <f t="shared" si="85"/>
        <v>0.27916666666666667</v>
      </c>
      <c r="BP419" s="64">
        <f t="shared" si="86"/>
        <v>0.29166666666666663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22.066666666666666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23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0.50024999999999997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331</v>
      </c>
      <c r="Y426" s="779">
        <f>IFERROR(SUM(Y414:Y424),"0")</f>
        <v>345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129</v>
      </c>
      <c r="Y428" s="778">
        <f>IFERROR(IF(X428="",0,CEILING((X428/$H428),1)*$H428),"")</f>
        <v>135</v>
      </c>
      <c r="Z428" s="36">
        <f>IFERROR(IF(Y428=0,"",ROUNDUP(Y428/H428,0)*0.02175),"")</f>
        <v>0.19574999999999998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133.12800000000001</v>
      </c>
      <c r="BN428" s="64">
        <f>IFERROR(Y428*I428/H428,"0")</f>
        <v>139.32000000000002</v>
      </c>
      <c r="BO428" s="64">
        <f>IFERROR(1/J428*(X428/H428),"0")</f>
        <v>0.17916666666666664</v>
      </c>
      <c r="BP428" s="64">
        <f>IFERROR(1/J428*(Y428/H428),"0")</f>
        <v>0.1875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8.6</v>
      </c>
      <c r="Y430" s="779">
        <f>IFERROR(Y428/H428,"0")+IFERROR(Y429/H429,"0")</f>
        <v>9</v>
      </c>
      <c r="Z430" s="779">
        <f>IFERROR(IF(Z428="",0,Z428),"0")+IFERROR(IF(Z429="",0,Z429),"0")</f>
        <v>0.19574999999999998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129</v>
      </c>
      <c r="Y431" s="779">
        <f>IFERROR(SUM(Y428:Y429),"0")</f>
        <v>135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47</v>
      </c>
      <c r="Y436" s="778">
        <f>IFERROR(IF(X436="",0,CEILING((X436/$H436),1)*$H436),"")</f>
        <v>54.6</v>
      </c>
      <c r="Z436" s="36">
        <f>IFERROR(IF(Y436=0,"",ROUNDUP(Y436/H436,0)*0.02175),"")</f>
        <v>0.15225</v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50.398461538461547</v>
      </c>
      <c r="BN436" s="64">
        <f>IFERROR(Y436*I436/H436,"0")</f>
        <v>58.548000000000009</v>
      </c>
      <c r="BO436" s="64">
        <f>IFERROR(1/J436*(X436/H436),"0")</f>
        <v>0.10760073260073259</v>
      </c>
      <c r="BP436" s="64">
        <f>IFERROR(1/J436*(Y436/H436),"0")</f>
        <v>0.125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6.0256410256410255</v>
      </c>
      <c r="Y438" s="779">
        <f>IFERROR(Y433/H433,"0")+IFERROR(Y434/H434,"0")+IFERROR(Y435/H435,"0")+IFERROR(Y436/H436,"0")+IFERROR(Y437/H437,"0")</f>
        <v>7</v>
      </c>
      <c r="Z438" s="779">
        <f>IFERROR(IF(Z433="",0,Z433),"0")+IFERROR(IF(Z434="",0,Z434),"0")+IFERROR(IF(Z435="",0,Z435),"0")+IFERROR(IF(Z436="",0,Z436),"0")+IFERROR(IF(Z437="",0,Z437),"0")</f>
        <v>0.15225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47</v>
      </c>
      <c r="Y439" s="779">
        <f>IFERROR(SUM(Y433:Y437),"0")</f>
        <v>54.6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127</v>
      </c>
      <c r="Y443" s="778">
        <f>IFERROR(IF(X443="",0,CEILING((X443/$H443),1)*$H443),"")</f>
        <v>132.6</v>
      </c>
      <c r="Z443" s="36">
        <f>IFERROR(IF(Y443=0,"",ROUNDUP(Y443/H443,0)*0.02175),"")</f>
        <v>0.36974999999999997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136.18307692307692</v>
      </c>
      <c r="BN443" s="64">
        <f>IFERROR(Y443*I443/H443,"0")</f>
        <v>142.18800000000002</v>
      </c>
      <c r="BO443" s="64">
        <f>IFERROR(1/J443*(X443/H443),"0")</f>
        <v>0.29075091575091572</v>
      </c>
      <c r="BP443" s="64">
        <f>IFERROR(1/J443*(Y443/H443),"0")</f>
        <v>0.30357142857142855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16.282051282051281</v>
      </c>
      <c r="Y444" s="779">
        <f>IFERROR(Y441/H441,"0")+IFERROR(Y442/H442,"0")+IFERROR(Y443/H443,"0")</f>
        <v>17</v>
      </c>
      <c r="Z444" s="779">
        <f>IFERROR(IF(Z441="",0,Z441),"0")+IFERROR(IF(Z442="",0,Z442),"0")+IFERROR(IF(Z443="",0,Z443),"0")</f>
        <v>0.36974999999999997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127</v>
      </c>
      <c r="Y445" s="779">
        <f>IFERROR(SUM(Y441:Y443),"0")</f>
        <v>132.6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187</v>
      </c>
      <c r="Y464" s="778">
        <f t="shared" ref="Y464:Y470" si="93">IFERROR(IF(X464="",0,CEILING((X464/$H464),1)*$H464),"")</f>
        <v>187.2</v>
      </c>
      <c r="Z464" s="36">
        <f>IFERROR(IF(Y464=0,"",ROUNDUP(Y464/H464,0)*0.02175),"")</f>
        <v>0.52200000000000002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200.52153846153848</v>
      </c>
      <c r="BN464" s="64">
        <f t="shared" ref="BN464:BN470" si="95">IFERROR(Y464*I464/H464,"0")</f>
        <v>200.73600000000002</v>
      </c>
      <c r="BO464" s="64">
        <f t="shared" ref="BO464:BO470" si="96">IFERROR(1/J464*(X464/H464),"0")</f>
        <v>0.42811355311355309</v>
      </c>
      <c r="BP464" s="64">
        <f t="shared" ref="BP464:BP470" si="97">IFERROR(1/J464*(Y464/H464),"0")</f>
        <v>0.42857142857142855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23.974358974358974</v>
      </c>
      <c r="Y471" s="779">
        <f>IFERROR(Y464/H464,"0")+IFERROR(Y465/H465,"0")+IFERROR(Y466/H466,"0")+IFERROR(Y467/H467,"0")+IFERROR(Y468/H468,"0")+IFERROR(Y469/H469,"0")+IFERROR(Y470/H470,"0")</f>
        <v>24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0.52200000000000002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187</v>
      </c>
      <c r="Y472" s="779">
        <f>IFERROR(SUM(Y464:Y470),"0")</f>
        <v>187.2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8</v>
      </c>
      <c r="Y485" s="778">
        <f t="shared" ref="Y485:Y503" si="98">IFERROR(IF(X485="",0,CEILING((X485/$H485),1)*$H485),"")</f>
        <v>8.4</v>
      </c>
      <c r="Z485" s="36">
        <f>IFERROR(IF(Y485=0,"",ROUNDUP(Y485/H485,0)*0.00753),"")</f>
        <v>1.506E-2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8.4380952380952365</v>
      </c>
      <c r="BN485" s="64">
        <f t="shared" ref="BN485:BN503" si="100">IFERROR(Y485*I485/H485,"0")</f>
        <v>8.86</v>
      </c>
      <c r="BO485" s="64">
        <f t="shared" ref="BO485:BO503" si="101">IFERROR(1/J485*(X485/H485),"0")</f>
        <v>1.2210012210012208E-2</v>
      </c>
      <c r="BP485" s="64">
        <f t="shared" ref="BP485:BP503" si="102">IFERROR(1/J485*(Y485/H485),"0")</f>
        <v>1.282051282051282E-2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1.9047619047619047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1.506E-2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8</v>
      </c>
      <c r="Y505" s="779">
        <f>IFERROR(SUM(Y485:Y503),"0")</f>
        <v>8.4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64</v>
      </c>
      <c r="Y522" s="778">
        <f>IFERROR(IF(X522="",0,CEILING((X522/$H522),1)*$H522),"")</f>
        <v>67.2</v>
      </c>
      <c r="Z522" s="36">
        <f>IFERROR(IF(Y522=0,"",ROUNDUP(Y522/H522,0)*0.00753),"")</f>
        <v>0.12048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67.504761904761892</v>
      </c>
      <c r="BN522" s="64">
        <f>IFERROR(Y522*I522/H522,"0")</f>
        <v>70.88</v>
      </c>
      <c r="BO522" s="64">
        <f>IFERROR(1/J522*(X522/H522),"0")</f>
        <v>9.7680097680097666E-2</v>
      </c>
      <c r="BP522" s="64">
        <f>IFERROR(1/J522*(Y522/H522),"0")</f>
        <v>0.10256410256410256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15.238095238095237</v>
      </c>
      <c r="Y527" s="779">
        <f>IFERROR(Y522/H522,"0")+IFERROR(Y523/H523,"0")+IFERROR(Y524/H524,"0")+IFERROR(Y525/H525,"0")+IFERROR(Y526/H526,"0")</f>
        <v>16</v>
      </c>
      <c r="Z527" s="779">
        <f>IFERROR(IF(Z522="",0,Z522),"0")+IFERROR(IF(Z523="",0,Z523),"0")+IFERROR(IF(Z524="",0,Z524),"0")+IFERROR(IF(Z525="",0,Z525),"0")+IFERROR(IF(Z526="",0,Z526),"0")</f>
        <v>0.12048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64</v>
      </c>
      <c r="Y528" s="779">
        <f>IFERROR(SUM(Y522:Y526),"0")</f>
        <v>67.2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4</v>
      </c>
      <c r="Y541" s="778">
        <f>IFERROR(IF(X541="",0,CEILING((X541/$H541),1)*$H541),"")</f>
        <v>4.8</v>
      </c>
      <c r="Z541" s="36">
        <f>IFERROR(IF(Y541=0,"",ROUNDUP(Y541/H541,0)*0.00502),"")</f>
        <v>2.0080000000000001E-2</v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6.7333333333333334</v>
      </c>
      <c r="BN541" s="64">
        <f>IFERROR(Y541*I541/H541,"0")</f>
        <v>8.08</v>
      </c>
      <c r="BO541" s="64">
        <f>IFERROR(1/J541*(X541/H541),"0")</f>
        <v>1.4245014245014247E-2</v>
      </c>
      <c r="BP541" s="64">
        <f>IFERROR(1/J541*(Y541/H541),"0")</f>
        <v>1.7094017094017096E-2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3.3333333333333335</v>
      </c>
      <c r="Y543" s="779">
        <f>IFERROR(Y539/H539,"0")+IFERROR(Y540/H540,"0")+IFERROR(Y541/H541,"0")+IFERROR(Y542/H542,"0")</f>
        <v>4</v>
      </c>
      <c r="Z543" s="779">
        <f>IFERROR(IF(Z539="",0,Z539),"0")+IFERROR(IF(Z540="",0,Z540),"0")+IFERROR(IF(Z541="",0,Z541),"0")+IFERROR(IF(Z542="",0,Z542),"0")</f>
        <v>2.0080000000000001E-2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4</v>
      </c>
      <c r="Y544" s="779">
        <f>IFERROR(SUM(Y539:Y542),"0")</f>
        <v>4.8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35</v>
      </c>
      <c r="Y553" s="778">
        <f t="shared" ref="Y553:Y563" si="104">IFERROR(IF(X553="",0,CEILING((X553/$H553),1)*$H553),"")</f>
        <v>36.96</v>
      </c>
      <c r="Z553" s="36">
        <f t="shared" ref="Z553:Z558" si="105">IFERROR(IF(Y553=0,"",ROUNDUP(Y553/H553,0)*0.01196),"")</f>
        <v>8.3720000000000003E-2</v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37.386363636363633</v>
      </c>
      <c r="BN553" s="64">
        <f t="shared" ref="BN553:BN563" si="107">IFERROR(Y553*I553/H553,"0")</f>
        <v>39.479999999999997</v>
      </c>
      <c r="BO553" s="64">
        <f t="shared" ref="BO553:BO563" si="108">IFERROR(1/J553*(X553/H553),"0")</f>
        <v>6.3738344988344992E-2</v>
      </c>
      <c r="BP553" s="64">
        <f t="shared" ref="BP553:BP563" si="109">IFERROR(1/J553*(Y553/H553),"0")</f>
        <v>6.7307692307692318E-2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39</v>
      </c>
      <c r="Y554" s="778">
        <f t="shared" si="104"/>
        <v>42.24</v>
      </c>
      <c r="Z554" s="36">
        <f t="shared" si="105"/>
        <v>9.5680000000000001E-2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41.659090909090907</v>
      </c>
      <c r="BN554" s="64">
        <f t="shared" si="107"/>
        <v>45.12</v>
      </c>
      <c r="BO554" s="64">
        <f t="shared" si="108"/>
        <v>7.1022727272727265E-2</v>
      </c>
      <c r="BP554" s="64">
        <f t="shared" si="109"/>
        <v>7.6923076923076927E-2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100</v>
      </c>
      <c r="Y556" s="778">
        <f t="shared" si="104"/>
        <v>100.32000000000001</v>
      </c>
      <c r="Z556" s="36">
        <f t="shared" si="105"/>
        <v>0.22724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106.81818181818181</v>
      </c>
      <c r="BN556" s="64">
        <f t="shared" si="107"/>
        <v>107.16</v>
      </c>
      <c r="BO556" s="64">
        <f t="shared" si="108"/>
        <v>0.18210955710955709</v>
      </c>
      <c r="BP556" s="64">
        <f t="shared" si="109"/>
        <v>0.18269230769230771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62</v>
      </c>
      <c r="Y558" s="778">
        <f t="shared" si="104"/>
        <v>63.36</v>
      </c>
      <c r="Z558" s="36">
        <f t="shared" si="105"/>
        <v>0.14352000000000001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66.22727272727272</v>
      </c>
      <c r="BN558" s="64">
        <f t="shared" si="107"/>
        <v>67.679999999999993</v>
      </c>
      <c r="BO558" s="64">
        <f t="shared" si="108"/>
        <v>0.11290792540792541</v>
      </c>
      <c r="BP558" s="64">
        <f t="shared" si="109"/>
        <v>0.11538461538461539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44.696969696969695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0.55015999999999998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236</v>
      </c>
      <c r="Y565" s="779">
        <f>IFERROR(SUM(Y553:Y563),"0")</f>
        <v>242.88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54</v>
      </c>
      <c r="Y567" s="778">
        <f>IFERROR(IF(X567="",0,CEILING((X567/$H567),1)*$H567),"")</f>
        <v>58.080000000000005</v>
      </c>
      <c r="Z567" s="36">
        <f>IFERROR(IF(Y567=0,"",ROUNDUP(Y567/H567,0)*0.01196),"")</f>
        <v>0.13156000000000001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57.68181818181818</v>
      </c>
      <c r="BN567" s="64">
        <f>IFERROR(Y567*I567/H567,"0")</f>
        <v>62.040000000000006</v>
      </c>
      <c r="BO567" s="64">
        <f>IFERROR(1/J567*(X567/H567),"0")</f>
        <v>9.8339160839160833E-2</v>
      </c>
      <c r="BP567" s="64">
        <f>IFERROR(1/J567*(Y567/H567),"0")</f>
        <v>0.10576923076923078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10.227272727272727</v>
      </c>
      <c r="Y570" s="779">
        <f>IFERROR(Y567/H567,"0")+IFERROR(Y568/H568,"0")+IFERROR(Y569/H569,"0")</f>
        <v>11</v>
      </c>
      <c r="Z570" s="779">
        <f>IFERROR(IF(Z567="",0,Z567),"0")+IFERROR(IF(Z568="",0,Z568),"0")+IFERROR(IF(Z569="",0,Z569),"0")</f>
        <v>0.13156000000000001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54</v>
      </c>
      <c r="Y571" s="779">
        <f>IFERROR(SUM(Y567:Y569),"0")</f>
        <v>58.080000000000005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87</v>
      </c>
      <c r="Y573" s="778">
        <f t="shared" ref="Y573:Y581" si="110">IFERROR(IF(X573="",0,CEILING((X573/$H573),1)*$H573),"")</f>
        <v>89.76</v>
      </c>
      <c r="Z573" s="36">
        <f>IFERROR(IF(Y573=0,"",ROUNDUP(Y573/H573,0)*0.01196),"")</f>
        <v>0.20332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92.931818181818173</v>
      </c>
      <c r="BN573" s="64">
        <f t="shared" ref="BN573:BN581" si="112">IFERROR(Y573*I573/H573,"0")</f>
        <v>95.88</v>
      </c>
      <c r="BO573" s="64">
        <f t="shared" ref="BO573:BO581" si="113">IFERROR(1/J573*(X573/H573),"0")</f>
        <v>0.15843531468531469</v>
      </c>
      <c r="BP573" s="64">
        <f t="shared" ref="BP573:BP581" si="114">IFERROR(1/J573*(Y573/H573),"0")</f>
        <v>0.16346153846153846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89</v>
      </c>
      <c r="Y574" s="778">
        <f t="shared" si="110"/>
        <v>89.76</v>
      </c>
      <c r="Z574" s="36">
        <f>IFERROR(IF(Y574=0,"",ROUNDUP(Y574/H574,0)*0.01196),"")</f>
        <v>0.20332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95.068181818181813</v>
      </c>
      <c r="BN574" s="64">
        <f t="shared" si="112"/>
        <v>95.88</v>
      </c>
      <c r="BO574" s="64">
        <f t="shared" si="113"/>
        <v>0.16207750582750582</v>
      </c>
      <c r="BP574" s="64">
        <f t="shared" si="114"/>
        <v>0.16346153846153846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91</v>
      </c>
      <c r="Y575" s="778">
        <f t="shared" si="110"/>
        <v>95.04</v>
      </c>
      <c r="Z575" s="36">
        <f>IFERROR(IF(Y575=0,"",ROUNDUP(Y575/H575,0)*0.01196),"")</f>
        <v>0.21528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97.204545454545453</v>
      </c>
      <c r="BN575" s="64">
        <f t="shared" si="112"/>
        <v>101.52000000000001</v>
      </c>
      <c r="BO575" s="64">
        <f t="shared" si="113"/>
        <v>0.16571969696969696</v>
      </c>
      <c r="BP575" s="64">
        <f t="shared" si="114"/>
        <v>0.17307692307692307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50.568181818181813</v>
      </c>
      <c r="Y582" s="779">
        <f>IFERROR(Y573/H573,"0")+IFERROR(Y574/H574,"0")+IFERROR(Y575/H575,"0")+IFERROR(Y576/H576,"0")+IFERROR(Y577/H577,"0")+IFERROR(Y578/H578,"0")+IFERROR(Y579/H579,"0")+IFERROR(Y580/H580,"0")+IFERROR(Y581/H581,"0")</f>
        <v>52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0.62192000000000003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267</v>
      </c>
      <c r="Y583" s="779">
        <f>IFERROR(SUM(Y573:Y581),"0")</f>
        <v>274.56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0</v>
      </c>
      <c r="Y600" s="778">
        <f t="shared" si="115"/>
        <v>0</v>
      </c>
      <c r="Z600" s="36" t="str">
        <f>IFERROR(IF(Y600=0,"",ROUNDUP(Y600/H600,0)*0.02175),"")</f>
        <v/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0</v>
      </c>
      <c r="BN600" s="64">
        <f t="shared" si="117"/>
        <v>0</v>
      </c>
      <c r="BO600" s="64">
        <f t="shared" si="118"/>
        <v>0</v>
      </c>
      <c r="BP600" s="64">
        <f t="shared" si="119"/>
        <v>0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0</v>
      </c>
      <c r="Y605" s="779">
        <f>IFERROR(Y598/H598,"0")+IFERROR(Y599/H599,"0")+IFERROR(Y600/H600,"0")+IFERROR(Y601/H601,"0")+IFERROR(Y602/H602,"0")+IFERROR(Y603/H603,"0")+IFERROR(Y604/H604,"0")</f>
        <v>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0</v>
      </c>
      <c r="Y606" s="779">
        <f>IFERROR(SUM(Y598:Y604),"0")</f>
        <v>0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0</v>
      </c>
      <c r="Y633" s="779">
        <f>IFERROR(Y625/H625,"0")+IFERROR(Y626/H626,"0")+IFERROR(Y627/H627,"0")+IFERROR(Y628/H628,"0")+IFERROR(Y629/H629,"0")+IFERROR(Y630/H630,"0")+IFERROR(Y631/H631,"0")+IFERROR(Y632/H632,"0")</f>
        <v>0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0</v>
      </c>
      <c r="Y634" s="779">
        <f>IFERROR(SUM(Y625:Y632),"0")</f>
        <v>0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2632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2744.75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2794.3531232868249</v>
      </c>
      <c r="Y661" s="779">
        <f>IFERROR(SUM(BN22:BN657),"0")</f>
        <v>2914.0329999999999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5</v>
      </c>
      <c r="Y662" s="38">
        <f>ROUNDUP(SUM(BP22:BP657),0)</f>
        <v>6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2919.3531232868249</v>
      </c>
      <c r="Y663" s="779">
        <f>GrossWeightTotalR+PalletQtyTotalR*25</f>
        <v>3064.0329999999999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469.76198349017818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489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6.0681200000000004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118.80000000000001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75.600000000000009</v>
      </c>
      <c r="E670" s="46">
        <f>IFERROR(Y107*1,"0")+IFERROR(Y108*1,"0")+IFERROR(Y109*1,"0")+IFERROR(Y110*1,"0")+IFERROR(Y114*1,"0")+IFERROR(Y115*1,"0")+IFERROR(Y116*1,"0")+IFERROR(Y117*1,"0")+IFERROR(Y118*1,"0")+IFERROR(Y119*1,"0")</f>
        <v>235.8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177.5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0</v>
      </c>
      <c r="I670" s="46">
        <f>IFERROR(Y192*1,"0")+IFERROR(Y196*1,"0")+IFERROR(Y197*1,"0")+IFERROR(Y198*1,"0")+IFERROR(Y199*1,"0")+IFERROR(Y200*1,"0")+IFERROR(Y201*1,"0")+IFERROR(Y202*1,"0")+IFERROR(Y203*1,"0")</f>
        <v>135.78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383.1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9.9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43.199999999999996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54.75</v>
      </c>
      <c r="V670" s="46">
        <f>IFERROR(Y402*1,"0")+IFERROR(Y406*1,"0")+IFERROR(Y407*1,"0")+IFERROR(Y408*1,"0")</f>
        <v>0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667.2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187.2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8.4</v>
      </c>
      <c r="Z670" s="46">
        <f>IFERROR(Y518*1,"0")+IFERROR(Y522*1,"0")+IFERROR(Y523*1,"0")+IFERROR(Y524*1,"0")+IFERROR(Y525*1,"0")+IFERROR(Y526*1,"0")+IFERROR(Y530*1,"0")+IFERROR(Y534*1,"0")</f>
        <v>67.2</v>
      </c>
      <c r="AA670" s="46">
        <f>IFERROR(Y539*1,"0")+IFERROR(Y540*1,"0")+IFERROR(Y541*1,"0")+IFERROR(Y542*1,"0")</f>
        <v>4.8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575.52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0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2024-11-21T08:32:38Z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