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11,24 ПОКОМ ЗПФ филиалы\"/>
    </mc:Choice>
  </mc:AlternateContent>
  <xr:revisionPtr revIDLastSave="0" documentId="13_ncr:1_{091C2CFD-A80E-46A1-934C-467B2C6ADF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Sheet!$A$3:$AK$78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8" i="1" l="1"/>
  <c r="AI77" i="1"/>
  <c r="AI76" i="1"/>
  <c r="AI75" i="1"/>
  <c r="AI74" i="1"/>
  <c r="AI73" i="1"/>
  <c r="AI72" i="1"/>
  <c r="AI67" i="1"/>
  <c r="AI66" i="1"/>
  <c r="AI65" i="1"/>
  <c r="AI64" i="1"/>
  <c r="AI63" i="1"/>
  <c r="AI57" i="1"/>
  <c r="AI56" i="1"/>
  <c r="AI55" i="1"/>
  <c r="AI54" i="1"/>
  <c r="AI53" i="1"/>
  <c r="AI52" i="1"/>
  <c r="AI51" i="1"/>
  <c r="AI50" i="1"/>
  <c r="AI49" i="1"/>
  <c r="AI47" i="1"/>
  <c r="AI46" i="1"/>
  <c r="AI45" i="1"/>
  <c r="AI44" i="1"/>
  <c r="AI43" i="1"/>
  <c r="AI40" i="1"/>
  <c r="AI36" i="1"/>
  <c r="AI30" i="1"/>
  <c r="AI29" i="1"/>
  <c r="AI27" i="1"/>
  <c r="AI24" i="1"/>
  <c r="AI23" i="1"/>
  <c r="AI22" i="1"/>
  <c r="AI21" i="1"/>
  <c r="AI20" i="1"/>
  <c r="AI19" i="1"/>
  <c r="AI18" i="1"/>
  <c r="AI16" i="1"/>
  <c r="AI14" i="1"/>
  <c r="AI11" i="1"/>
  <c r="AI9" i="1"/>
  <c r="AI7" i="1"/>
  <c r="AI6" i="1"/>
  <c r="S14" i="1"/>
  <c r="AF14" i="1"/>
  <c r="AL78" i="1"/>
  <c r="AL77" i="1"/>
  <c r="AL14" i="1"/>
  <c r="AH5" i="1"/>
  <c r="O76" i="1" l="1"/>
  <c r="O73" i="1"/>
  <c r="O72" i="1"/>
  <c r="O64" i="1"/>
  <c r="O57" i="1"/>
  <c r="O55" i="1"/>
  <c r="O54" i="1"/>
  <c r="O53" i="1"/>
  <c r="O47" i="1"/>
  <c r="O46" i="1"/>
  <c r="O44" i="1"/>
  <c r="O43" i="1"/>
  <c r="O40" i="1"/>
  <c r="O36" i="1"/>
  <c r="O30" i="1"/>
  <c r="O29" i="1"/>
  <c r="O24" i="1"/>
  <c r="O16" i="1"/>
  <c r="O11" i="1"/>
  <c r="O9" i="1"/>
  <c r="AI5" i="1" l="1"/>
  <c r="O5" i="1"/>
  <c r="F63" i="1"/>
  <c r="E63" i="1"/>
  <c r="P77" i="1"/>
  <c r="Q77" i="1" s="1"/>
  <c r="P78" i="1"/>
  <c r="Q78" i="1" s="1"/>
  <c r="W77" i="1"/>
  <c r="AF78" i="1"/>
  <c r="AG78" i="1" s="1"/>
  <c r="AD78" i="1"/>
  <c r="AF77" i="1"/>
  <c r="AG77" i="1" s="1"/>
  <c r="AD77" i="1"/>
  <c r="R78" i="1"/>
  <c r="R77" i="1"/>
  <c r="S77" i="1" l="1"/>
  <c r="V77" i="1" s="1"/>
  <c r="W78" i="1"/>
  <c r="S78" i="1"/>
  <c r="V78" i="1" s="1"/>
  <c r="AK76" i="1" l="1"/>
  <c r="AL76" i="1" s="1"/>
  <c r="AJ76" i="1"/>
  <c r="AK75" i="1"/>
  <c r="AL75" i="1" s="1"/>
  <c r="AJ75" i="1"/>
  <c r="AK74" i="1"/>
  <c r="AL74" i="1" s="1"/>
  <c r="AJ74" i="1"/>
  <c r="AF74" i="1" s="1"/>
  <c r="S74" i="1" s="1"/>
  <c r="AK73" i="1"/>
  <c r="AL73" i="1" s="1"/>
  <c r="AJ73" i="1"/>
  <c r="AK72" i="1"/>
  <c r="AL72" i="1" s="1"/>
  <c r="AJ72" i="1"/>
  <c r="AK71" i="1"/>
  <c r="AJ71" i="1"/>
  <c r="AK70" i="1"/>
  <c r="AJ70" i="1"/>
  <c r="AK67" i="1"/>
  <c r="AL67" i="1" s="1"/>
  <c r="AJ67" i="1"/>
  <c r="AK66" i="1"/>
  <c r="AL66" i="1" s="1"/>
  <c r="AJ66" i="1"/>
  <c r="AK65" i="1"/>
  <c r="AL65" i="1" s="1"/>
  <c r="AJ65" i="1"/>
  <c r="AF65" i="1" s="1"/>
  <c r="S65" i="1" s="1"/>
  <c r="AK64" i="1"/>
  <c r="AL64" i="1" s="1"/>
  <c r="AJ64" i="1"/>
  <c r="AK63" i="1"/>
  <c r="AL63" i="1" s="1"/>
  <c r="AJ63" i="1"/>
  <c r="AF63" i="1" s="1"/>
  <c r="S63" i="1" s="1"/>
  <c r="AK61" i="1"/>
  <c r="AJ61" i="1"/>
  <c r="AK60" i="1"/>
  <c r="AJ60" i="1"/>
  <c r="AK59" i="1"/>
  <c r="AJ59" i="1"/>
  <c r="AK58" i="1"/>
  <c r="AJ58" i="1"/>
  <c r="AK57" i="1"/>
  <c r="AL57" i="1" s="1"/>
  <c r="AJ57" i="1"/>
  <c r="AK56" i="1"/>
  <c r="AL56" i="1" s="1"/>
  <c r="AJ56" i="1"/>
  <c r="AK55" i="1"/>
  <c r="AL55" i="1" s="1"/>
  <c r="AJ55" i="1"/>
  <c r="AK54" i="1"/>
  <c r="AL54" i="1" s="1"/>
  <c r="AJ54" i="1"/>
  <c r="AK53" i="1"/>
  <c r="AL53" i="1" s="1"/>
  <c r="AJ53" i="1"/>
  <c r="AK52" i="1"/>
  <c r="AL52" i="1" s="1"/>
  <c r="AJ52" i="1"/>
  <c r="AK51" i="1"/>
  <c r="AL51" i="1" s="1"/>
  <c r="AJ51" i="1"/>
  <c r="AF51" i="1" s="1"/>
  <c r="S51" i="1" s="1"/>
  <c r="AK50" i="1"/>
  <c r="AL50" i="1" s="1"/>
  <c r="AJ50" i="1"/>
  <c r="AF50" i="1" s="1"/>
  <c r="S50" i="1" s="1"/>
  <c r="AK49" i="1"/>
  <c r="AL49" i="1" s="1"/>
  <c r="AJ49" i="1"/>
  <c r="AF49" i="1" s="1"/>
  <c r="S49" i="1" s="1"/>
  <c r="AK47" i="1"/>
  <c r="AL47" i="1" s="1"/>
  <c r="AJ47" i="1"/>
  <c r="AK46" i="1"/>
  <c r="AL46" i="1" s="1"/>
  <c r="AJ46" i="1"/>
  <c r="AK45" i="1"/>
  <c r="AL45" i="1" s="1"/>
  <c r="AJ45" i="1"/>
  <c r="AK44" i="1"/>
  <c r="AL44" i="1" s="1"/>
  <c r="AJ44" i="1"/>
  <c r="AK43" i="1"/>
  <c r="AL43" i="1" s="1"/>
  <c r="AJ43" i="1"/>
  <c r="AK42" i="1"/>
  <c r="AJ42" i="1"/>
  <c r="AK41" i="1"/>
  <c r="AJ41" i="1"/>
  <c r="AK40" i="1"/>
  <c r="AL40" i="1" s="1"/>
  <c r="AJ40" i="1"/>
  <c r="AK39" i="1"/>
  <c r="AJ39" i="1"/>
  <c r="AK38" i="1"/>
  <c r="AJ38" i="1"/>
  <c r="AK37" i="1"/>
  <c r="AJ37" i="1"/>
  <c r="AK36" i="1"/>
  <c r="AL36" i="1" s="1"/>
  <c r="AJ36" i="1"/>
  <c r="AK35" i="1"/>
  <c r="AJ35" i="1"/>
  <c r="AK34" i="1"/>
  <c r="AJ34" i="1"/>
  <c r="AK33" i="1"/>
  <c r="AJ33" i="1"/>
  <c r="AK32" i="1"/>
  <c r="AJ32" i="1"/>
  <c r="AK31" i="1"/>
  <c r="AJ31" i="1"/>
  <c r="AK30" i="1"/>
  <c r="AL30" i="1" s="1"/>
  <c r="AJ30" i="1"/>
  <c r="AK29" i="1"/>
  <c r="AL29" i="1" s="1"/>
  <c r="AJ29" i="1"/>
  <c r="AK28" i="1"/>
  <c r="AJ28" i="1"/>
  <c r="AK27" i="1"/>
  <c r="AL27" i="1" s="1"/>
  <c r="AJ27" i="1"/>
  <c r="AK26" i="1"/>
  <c r="AJ26" i="1"/>
  <c r="AK25" i="1"/>
  <c r="AJ25" i="1"/>
  <c r="AK24" i="1"/>
  <c r="AL24" i="1" s="1"/>
  <c r="AJ24" i="1"/>
  <c r="AK23" i="1"/>
  <c r="AL23" i="1" s="1"/>
  <c r="AJ23" i="1"/>
  <c r="AF23" i="1" s="1"/>
  <c r="S23" i="1" s="1"/>
  <c r="AK22" i="1"/>
  <c r="AL22" i="1" s="1"/>
  <c r="AJ22" i="1"/>
  <c r="AF22" i="1" s="1"/>
  <c r="S22" i="1" s="1"/>
  <c r="AK21" i="1"/>
  <c r="AL21" i="1" s="1"/>
  <c r="AJ21" i="1"/>
  <c r="AF21" i="1" s="1"/>
  <c r="S21" i="1" s="1"/>
  <c r="AK20" i="1"/>
  <c r="AL20" i="1" s="1"/>
  <c r="AJ20" i="1"/>
  <c r="AK19" i="1"/>
  <c r="AL19" i="1" s="1"/>
  <c r="AJ19" i="1"/>
  <c r="AF19" i="1" s="1"/>
  <c r="S19" i="1" s="1"/>
  <c r="AK18" i="1"/>
  <c r="AL18" i="1" s="1"/>
  <c r="AJ18" i="1"/>
  <c r="AK17" i="1"/>
  <c r="AJ17" i="1"/>
  <c r="AK16" i="1"/>
  <c r="AL16" i="1" s="1"/>
  <c r="AJ16" i="1"/>
  <c r="AK13" i="1"/>
  <c r="AJ13" i="1"/>
  <c r="AK12" i="1"/>
  <c r="AJ12" i="1"/>
  <c r="AK11" i="1"/>
  <c r="AL11" i="1" s="1"/>
  <c r="AJ11" i="1"/>
  <c r="AK10" i="1"/>
  <c r="AJ10" i="1"/>
  <c r="AK9" i="1"/>
  <c r="AL9" i="1" s="1"/>
  <c r="AJ9" i="1"/>
  <c r="AK8" i="1"/>
  <c r="AJ8" i="1"/>
  <c r="AK7" i="1"/>
  <c r="AL7" i="1" s="1"/>
  <c r="AJ7" i="1"/>
  <c r="AK6" i="1"/>
  <c r="AL6" i="1" s="1"/>
  <c r="AL5" i="1" s="1"/>
  <c r="AJ6" i="1"/>
  <c r="AF29" i="1" l="1"/>
  <c r="S29" i="1" s="1"/>
  <c r="AF43" i="1"/>
  <c r="S43" i="1" s="1"/>
  <c r="AF53" i="1"/>
  <c r="S53" i="1" s="1"/>
  <c r="AF55" i="1"/>
  <c r="S55" i="1" s="1"/>
  <c r="AF57" i="1"/>
  <c r="S57" i="1" s="1"/>
  <c r="AD8" i="1"/>
  <c r="AD10" i="1"/>
  <c r="AD12" i="1"/>
  <c r="AD13" i="1"/>
  <c r="AD14" i="1"/>
  <c r="AD15" i="1"/>
  <c r="AD17" i="1"/>
  <c r="AD22" i="1"/>
  <c r="AD25" i="1"/>
  <c r="AD26" i="1"/>
  <c r="AD28" i="1"/>
  <c r="AD31" i="1"/>
  <c r="AD32" i="1"/>
  <c r="AD33" i="1"/>
  <c r="AD34" i="1"/>
  <c r="AD35" i="1"/>
  <c r="AD37" i="1"/>
  <c r="AD38" i="1"/>
  <c r="AD39" i="1"/>
  <c r="AD41" i="1"/>
  <c r="AD42" i="1"/>
  <c r="AD48" i="1"/>
  <c r="AD50" i="1"/>
  <c r="AD58" i="1"/>
  <c r="AD59" i="1"/>
  <c r="AD60" i="1"/>
  <c r="AD61" i="1"/>
  <c r="AD62" i="1"/>
  <c r="AD68" i="1"/>
  <c r="AD69" i="1"/>
  <c r="AD70" i="1"/>
  <c r="AD71" i="1"/>
  <c r="AD74" i="1"/>
  <c r="P7" i="1"/>
  <c r="P8" i="1"/>
  <c r="P9" i="1"/>
  <c r="P10" i="1"/>
  <c r="P11" i="1"/>
  <c r="P12" i="1"/>
  <c r="P13" i="1"/>
  <c r="P14" i="1"/>
  <c r="P15" i="1"/>
  <c r="P16" i="1"/>
  <c r="Q16" i="1" s="1"/>
  <c r="R16" i="1" s="1"/>
  <c r="AF16" i="1" s="1"/>
  <c r="S16" i="1" s="1"/>
  <c r="P17" i="1"/>
  <c r="P18" i="1"/>
  <c r="P19" i="1"/>
  <c r="P20" i="1"/>
  <c r="P21" i="1"/>
  <c r="P22" i="1"/>
  <c r="P23" i="1"/>
  <c r="P24" i="1"/>
  <c r="Q24" i="1" s="1"/>
  <c r="R24" i="1" s="1"/>
  <c r="AF24" i="1" s="1"/>
  <c r="S24" i="1" s="1"/>
  <c r="P25" i="1"/>
  <c r="P26" i="1"/>
  <c r="P27" i="1"/>
  <c r="P28" i="1"/>
  <c r="P29" i="1"/>
  <c r="Q29" i="1" s="1"/>
  <c r="R29" i="1" s="1"/>
  <c r="P30" i="1"/>
  <c r="Q30" i="1" s="1"/>
  <c r="R30" i="1" s="1"/>
  <c r="AF30" i="1" s="1"/>
  <c r="S30" i="1" s="1"/>
  <c r="P31" i="1"/>
  <c r="P32" i="1"/>
  <c r="P33" i="1"/>
  <c r="P34" i="1"/>
  <c r="P35" i="1"/>
  <c r="P36" i="1"/>
  <c r="Q36" i="1" s="1"/>
  <c r="R36" i="1" s="1"/>
  <c r="AF36" i="1" s="1"/>
  <c r="S36" i="1" s="1"/>
  <c r="P37" i="1"/>
  <c r="P38" i="1"/>
  <c r="P39" i="1"/>
  <c r="P40" i="1"/>
  <c r="P41" i="1"/>
  <c r="P42" i="1"/>
  <c r="P43" i="1"/>
  <c r="Q43" i="1" s="1"/>
  <c r="R43" i="1" s="1"/>
  <c r="P44" i="1"/>
  <c r="P45" i="1"/>
  <c r="P46" i="1"/>
  <c r="P47" i="1"/>
  <c r="P48" i="1"/>
  <c r="P49" i="1"/>
  <c r="P50" i="1"/>
  <c r="P51" i="1"/>
  <c r="P52" i="1"/>
  <c r="P53" i="1"/>
  <c r="Q53" i="1" s="1"/>
  <c r="R53" i="1" s="1"/>
  <c r="P54" i="1"/>
  <c r="Q54" i="1" s="1"/>
  <c r="R54" i="1" s="1"/>
  <c r="AF54" i="1" s="1"/>
  <c r="S54" i="1" s="1"/>
  <c r="P55" i="1"/>
  <c r="Q55" i="1" s="1"/>
  <c r="R55" i="1" s="1"/>
  <c r="P56" i="1"/>
  <c r="P57" i="1"/>
  <c r="Q57" i="1" s="1"/>
  <c r="R57" i="1" s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6" i="1"/>
  <c r="K14" i="1"/>
  <c r="W29" i="1" l="1"/>
  <c r="W57" i="1"/>
  <c r="W55" i="1"/>
  <c r="AD55" i="1"/>
  <c r="W53" i="1"/>
  <c r="W43" i="1"/>
  <c r="W54" i="1"/>
  <c r="W36" i="1"/>
  <c r="W30" i="1"/>
  <c r="W24" i="1"/>
  <c r="W16" i="1"/>
  <c r="R6" i="1"/>
  <c r="AF6" i="1" s="1"/>
  <c r="S6" i="1" s="1"/>
  <c r="V6" i="1" s="1"/>
  <c r="Q6" i="1"/>
  <c r="R75" i="1"/>
  <c r="Q75" i="1"/>
  <c r="Q73" i="1"/>
  <c r="R73" i="1" s="1"/>
  <c r="AF73" i="1" s="1"/>
  <c r="S73" i="1" s="1"/>
  <c r="R67" i="1"/>
  <c r="Q67" i="1"/>
  <c r="AG65" i="1"/>
  <c r="Q65" i="1"/>
  <c r="AG63" i="1"/>
  <c r="Q63" i="1"/>
  <c r="AD51" i="1"/>
  <c r="Q51" i="1"/>
  <c r="AG49" i="1"/>
  <c r="Q49" i="1"/>
  <c r="Q47" i="1"/>
  <c r="R47" i="1" s="1"/>
  <c r="AF47" i="1" s="1"/>
  <c r="S47" i="1" s="1"/>
  <c r="R45" i="1"/>
  <c r="Q45" i="1"/>
  <c r="R27" i="1"/>
  <c r="Q27" i="1"/>
  <c r="AG23" i="1"/>
  <c r="Q23" i="1"/>
  <c r="AD21" i="1"/>
  <c r="Q21" i="1"/>
  <c r="AG19" i="1"/>
  <c r="Q19" i="1"/>
  <c r="Q11" i="1"/>
  <c r="R11" i="1" s="1"/>
  <c r="AF11" i="1" s="1"/>
  <c r="S11" i="1" s="1"/>
  <c r="Q9" i="1"/>
  <c r="R9" i="1" s="1"/>
  <c r="AF9" i="1" s="1"/>
  <c r="S9" i="1" s="1"/>
  <c r="R7" i="1"/>
  <c r="Q7" i="1"/>
  <c r="Q76" i="1"/>
  <c r="R76" i="1" s="1"/>
  <c r="AF76" i="1" s="1"/>
  <c r="S76" i="1" s="1"/>
  <c r="AG74" i="1"/>
  <c r="Q74" i="1"/>
  <c r="Q72" i="1"/>
  <c r="R72" i="1" s="1"/>
  <c r="AF72" i="1" s="1"/>
  <c r="S72" i="1" s="1"/>
  <c r="R66" i="1"/>
  <c r="Q66" i="1"/>
  <c r="Q64" i="1"/>
  <c r="R64" i="1" s="1"/>
  <c r="AF64" i="1" s="1"/>
  <c r="S64" i="1" s="1"/>
  <c r="R56" i="1"/>
  <c r="Q56" i="1"/>
  <c r="R52" i="1"/>
  <c r="Q52" i="1"/>
  <c r="AG50" i="1"/>
  <c r="Q50" i="1"/>
  <c r="Q46" i="1"/>
  <c r="R46" i="1" s="1"/>
  <c r="AF46" i="1" s="1"/>
  <c r="S46" i="1" s="1"/>
  <c r="Q44" i="1"/>
  <c r="R44" i="1" s="1"/>
  <c r="AF44" i="1" s="1"/>
  <c r="S44" i="1" s="1"/>
  <c r="Q40" i="1"/>
  <c r="R40" i="1" s="1"/>
  <c r="AF40" i="1" s="1"/>
  <c r="S40" i="1" s="1"/>
  <c r="AG22" i="1"/>
  <c r="Q22" i="1"/>
  <c r="R20" i="1"/>
  <c r="Q20" i="1"/>
  <c r="R18" i="1"/>
  <c r="Q18" i="1"/>
  <c r="AG14" i="1"/>
  <c r="Q14" i="1"/>
  <c r="AD18" i="1"/>
  <c r="V22" i="1"/>
  <c r="AD65" i="1"/>
  <c r="AD63" i="1"/>
  <c r="AD49" i="1"/>
  <c r="AD23" i="1"/>
  <c r="AD19" i="1"/>
  <c r="W6" i="1"/>
  <c r="W75" i="1"/>
  <c r="W71" i="1"/>
  <c r="V71" i="1"/>
  <c r="W69" i="1"/>
  <c r="V69" i="1"/>
  <c r="W67" i="1"/>
  <c r="W65" i="1"/>
  <c r="W63" i="1"/>
  <c r="W61" i="1"/>
  <c r="V61" i="1"/>
  <c r="W59" i="1"/>
  <c r="V59" i="1"/>
  <c r="W51" i="1"/>
  <c r="W49" i="1"/>
  <c r="W45" i="1"/>
  <c r="W41" i="1"/>
  <c r="V41" i="1"/>
  <c r="W39" i="1"/>
  <c r="V39" i="1"/>
  <c r="W37" i="1"/>
  <c r="V37" i="1"/>
  <c r="W35" i="1"/>
  <c r="V35" i="1"/>
  <c r="W33" i="1"/>
  <c r="V33" i="1"/>
  <c r="W31" i="1"/>
  <c r="V31" i="1"/>
  <c r="W27" i="1"/>
  <c r="W25" i="1"/>
  <c r="V25" i="1"/>
  <c r="W23" i="1"/>
  <c r="W21" i="1"/>
  <c r="W19" i="1"/>
  <c r="W17" i="1"/>
  <c r="V17" i="1"/>
  <c r="W15" i="1"/>
  <c r="V15" i="1"/>
  <c r="W13" i="1"/>
  <c r="V13" i="1"/>
  <c r="W7" i="1"/>
  <c r="W74" i="1"/>
  <c r="V70" i="1"/>
  <c r="W70" i="1"/>
  <c r="W68" i="1"/>
  <c r="V68" i="1"/>
  <c r="W66" i="1"/>
  <c r="V62" i="1"/>
  <c r="W62" i="1"/>
  <c r="W60" i="1"/>
  <c r="V60" i="1"/>
  <c r="V58" i="1"/>
  <c r="W58" i="1"/>
  <c r="W56" i="1"/>
  <c r="W52" i="1"/>
  <c r="W50" i="1"/>
  <c r="W48" i="1"/>
  <c r="V48" i="1"/>
  <c r="V42" i="1"/>
  <c r="W42" i="1"/>
  <c r="V38" i="1"/>
  <c r="W38" i="1"/>
  <c r="W34" i="1"/>
  <c r="V34" i="1"/>
  <c r="W32" i="1"/>
  <c r="V32" i="1"/>
  <c r="W28" i="1"/>
  <c r="V28" i="1"/>
  <c r="W26" i="1"/>
  <c r="V26" i="1"/>
  <c r="W22" i="1"/>
  <c r="W20" i="1"/>
  <c r="W18" i="1"/>
  <c r="W14" i="1"/>
  <c r="W12" i="1"/>
  <c r="V12" i="1"/>
  <c r="W10" i="1"/>
  <c r="V10" i="1"/>
  <c r="W8" i="1"/>
  <c r="V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P5" i="1"/>
  <c r="N5" i="1"/>
  <c r="M5" i="1"/>
  <c r="L5" i="1"/>
  <c r="J5" i="1"/>
  <c r="F5" i="1"/>
  <c r="E5" i="1"/>
  <c r="AF18" i="1" l="1"/>
  <c r="S18" i="1" s="1"/>
  <c r="V18" i="1" s="1"/>
  <c r="AF20" i="1"/>
  <c r="S20" i="1" s="1"/>
  <c r="AF66" i="1"/>
  <c r="S66" i="1" s="1"/>
  <c r="V66" i="1" s="1"/>
  <c r="AD7" i="1"/>
  <c r="AF7" i="1"/>
  <c r="S7" i="1" s="1"/>
  <c r="AD27" i="1"/>
  <c r="AF27" i="1"/>
  <c r="S27" i="1" s="1"/>
  <c r="AF45" i="1"/>
  <c r="S45" i="1" s="1"/>
  <c r="AF75" i="1"/>
  <c r="S75" i="1" s="1"/>
  <c r="V75" i="1" s="1"/>
  <c r="AD45" i="1"/>
  <c r="AD75" i="1"/>
  <c r="AF52" i="1"/>
  <c r="S52" i="1" s="1"/>
  <c r="V52" i="1" s="1"/>
  <c r="AF56" i="1"/>
  <c r="S56" i="1" s="1"/>
  <c r="V56" i="1" s="1"/>
  <c r="AF67" i="1"/>
  <c r="S67" i="1" s="1"/>
  <c r="V7" i="1"/>
  <c r="V45" i="1"/>
  <c r="V19" i="1"/>
  <c r="AD20" i="1"/>
  <c r="V67" i="1"/>
  <c r="V74" i="1"/>
  <c r="V50" i="1"/>
  <c r="V63" i="1"/>
  <c r="AD52" i="1"/>
  <c r="AD29" i="1"/>
  <c r="V14" i="1"/>
  <c r="V20" i="1"/>
  <c r="AG6" i="1"/>
  <c r="V23" i="1"/>
  <c r="AG40" i="1"/>
  <c r="W40" i="1"/>
  <c r="W44" i="1"/>
  <c r="W46" i="1"/>
  <c r="W64" i="1"/>
  <c r="AD64" i="1"/>
  <c r="W72" i="1"/>
  <c r="W76" i="1"/>
  <c r="W9" i="1"/>
  <c r="W11" i="1"/>
  <c r="AG47" i="1"/>
  <c r="W47" i="1"/>
  <c r="AD67" i="1"/>
  <c r="V65" i="1"/>
  <c r="V49" i="1"/>
  <c r="W73" i="1"/>
  <c r="AG73" i="1"/>
  <c r="AD9" i="1"/>
  <c r="AD6" i="1"/>
  <c r="AD56" i="1"/>
  <c r="AG64" i="1"/>
  <c r="AD36" i="1"/>
  <c r="AD66" i="1"/>
  <c r="Q5" i="1"/>
  <c r="AD57" i="1"/>
  <c r="AD24" i="1"/>
  <c r="AD54" i="1"/>
  <c r="AD43" i="1"/>
  <c r="V55" i="1"/>
  <c r="AD16" i="1"/>
  <c r="V16" i="1"/>
  <c r="AG16" i="1"/>
  <c r="V30" i="1"/>
  <c r="AG30" i="1"/>
  <c r="V43" i="1"/>
  <c r="AG43" i="1"/>
  <c r="AG36" i="1"/>
  <c r="V36" i="1"/>
  <c r="AG24" i="1"/>
  <c r="V24" i="1"/>
  <c r="AG54" i="1"/>
  <c r="V54" i="1"/>
  <c r="V53" i="1"/>
  <c r="AG53" i="1"/>
  <c r="AG57" i="1"/>
  <c r="V57" i="1"/>
  <c r="AD53" i="1"/>
  <c r="AD30" i="1"/>
  <c r="V29" i="1"/>
  <c r="AG29" i="1"/>
  <c r="V64" i="1"/>
  <c r="V27" i="1"/>
  <c r="AG21" i="1"/>
  <c r="V21" i="1"/>
  <c r="AG51" i="1"/>
  <c r="V51" i="1"/>
  <c r="K5" i="1"/>
  <c r="AG7" i="1" l="1"/>
  <c r="AG27" i="1"/>
  <c r="AG67" i="1"/>
  <c r="AG56" i="1"/>
  <c r="AG52" i="1"/>
  <c r="AG75" i="1"/>
  <c r="AG45" i="1"/>
  <c r="AG66" i="1"/>
  <c r="AG20" i="1"/>
  <c r="AG18" i="1"/>
  <c r="AD47" i="1"/>
  <c r="V47" i="1"/>
  <c r="AG55" i="1"/>
  <c r="AD73" i="1"/>
  <c r="V73" i="1"/>
  <c r="AG9" i="1"/>
  <c r="V9" i="1"/>
  <c r="AD76" i="1"/>
  <c r="AD72" i="1"/>
  <c r="AD44" i="1"/>
  <c r="AD40" i="1"/>
  <c r="V40" i="1"/>
  <c r="R5" i="1"/>
  <c r="AD11" i="1"/>
  <c r="AD46" i="1"/>
  <c r="AD5" i="1" l="1"/>
  <c r="AG72" i="1"/>
  <c r="V72" i="1"/>
  <c r="AG76" i="1"/>
  <c r="V76" i="1"/>
  <c r="V46" i="1"/>
  <c r="AG46" i="1"/>
  <c r="AG11" i="1"/>
  <c r="AF5" i="1"/>
  <c r="AG44" i="1"/>
  <c r="V44" i="1"/>
  <c r="AG5" i="1" l="1"/>
  <c r="V11" i="1"/>
  <c r="S5" i="1"/>
</calcChain>
</file>

<file path=xl/sharedStrings.xml><?xml version="1.0" encoding="utf-8"?>
<sst xmlns="http://schemas.openxmlformats.org/spreadsheetml/2006/main" count="309" uniqueCount="128">
  <si>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</si>
  <si>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</si>
  <si>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</si>
  <si>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</si>
  <si>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</si>
  <si>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</si>
  <si>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</si>
  <si>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</si>
  <si>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</si>
  <si>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</si>
  <si>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</si>
  <si>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</si>
  <si>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</si>
  <si>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</si>
  <si>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</si>
  <si>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</si>
  <si>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</si>
  <si>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</si>
  <si>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</si>
  <si>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</si>
  <si>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</si>
  <si>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</si>
  <si>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</si>
  <si>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</si>
  <si>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</si>
  <si>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</si>
  <si>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07,11,</t>
  </si>
  <si>
    <t>31,10,</t>
  </si>
  <si>
    <t>24,10,</t>
  </si>
  <si>
    <t>17,10,</t>
  </si>
  <si>
    <t>10,10,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</si>
  <si>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</si>
  <si>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</si>
  <si>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</si>
  <si>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новинка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</si>
  <si>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</si>
  <si>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</si>
  <si>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</si>
  <si>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</si>
  <si>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</si>
  <si>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</si>
  <si>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</si>
  <si>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</si>
  <si>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</si>
  <si>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мясом ТМ Стародворье 0,2 кг.  Поком</t>
  </si>
  <si>
    <t>Жар-ладушки с клубникой и вишней ТМ Зареченские ТС Зареченские продукты.  Поком</t>
  </si>
  <si>
    <t>не в матрице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</si>
  <si>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</si>
  <si>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</si>
  <si>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</si>
  <si>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</si>
  <si>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</si>
  <si>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</si>
  <si>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</si>
  <si>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</si>
  <si>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</si>
  <si>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</si>
  <si>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</si>
  <si>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</si>
  <si>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</si>
  <si>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</si>
  <si>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</si>
  <si>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</si>
  <si>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</si>
  <si>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</si>
  <si>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</si>
  <si>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</si>
  <si>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</si>
  <si>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</si>
  <si>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</si>
  <si>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</si>
  <si>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</si>
  <si>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</si>
  <si>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</si>
  <si>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</si>
  <si>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</si>
  <si>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</si>
  <si>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</si>
  <si>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</si>
  <si>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</si>
  <si>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</si>
  <si>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</si>
  <si>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вывод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</si>
  <si>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</si>
  <si>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</si>
  <si>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</si>
  <si>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</si>
  <si>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</si>
  <si>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</si>
  <si>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</si>
  <si>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</si>
  <si>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</si>
  <si>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</si>
  <si>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</si>
  <si>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</si>
  <si>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</si>
  <si>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</si>
  <si>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</si>
  <si>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</si>
  <si>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</si>
  <si>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</si>
  <si>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</si>
  <si>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</si>
  <si>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</si>
  <si>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</si>
  <si>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</si>
  <si>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</si>
  <si>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</si>
  <si>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</si>
  <si>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</si>
  <si>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</si>
  <si>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</si>
  <si>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</t>
  </si>
  <si>
    <t>ряд</t>
  </si>
  <si>
    <t>паллет</t>
  </si>
  <si>
    <t>потребность</t>
  </si>
  <si>
    <t>кратно рядам</t>
  </si>
  <si>
    <t>отгрузит завод</t>
  </si>
  <si>
    <t>Снеки «ЖАР-ладушки с клубникой и вишней» Фикс.вес 0,2 ТМ «Стародворье»</t>
  </si>
  <si>
    <t>Снеки «ЖАР-ладушки с яблоком и грушей» Фикс.вес 0,2 ТМ «Стародворье»</t>
  </si>
  <si>
    <r>
      <t xml:space="preserve">дубль / </t>
    </r>
    <r>
      <rPr>
        <b/>
        <sz val="10"/>
        <color rgb="FFFF0000"/>
        <rFont val="Arial"/>
        <family val="2"/>
        <charset val="204"/>
      </rPr>
      <t>нужно продавать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</si>
  <si>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есть дубль / ротация на мини-пиццу</t>
    </r>
  </si>
  <si>
    <t>МЕРА</t>
  </si>
  <si>
    <t>ср опт</t>
  </si>
  <si>
    <t>ср без сети</t>
  </si>
  <si>
    <t>14,11,(МЕРА)</t>
  </si>
  <si>
    <t>18,11,(1)</t>
  </si>
  <si>
    <t>18,11,(2)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</si>
</sst>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2" fillId="2" borderId="1" xfId="1" applyNumberFormat="1" applyFont="1" applyFill="1"/>
    <xf numFmtId="1" fontId="5" fillId="4" borderId="1" xfId="1" applyNumberFormat="1" applyFont="1" applyFill="1"/>
    <xf numFmtId="1" fontId="4" fillId="0" borderId="1" xfId="1" applyNumberFormat="1" applyFont="1"/>
    <xf numFmtId="2" fontId="4" fillId="0" borderId="1" xfId="1" applyNumberFormat="1" applyFont="1"/>
    <xf numFmtId="1" fontId="6" fillId="0" borderId="1" xfId="1" applyNumberFormat="1" applyFont="1"/>
    <xf numFmtId="164" fontId="4" fillId="0" borderId="1" xfId="1" applyNumberFormat="1" applyFont="1"/>
    <xf numFmtId="164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7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0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6" borderId="1" xfId="1" applyNumberFormat="1" applyFont="1" applyFill="1"/>
    <xf numFmtId="164" fontId="1" fillId="9" borderId="1" xfId="1" applyNumberFormat="1" applyFill="1"/>
    <xf numFmtId="164" fontId="1" fillId="10" borderId="1" xfId="1" applyNumberFormat="1" applyFill="1"/>
    <xf numFmtId="164" fontId="1" fillId="10" borderId="2" xfId="1" applyNumberFormat="1" applyFill="1" applyBorder="1"/>
    <xf numFmtId="165" fontId="6" fillId="0" borderId="1" xfId="1" applyNumberFormat="1" applyFont="1"/>
    <xf numFmtId="165" fontId="6" fillId="3" borderId="1" xfId="1" applyNumberFormat="1" applyFont="1" applyFill="1"/>
    <xf numFmtId="165" fontId="6" fillId="8" borderId="1" xfId="1" applyNumberFormat="1" applyFont="1" applyFill="1"/>
    <xf numFmtId="165" fontId="8" fillId="0" borderId="0" xfId="0" applyNumberFormat="1" applyFont="1"/>
    <xf numFmtId="164" fontId="6" fillId="8" borderId="1" xfId="1" applyNumberFormat="1" applyFont="1" applyFill="1"/>
    <xf numFmtId="0" fontId="8" fillId="0" borderId="0" xfId="0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76;&#1074;%2007,11,24%20&#1084;&#1083;&#1088;&#1089;&#1095;%20&#1087;&#1086;&#1082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87;&#1088;&#1086;&#1076;&#1072;&#1078;&#1080;%20&#1052;&#1045;&#1056;&#1040;%2008,11,24-14,1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04,11,</v>
          </cell>
          <cell r="O4" t="str">
            <v>07,11,</v>
          </cell>
          <cell r="V4" t="str">
            <v>31,10,</v>
          </cell>
          <cell r="W4" t="str">
            <v>24,10,</v>
          </cell>
          <cell r="X4" t="str">
            <v>17,10,</v>
          </cell>
          <cell r="Y4" t="str">
            <v>10,10,</v>
          </cell>
          <cell r="Z4" t="str">
            <v>03,10,</v>
          </cell>
          <cell r="AD4" t="str">
            <v>11,11,</v>
          </cell>
        </row>
        <row r="5">
          <cell r="E5">
            <v>16660.5</v>
          </cell>
          <cell r="F5">
            <v>20074.899999999998</v>
          </cell>
          <cell r="J5">
            <v>16785.599999999999</v>
          </cell>
          <cell r="K5">
            <v>-125.10000000000008</v>
          </cell>
          <cell r="L5">
            <v>0</v>
          </cell>
          <cell r="M5">
            <v>0</v>
          </cell>
          <cell r="N5">
            <v>21865.399999999998</v>
          </cell>
          <cell r="O5">
            <v>3332.0999999999995</v>
          </cell>
          <cell r="P5">
            <v>6550.0999999999976</v>
          </cell>
          <cell r="Q5">
            <v>6852</v>
          </cell>
          <cell r="R5">
            <v>0</v>
          </cell>
          <cell r="V5">
            <v>3496.8</v>
          </cell>
          <cell r="W5">
            <v>3779.9</v>
          </cell>
          <cell r="X5">
            <v>4359.6799999999985</v>
          </cell>
          <cell r="Y5">
            <v>4358.5</v>
          </cell>
          <cell r="Z5">
            <v>3790.599999999999</v>
          </cell>
          <cell r="AB5">
            <v>3625.12</v>
          </cell>
          <cell r="AD5">
            <v>912</v>
          </cell>
          <cell r="AE5">
            <v>3754.8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D6">
            <v>120</v>
          </cell>
          <cell r="E6">
            <v>35</v>
          </cell>
          <cell r="F6">
            <v>85</v>
          </cell>
          <cell r="G6">
            <v>1</v>
          </cell>
          <cell r="H6">
            <v>90</v>
          </cell>
          <cell r="I6" t="str">
            <v>матрица</v>
          </cell>
          <cell r="J6">
            <v>30</v>
          </cell>
          <cell r="K6">
            <v>5</v>
          </cell>
          <cell r="N6">
            <v>0</v>
          </cell>
          <cell r="O6">
            <v>7</v>
          </cell>
          <cell r="P6">
            <v>41</v>
          </cell>
          <cell r="Q6">
            <v>60</v>
          </cell>
          <cell r="T6">
            <v>20.714285714285715</v>
          </cell>
          <cell r="U6">
            <v>12.142857142857142</v>
          </cell>
          <cell r="V6">
            <v>0</v>
          </cell>
          <cell r="W6">
            <v>12</v>
          </cell>
          <cell r="X6">
            <v>0</v>
          </cell>
          <cell r="Y6">
            <v>0</v>
          </cell>
          <cell r="Z6">
            <v>0</v>
          </cell>
          <cell r="AA6" t="str">
            <v>новинка</v>
          </cell>
          <cell r="AB6">
            <v>41</v>
          </cell>
          <cell r="AC6">
            <v>5</v>
          </cell>
          <cell r="AD6">
            <v>12</v>
          </cell>
          <cell r="AE6">
            <v>60</v>
          </cell>
          <cell r="AF6">
            <v>12</v>
          </cell>
          <cell r="AG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481</v>
          </cell>
          <cell r="D7">
            <v>340</v>
          </cell>
          <cell r="E7">
            <v>362</v>
          </cell>
          <cell r="F7">
            <v>366</v>
          </cell>
          <cell r="G7">
            <v>0.3</v>
          </cell>
          <cell r="H7">
            <v>180</v>
          </cell>
          <cell r="I7" t="str">
            <v>матрица</v>
          </cell>
          <cell r="J7">
            <v>362</v>
          </cell>
          <cell r="K7">
            <v>0</v>
          </cell>
          <cell r="N7">
            <v>672</v>
          </cell>
          <cell r="O7">
            <v>72.400000000000006</v>
          </cell>
          <cell r="Q7">
            <v>0</v>
          </cell>
          <cell r="T7">
            <v>14.337016574585634</v>
          </cell>
          <cell r="U7">
            <v>14.337016574585634</v>
          </cell>
          <cell r="V7">
            <v>84</v>
          </cell>
          <cell r="W7">
            <v>85.4</v>
          </cell>
          <cell r="X7">
            <v>89</v>
          </cell>
          <cell r="Y7">
            <v>94.6</v>
          </cell>
          <cell r="Z7">
            <v>67.2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G8">
            <v>0</v>
          </cell>
          <cell r="H8">
            <v>180</v>
          </cell>
          <cell r="I8" t="str">
            <v>матрица</v>
          </cell>
          <cell r="K8">
            <v>0</v>
          </cell>
          <cell r="O8">
            <v>0</v>
          </cell>
          <cell r="T8" t="e">
            <v>#DIV/0!</v>
          </cell>
          <cell r="U8" t="e">
            <v>#DIV/0!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 t="str">
            <v>нет потребности</v>
          </cell>
          <cell r="AB8">
            <v>0</v>
          </cell>
          <cell r="AC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1074</v>
          </cell>
          <cell r="D9">
            <v>672</v>
          </cell>
          <cell r="E9">
            <v>946</v>
          </cell>
          <cell r="F9">
            <v>650</v>
          </cell>
          <cell r="G9">
            <v>0.3</v>
          </cell>
          <cell r="H9">
            <v>180</v>
          </cell>
          <cell r="I9" t="str">
            <v>матрица</v>
          </cell>
          <cell r="J9">
            <v>938</v>
          </cell>
          <cell r="K9">
            <v>8</v>
          </cell>
          <cell r="N9">
            <v>1344</v>
          </cell>
          <cell r="O9">
            <v>189.2</v>
          </cell>
          <cell r="P9">
            <v>465.59999999999991</v>
          </cell>
          <cell r="Q9">
            <v>504</v>
          </cell>
          <cell r="T9">
            <v>13.202959830866808</v>
          </cell>
          <cell r="U9">
            <v>10.539112050739959</v>
          </cell>
          <cell r="V9">
            <v>184.2</v>
          </cell>
          <cell r="W9">
            <v>193.4</v>
          </cell>
          <cell r="X9">
            <v>220.6</v>
          </cell>
          <cell r="Y9">
            <v>220.2</v>
          </cell>
          <cell r="Z9">
            <v>223.4</v>
          </cell>
          <cell r="AB9">
            <v>139.67999999999998</v>
          </cell>
          <cell r="AC9">
            <v>12</v>
          </cell>
          <cell r="AD9">
            <v>42</v>
          </cell>
          <cell r="AE9">
            <v>151.19999999999999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G10">
            <v>0</v>
          </cell>
          <cell r="H10">
            <v>180</v>
          </cell>
          <cell r="I10" t="str">
            <v>матрица</v>
          </cell>
          <cell r="K10">
            <v>0</v>
          </cell>
          <cell r="O10">
            <v>0</v>
          </cell>
          <cell r="T10" t="e">
            <v>#DIV/0!</v>
          </cell>
          <cell r="U10" t="e">
            <v>#DIV/0!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 t="str">
            <v>нет потребности</v>
          </cell>
          <cell r="AB10">
            <v>0</v>
          </cell>
          <cell r="AC10">
            <v>0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1109</v>
          </cell>
          <cell r="D11">
            <v>1687</v>
          </cell>
          <cell r="E11">
            <v>1083</v>
          </cell>
          <cell r="F11">
            <v>1558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1081</v>
          </cell>
          <cell r="K11">
            <v>2</v>
          </cell>
          <cell r="N11">
            <v>672</v>
          </cell>
          <cell r="O11">
            <v>216.6</v>
          </cell>
          <cell r="P11">
            <v>585.79999999999973</v>
          </cell>
          <cell r="Q11">
            <v>504</v>
          </cell>
          <cell r="T11">
            <v>12.622345337026777</v>
          </cell>
          <cell r="U11">
            <v>10.295475530932595</v>
          </cell>
          <cell r="V11">
            <v>205.8</v>
          </cell>
          <cell r="W11">
            <v>283.60000000000002</v>
          </cell>
          <cell r="X11">
            <v>267.8</v>
          </cell>
          <cell r="Y11">
            <v>294.60000000000002</v>
          </cell>
          <cell r="Z11">
            <v>273.39999999999998</v>
          </cell>
          <cell r="AB11">
            <v>175.73999999999992</v>
          </cell>
          <cell r="AC11">
            <v>12</v>
          </cell>
          <cell r="AD11">
            <v>42</v>
          </cell>
          <cell r="AE11">
            <v>151.19999999999999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G12">
            <v>0</v>
          </cell>
          <cell r="H12">
            <v>180</v>
          </cell>
          <cell r="I12" t="str">
            <v>матрица</v>
          </cell>
          <cell r="K12">
            <v>0</v>
          </cell>
          <cell r="O12">
            <v>0</v>
          </cell>
          <cell r="T12" t="e">
            <v>#DIV/0!</v>
          </cell>
          <cell r="U12" t="e">
            <v>#DIV/0!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 t="str">
            <v>нет потребности</v>
          </cell>
          <cell r="AB12">
            <v>0</v>
          </cell>
          <cell r="AC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G13">
            <v>0</v>
          </cell>
          <cell r="H13">
            <v>180</v>
          </cell>
          <cell r="I13" t="str">
            <v>матрица</v>
          </cell>
          <cell r="K13">
            <v>0</v>
          </cell>
          <cell r="O13">
            <v>0</v>
          </cell>
          <cell r="T13" t="e">
            <v>#DIV/0!</v>
          </cell>
          <cell r="U13" t="e">
            <v>#DIV/0!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 t="str">
            <v>нет потребности</v>
          </cell>
          <cell r="AB13">
            <v>0</v>
          </cell>
          <cell r="AC13">
            <v>0</v>
          </cell>
          <cell r="AF13">
            <v>14</v>
          </cell>
          <cell r="AG13">
            <v>70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C14">
            <v>67.3</v>
          </cell>
          <cell r="F14">
            <v>66.599999999999994</v>
          </cell>
          <cell r="G14">
            <v>0</v>
          </cell>
          <cell r="H14">
            <v>180</v>
          </cell>
          <cell r="I14" t="str">
            <v>не в матрице</v>
          </cell>
          <cell r="K14">
            <v>0</v>
          </cell>
          <cell r="O14">
            <v>0</v>
          </cell>
          <cell r="T14" t="e">
            <v>#DIV/0!</v>
          </cell>
          <cell r="U14" t="e">
            <v>#DIV/0!</v>
          </cell>
          <cell r="V14">
            <v>2.96</v>
          </cell>
          <cell r="W14">
            <v>0.6</v>
          </cell>
          <cell r="X14">
            <v>0</v>
          </cell>
          <cell r="Y14">
            <v>0</v>
          </cell>
          <cell r="Z14">
            <v>0</v>
          </cell>
          <cell r="AA14" t="str">
            <v>нужно увеличить продажи!!!</v>
          </cell>
          <cell r="AB14">
            <v>0</v>
          </cell>
          <cell r="AC14">
            <v>0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952</v>
          </cell>
          <cell r="D15">
            <v>2</v>
          </cell>
          <cell r="E15">
            <v>402</v>
          </cell>
          <cell r="F15">
            <v>452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426</v>
          </cell>
          <cell r="K15">
            <v>-24</v>
          </cell>
          <cell r="N15">
            <v>504</v>
          </cell>
          <cell r="O15">
            <v>80.400000000000006</v>
          </cell>
          <cell r="P15">
            <v>169.60000000000014</v>
          </cell>
          <cell r="Q15">
            <v>168</v>
          </cell>
          <cell r="T15">
            <v>13.980099502487562</v>
          </cell>
          <cell r="U15">
            <v>11.890547263681592</v>
          </cell>
          <cell r="V15">
            <v>85.2</v>
          </cell>
          <cell r="W15">
            <v>66.2</v>
          </cell>
          <cell r="X15">
            <v>116.4</v>
          </cell>
          <cell r="Y15">
            <v>126</v>
          </cell>
          <cell r="Z15">
            <v>10.4</v>
          </cell>
          <cell r="AB15">
            <v>42.400000000000034</v>
          </cell>
          <cell r="AC15">
            <v>12</v>
          </cell>
          <cell r="AD15">
            <v>14</v>
          </cell>
          <cell r="AE15">
            <v>42</v>
          </cell>
          <cell r="AF15">
            <v>14</v>
          </cell>
          <cell r="AG15">
            <v>70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G16">
            <v>0</v>
          </cell>
          <cell r="H16">
            <v>180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70</v>
          </cell>
        </row>
        <row r="17">
          <cell r="A17" t="str">
            <v>Мини-сосиски в тесте ТМ Зареченские . ВЕС  Поком</v>
          </cell>
          <cell r="B17" t="str">
            <v>кг</v>
          </cell>
          <cell r="C17">
            <v>210.9</v>
          </cell>
          <cell r="D17">
            <v>214.6</v>
          </cell>
          <cell r="E17">
            <v>214.6</v>
          </cell>
          <cell r="F17">
            <v>170.2</v>
          </cell>
          <cell r="G17">
            <v>1</v>
          </cell>
          <cell r="H17">
            <v>180</v>
          </cell>
          <cell r="I17" t="str">
            <v>матрица</v>
          </cell>
          <cell r="J17">
            <v>211</v>
          </cell>
          <cell r="K17">
            <v>3.5999999999999943</v>
          </cell>
          <cell r="N17">
            <v>518</v>
          </cell>
          <cell r="O17">
            <v>42.92</v>
          </cell>
          <cell r="Q17">
            <v>0</v>
          </cell>
          <cell r="T17">
            <v>16.03448275862069</v>
          </cell>
          <cell r="U17">
            <v>16.03448275862069</v>
          </cell>
          <cell r="V17">
            <v>55.5</v>
          </cell>
          <cell r="W17">
            <v>48.84</v>
          </cell>
          <cell r="X17">
            <v>54.76</v>
          </cell>
          <cell r="Y17">
            <v>54.02</v>
          </cell>
          <cell r="Z17">
            <v>54.62</v>
          </cell>
          <cell r="AB17">
            <v>0</v>
          </cell>
          <cell r="AC17">
            <v>3.7</v>
          </cell>
          <cell r="AD17">
            <v>0</v>
          </cell>
          <cell r="AE17">
            <v>0</v>
          </cell>
          <cell r="AF17">
            <v>14</v>
          </cell>
          <cell r="AG17">
            <v>126</v>
          </cell>
        </row>
        <row r="18">
          <cell r="A18" t="str">
            <v>Мини-сосиски в тесте ТМ Зареченские ТС Зареченские продукты флоу-пак 0,3 кг.  Поком</v>
          </cell>
          <cell r="B18" t="str">
            <v>шт</v>
          </cell>
          <cell r="C18">
            <v>129</v>
          </cell>
          <cell r="E18">
            <v>31</v>
          </cell>
          <cell r="F18">
            <v>87</v>
          </cell>
          <cell r="G18">
            <v>0.3</v>
          </cell>
          <cell r="H18">
            <v>180</v>
          </cell>
          <cell r="I18" t="str">
            <v>Общий прайс</v>
          </cell>
          <cell r="J18">
            <v>36</v>
          </cell>
          <cell r="K18">
            <v>-5</v>
          </cell>
          <cell r="N18">
            <v>0</v>
          </cell>
          <cell r="O18">
            <v>6.2</v>
          </cell>
          <cell r="Q18">
            <v>0</v>
          </cell>
          <cell r="T18">
            <v>14.032258064516128</v>
          </cell>
          <cell r="U18">
            <v>14.032258064516128</v>
          </cell>
          <cell r="V18">
            <v>5.8</v>
          </cell>
          <cell r="W18">
            <v>5.4</v>
          </cell>
          <cell r="X18">
            <v>1.6</v>
          </cell>
          <cell r="Y18">
            <v>1.8</v>
          </cell>
          <cell r="Z18">
            <v>11.8</v>
          </cell>
          <cell r="AA18" t="str">
            <v>нужно увеличить продажи</v>
          </cell>
          <cell r="AB18">
            <v>0</v>
          </cell>
          <cell r="AC18">
            <v>9</v>
          </cell>
          <cell r="AD18">
            <v>0</v>
          </cell>
          <cell r="AE18">
            <v>0</v>
          </cell>
          <cell r="AF18">
            <v>14</v>
          </cell>
          <cell r="AG18">
            <v>126</v>
          </cell>
        </row>
        <row r="19">
          <cell r="A19" t="str">
            <v>Мини-чебуреки с мясом ТМ Зареченские ТС Зареченские продукты ПОКОМ</v>
          </cell>
          <cell r="B19" t="str">
            <v>кг</v>
          </cell>
          <cell r="C19">
            <v>110</v>
          </cell>
          <cell r="D19">
            <v>132</v>
          </cell>
          <cell r="E19">
            <v>71.5</v>
          </cell>
          <cell r="F19">
            <v>170.5</v>
          </cell>
          <cell r="G19">
            <v>1</v>
          </cell>
          <cell r="H19">
            <v>180</v>
          </cell>
          <cell r="I19" t="str">
            <v>матрица</v>
          </cell>
          <cell r="J19">
            <v>70.5</v>
          </cell>
          <cell r="K19">
            <v>1</v>
          </cell>
          <cell r="N19">
            <v>0</v>
          </cell>
          <cell r="O19">
            <v>14.3</v>
          </cell>
          <cell r="P19">
            <v>58.300000000000011</v>
          </cell>
          <cell r="Q19">
            <v>66</v>
          </cell>
          <cell r="T19">
            <v>16.538461538461537</v>
          </cell>
          <cell r="U19">
            <v>11.923076923076923</v>
          </cell>
          <cell r="V19">
            <v>13.2</v>
          </cell>
          <cell r="W19">
            <v>24.2</v>
          </cell>
          <cell r="X19">
            <v>19.8</v>
          </cell>
          <cell r="Y19">
            <v>13.2</v>
          </cell>
          <cell r="Z19">
            <v>8.8000000000000007</v>
          </cell>
          <cell r="AB19">
            <v>58.300000000000011</v>
          </cell>
          <cell r="AC19">
            <v>5.5</v>
          </cell>
          <cell r="AD19">
            <v>12</v>
          </cell>
          <cell r="AE19">
            <v>66</v>
          </cell>
          <cell r="AF19">
            <v>12</v>
          </cell>
          <cell r="AG19">
            <v>84</v>
          </cell>
        </row>
        <row r="20">
          <cell r="A20" t="str">
            <v>Мини-чебуречки с мясом  ТМ Зареченские ТС Зареченские продукты флоу-пак 0,3 кг.  Поком</v>
          </cell>
          <cell r="B20" t="str">
            <v>шт</v>
          </cell>
          <cell r="C20">
            <v>139</v>
          </cell>
          <cell r="D20">
            <v>1</v>
          </cell>
          <cell r="E20">
            <v>31</v>
          </cell>
          <cell r="F20">
            <v>101</v>
          </cell>
          <cell r="G20">
            <v>0.3</v>
          </cell>
          <cell r="H20">
            <v>180</v>
          </cell>
          <cell r="I20" t="str">
            <v>Общий прайс</v>
          </cell>
          <cell r="J20">
            <v>30</v>
          </cell>
          <cell r="K20">
            <v>1</v>
          </cell>
          <cell r="N20">
            <v>0</v>
          </cell>
          <cell r="O20">
            <v>6.2</v>
          </cell>
          <cell r="Q20">
            <v>0</v>
          </cell>
          <cell r="T20">
            <v>16.29032258064516</v>
          </cell>
          <cell r="U20">
            <v>16.29032258064516</v>
          </cell>
          <cell r="V20">
            <v>7.2</v>
          </cell>
          <cell r="W20">
            <v>5</v>
          </cell>
          <cell r="X20">
            <v>2.6</v>
          </cell>
          <cell r="Y20">
            <v>2.2000000000000002</v>
          </cell>
          <cell r="Z20">
            <v>9.1999999999999993</v>
          </cell>
          <cell r="AA20" t="str">
            <v>нужно увеличить продажи</v>
          </cell>
          <cell r="AB20">
            <v>0</v>
          </cell>
          <cell r="AC20">
            <v>9</v>
          </cell>
          <cell r="AD20">
            <v>0</v>
          </cell>
          <cell r="AE20">
            <v>0</v>
          </cell>
          <cell r="AF20">
            <v>18</v>
          </cell>
          <cell r="AG20">
            <v>234</v>
          </cell>
        </row>
        <row r="21">
          <cell r="A21" t="str">
            <v>Мини-чебуречки с сыром и ветчиной  ТМ Зареченские ТС Зареченские продукты флоу-пак 0,3 кг.  Поком</v>
          </cell>
          <cell r="B21" t="str">
            <v>шт</v>
          </cell>
          <cell r="C21">
            <v>174</v>
          </cell>
          <cell r="D21">
            <v>1</v>
          </cell>
          <cell r="E21">
            <v>15</v>
          </cell>
          <cell r="F21">
            <v>146</v>
          </cell>
          <cell r="G21">
            <v>0.3</v>
          </cell>
          <cell r="H21">
            <v>180</v>
          </cell>
          <cell r="I21" t="str">
            <v>Общий прайс</v>
          </cell>
          <cell r="J21">
            <v>15</v>
          </cell>
          <cell r="K21">
            <v>0</v>
          </cell>
          <cell r="N21">
            <v>0</v>
          </cell>
          <cell r="O21">
            <v>3</v>
          </cell>
          <cell r="Q21">
            <v>0</v>
          </cell>
          <cell r="T21">
            <v>48.666666666666664</v>
          </cell>
          <cell r="U21">
            <v>48.666666666666664</v>
          </cell>
          <cell r="V21">
            <v>5.6</v>
          </cell>
          <cell r="W21">
            <v>0.4</v>
          </cell>
          <cell r="X21">
            <v>1.6</v>
          </cell>
          <cell r="Y21">
            <v>0</v>
          </cell>
          <cell r="Z21">
            <v>4.4000000000000004</v>
          </cell>
          <cell r="AA21" t="str">
            <v>нужно увеличить продажи</v>
          </cell>
          <cell r="AB21">
            <v>0</v>
          </cell>
          <cell r="AC21">
            <v>9</v>
          </cell>
          <cell r="AD21">
            <v>0</v>
          </cell>
          <cell r="AE21">
            <v>0</v>
          </cell>
          <cell r="AF21">
            <v>18</v>
          </cell>
          <cell r="AG21">
            <v>234</v>
          </cell>
        </row>
        <row r="22">
          <cell r="A22" t="str">
            <v>Мини-шарики с курочкой и сыром ТМ Зареченские ВЕС ПОКОМ</v>
          </cell>
          <cell r="B22" t="str">
            <v>кг</v>
          </cell>
          <cell r="C22">
            <v>96</v>
          </cell>
          <cell r="D22">
            <v>171</v>
          </cell>
          <cell r="E22">
            <v>132</v>
          </cell>
          <cell r="F22">
            <v>102</v>
          </cell>
          <cell r="G22">
            <v>1</v>
          </cell>
          <cell r="H22">
            <v>180</v>
          </cell>
          <cell r="I22" t="str">
            <v>матрица</v>
          </cell>
          <cell r="J22">
            <v>134.4</v>
          </cell>
          <cell r="K22">
            <v>-2.4000000000000057</v>
          </cell>
          <cell r="N22">
            <v>168</v>
          </cell>
          <cell r="O22">
            <v>26.4</v>
          </cell>
          <cell r="P22">
            <v>99.599999999999966</v>
          </cell>
          <cell r="Q22">
            <v>84</v>
          </cell>
          <cell r="T22">
            <v>13.40909090909091</v>
          </cell>
          <cell r="U22">
            <v>10.227272727272728</v>
          </cell>
          <cell r="V22">
            <v>24</v>
          </cell>
          <cell r="W22">
            <v>24</v>
          </cell>
          <cell r="X22">
            <v>21</v>
          </cell>
          <cell r="Y22">
            <v>13.2</v>
          </cell>
          <cell r="Z22">
            <v>27</v>
          </cell>
          <cell r="AB22">
            <v>99.599999999999966</v>
          </cell>
          <cell r="AC22">
            <v>3</v>
          </cell>
          <cell r="AD22">
            <v>28</v>
          </cell>
          <cell r="AE22">
            <v>84</v>
          </cell>
          <cell r="AF22">
            <v>14</v>
          </cell>
          <cell r="AG22">
            <v>126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1024</v>
          </cell>
          <cell r="D23">
            <v>84</v>
          </cell>
          <cell r="E23">
            <v>589</v>
          </cell>
          <cell r="F23">
            <v>342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576</v>
          </cell>
          <cell r="K23">
            <v>13</v>
          </cell>
          <cell r="N23">
            <v>1344</v>
          </cell>
          <cell r="O23">
            <v>117.8</v>
          </cell>
          <cell r="Q23">
            <v>0</v>
          </cell>
          <cell r="T23">
            <v>14.312393887945671</v>
          </cell>
          <cell r="U23">
            <v>14.312393887945671</v>
          </cell>
          <cell r="V23">
            <v>141.6</v>
          </cell>
          <cell r="W23">
            <v>125.8</v>
          </cell>
          <cell r="X23">
            <v>166.6</v>
          </cell>
          <cell r="Y23">
            <v>189.6</v>
          </cell>
          <cell r="Z23">
            <v>137.19999999999999</v>
          </cell>
          <cell r="AB23">
            <v>0</v>
          </cell>
          <cell r="AC23">
            <v>6</v>
          </cell>
          <cell r="AD23">
            <v>0</v>
          </cell>
          <cell r="AE23">
            <v>0</v>
          </cell>
          <cell r="AF23">
            <v>14</v>
          </cell>
          <cell r="AG23">
            <v>126</v>
          </cell>
        </row>
        <row r="24">
          <cell r="A24" t="str">
            <v>Наггетсы Нагетосы Сочная курочка в хруст панир со сметаной и зеленью ТМ Горячая штучка 0,25 ПОКОМ</v>
          </cell>
          <cell r="B24" t="str">
            <v>шт</v>
          </cell>
          <cell r="G24">
            <v>0</v>
          </cell>
          <cell r="H24">
            <v>180</v>
          </cell>
          <cell r="I24" t="str">
            <v>матрица</v>
          </cell>
          <cell r="K24">
            <v>0</v>
          </cell>
          <cell r="O24">
            <v>0</v>
          </cell>
          <cell r="T24" t="e">
            <v>#DIV/0!</v>
          </cell>
          <cell r="U24" t="e">
            <v>#DIV/0!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нет потребности</v>
          </cell>
          <cell r="AB24">
            <v>0</v>
          </cell>
          <cell r="AC24">
            <v>0</v>
          </cell>
          <cell r="AF24">
            <v>14</v>
          </cell>
          <cell r="AG24">
            <v>126</v>
          </cell>
        </row>
        <row r="25">
          <cell r="A25" t="str">
            <v>Наггетсы Нагетосы Сочная курочка со сладкой паприкой ТМ Горячая штучка ф/в 0,25 кг  ПОКОМ</v>
          </cell>
          <cell r="B25" t="str">
            <v>шт</v>
          </cell>
          <cell r="G25">
            <v>0</v>
          </cell>
          <cell r="H25">
            <v>180</v>
          </cell>
          <cell r="I25" t="str">
            <v>матрица</v>
          </cell>
          <cell r="K25">
            <v>0</v>
          </cell>
          <cell r="O25">
            <v>0</v>
          </cell>
          <cell r="T25" t="e">
            <v>#DIV/0!</v>
          </cell>
          <cell r="U25" t="e">
            <v>#DIV/0!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 t="str">
            <v>нет потребности</v>
          </cell>
          <cell r="AB25">
            <v>0</v>
          </cell>
          <cell r="AC25">
            <v>0</v>
          </cell>
          <cell r="AF25">
            <v>14</v>
          </cell>
          <cell r="AG25">
            <v>126</v>
          </cell>
        </row>
        <row r="26">
          <cell r="A26" t="str">
            <v>Наггетсы Хрустящие ТМ Зареченские ТС Зареченские продукты. Поком</v>
          </cell>
          <cell r="B26" t="str">
            <v>кг</v>
          </cell>
          <cell r="C26">
            <v>606</v>
          </cell>
          <cell r="D26">
            <v>504</v>
          </cell>
          <cell r="E26">
            <v>462</v>
          </cell>
          <cell r="F26">
            <v>582</v>
          </cell>
          <cell r="G26">
            <v>1</v>
          </cell>
          <cell r="H26">
            <v>180</v>
          </cell>
          <cell r="I26" t="str">
            <v>матрица</v>
          </cell>
          <cell r="J26">
            <v>471</v>
          </cell>
          <cell r="K26">
            <v>-9</v>
          </cell>
          <cell r="N26">
            <v>360</v>
          </cell>
          <cell r="O26">
            <v>92.4</v>
          </cell>
          <cell r="P26">
            <v>259.20000000000005</v>
          </cell>
          <cell r="Q26">
            <v>288</v>
          </cell>
          <cell r="T26">
            <v>13.311688311688311</v>
          </cell>
          <cell r="U26">
            <v>10.194805194805195</v>
          </cell>
          <cell r="V26">
            <v>86.4</v>
          </cell>
          <cell r="W26">
            <v>111.6</v>
          </cell>
          <cell r="X26">
            <v>108</v>
          </cell>
          <cell r="Y26">
            <v>88.8</v>
          </cell>
          <cell r="Z26">
            <v>102.6</v>
          </cell>
          <cell r="AB26">
            <v>259.20000000000005</v>
          </cell>
          <cell r="AC26">
            <v>6</v>
          </cell>
          <cell r="AD26">
            <v>48</v>
          </cell>
          <cell r="AE26">
            <v>288</v>
          </cell>
          <cell r="AF26">
            <v>12</v>
          </cell>
          <cell r="AG26">
            <v>84</v>
          </cell>
        </row>
        <row r="27">
          <cell r="A27" t="str">
            <v>Наггетсы из печи 0,25кг ТМ Вязанка ТС Няняггетсы Сливушки замор.  ПОКОМ</v>
          </cell>
          <cell r="B27" t="str">
            <v>шт</v>
          </cell>
          <cell r="G27">
            <v>0</v>
          </cell>
          <cell r="H27">
            <v>365</v>
          </cell>
          <cell r="I27" t="str">
            <v>матрица</v>
          </cell>
          <cell r="K27">
            <v>0</v>
          </cell>
          <cell r="O27">
            <v>0</v>
          </cell>
          <cell r="T27" t="e">
            <v>#DIV/0!</v>
          </cell>
          <cell r="U27" t="e">
            <v>#DIV/0!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0.2</v>
          </cell>
          <cell r="AA27" t="str">
            <v>нет потребности</v>
          </cell>
          <cell r="AB27">
            <v>0</v>
          </cell>
          <cell r="AC27">
            <v>0</v>
          </cell>
          <cell r="AF27">
            <v>14</v>
          </cell>
          <cell r="AG27">
            <v>70</v>
          </cell>
        </row>
        <row r="28">
          <cell r="A28" t="str">
            <v>Наггетсы с индейкой 0,25кг ТМ Вязанка ТС Из печи Сливушки ПОКОМ</v>
          </cell>
          <cell r="B28" t="str">
            <v>шт</v>
          </cell>
          <cell r="C28">
            <v>1372</v>
          </cell>
          <cell r="E28">
            <v>479</v>
          </cell>
          <cell r="F28">
            <v>745</v>
          </cell>
          <cell r="G28">
            <v>0.25</v>
          </cell>
          <cell r="H28">
            <v>365</v>
          </cell>
          <cell r="I28" t="str">
            <v>матрица</v>
          </cell>
          <cell r="J28">
            <v>480</v>
          </cell>
          <cell r="K28">
            <v>-1</v>
          </cell>
          <cell r="N28">
            <v>336</v>
          </cell>
          <cell r="O28">
            <v>95.8</v>
          </cell>
          <cell r="P28">
            <v>164.39999999999986</v>
          </cell>
          <cell r="Q28">
            <v>168</v>
          </cell>
          <cell r="T28">
            <v>13.037578288100208</v>
          </cell>
          <cell r="U28">
            <v>11.283924843423799</v>
          </cell>
          <cell r="V28">
            <v>100.8</v>
          </cell>
          <cell r="W28">
            <v>107.6</v>
          </cell>
          <cell r="X28">
            <v>170.6</v>
          </cell>
          <cell r="Y28">
            <v>182</v>
          </cell>
          <cell r="Z28">
            <v>161.4</v>
          </cell>
          <cell r="AB28">
            <v>41.099999999999966</v>
          </cell>
          <cell r="AC28">
            <v>12</v>
          </cell>
          <cell r="AD28">
            <v>14</v>
          </cell>
          <cell r="AE28">
            <v>42</v>
          </cell>
          <cell r="AF28">
            <v>14</v>
          </cell>
          <cell r="AG28">
            <v>70</v>
          </cell>
        </row>
        <row r="29">
          <cell r="A29" t="str">
            <v>Наггетсы с куриным филе и сыром ТМ Вязанка ТС Из печи Сливушки 0,25 кг.  Поком</v>
          </cell>
          <cell r="B29" t="str">
            <v>шт</v>
          </cell>
          <cell r="C29">
            <v>1142</v>
          </cell>
          <cell r="D29">
            <v>5</v>
          </cell>
          <cell r="E29">
            <v>397</v>
          </cell>
          <cell r="F29">
            <v>613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397</v>
          </cell>
          <cell r="K29">
            <v>0</v>
          </cell>
          <cell r="N29">
            <v>168</v>
          </cell>
          <cell r="O29">
            <v>79.400000000000006</v>
          </cell>
          <cell r="P29">
            <v>330.60000000000014</v>
          </cell>
          <cell r="Q29">
            <v>336</v>
          </cell>
          <cell r="T29">
            <v>14.06801007556675</v>
          </cell>
          <cell r="U29">
            <v>9.8362720403022657</v>
          </cell>
          <cell r="V29">
            <v>78.2</v>
          </cell>
          <cell r="W29">
            <v>91.6</v>
          </cell>
          <cell r="X29">
            <v>138</v>
          </cell>
          <cell r="Y29">
            <v>128.19999999999999</v>
          </cell>
          <cell r="Z29">
            <v>115.2</v>
          </cell>
          <cell r="AB29">
            <v>82.650000000000034</v>
          </cell>
          <cell r="AC29">
            <v>12</v>
          </cell>
          <cell r="AD29">
            <v>28</v>
          </cell>
          <cell r="AE29">
            <v>84</v>
          </cell>
          <cell r="AF29">
            <v>14</v>
          </cell>
          <cell r="AG29">
            <v>70</v>
          </cell>
        </row>
        <row r="30">
          <cell r="A30" t="str">
            <v>Нагетосы Сочная курочка в хрустящей панировке Наггетсы ГШ Фикс.вес 0,25 Лоток Горячая штучка Поком</v>
          </cell>
          <cell r="B30" t="str">
            <v>шт</v>
          </cell>
          <cell r="G30">
            <v>0</v>
          </cell>
          <cell r="H30">
            <v>180</v>
          </cell>
          <cell r="I30" t="str">
            <v>матрица</v>
          </cell>
          <cell r="K30">
            <v>0</v>
          </cell>
          <cell r="O30">
            <v>0</v>
          </cell>
          <cell r="T30" t="e">
            <v>#DIV/0!</v>
          </cell>
          <cell r="U30" t="e">
            <v>#DIV/0!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 t="str">
            <v>нет потребности</v>
          </cell>
          <cell r="AB30">
            <v>0</v>
          </cell>
          <cell r="AC30">
            <v>0</v>
          </cell>
          <cell r="AF30">
            <v>14</v>
          </cell>
          <cell r="AG30">
            <v>126</v>
          </cell>
        </row>
        <row r="31">
          <cell r="A31" t="str">
            <v>Пекерсы с индейкой в сливочном соусе ТМ Горячая штучка 0,25 кг зам  ПОКОМ</v>
          </cell>
          <cell r="B31" t="str">
            <v>шт</v>
          </cell>
          <cell r="G31">
            <v>0</v>
          </cell>
          <cell r="H31">
            <v>180</v>
          </cell>
          <cell r="I31" t="str">
            <v>матрица</v>
          </cell>
          <cell r="K31">
            <v>0</v>
          </cell>
          <cell r="O31">
            <v>0</v>
          </cell>
          <cell r="T31" t="e">
            <v>#DIV/0!</v>
          </cell>
          <cell r="U31" t="e">
            <v>#DIV/0!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 t="str">
            <v>нет потребности</v>
          </cell>
          <cell r="AB31">
            <v>0</v>
          </cell>
          <cell r="AC31">
            <v>0</v>
          </cell>
          <cell r="AF31">
            <v>14</v>
          </cell>
          <cell r="AG31">
            <v>70</v>
          </cell>
        </row>
        <row r="32">
          <cell r="A32" t="str">
            <v>Пельмени Grandmeni с говядиной ТМ Горячая штучка флоупак сфера 0,75 кг. ПОКОМ</v>
          </cell>
          <cell r="B32" t="str">
            <v>шт</v>
          </cell>
          <cell r="G32">
            <v>0</v>
          </cell>
          <cell r="H32">
            <v>180</v>
          </cell>
          <cell r="I32" t="str">
            <v>матрица</v>
          </cell>
          <cell r="K32">
            <v>0</v>
          </cell>
          <cell r="O32">
            <v>0</v>
          </cell>
          <cell r="T32" t="e">
            <v>#DIV/0!</v>
          </cell>
          <cell r="U32" t="e">
            <v>#DIV/0!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 t="str">
            <v>нет потребности</v>
          </cell>
          <cell r="AB32">
            <v>0</v>
          </cell>
          <cell r="AC32">
            <v>0</v>
          </cell>
          <cell r="AF32">
            <v>12</v>
          </cell>
          <cell r="AG32">
            <v>84</v>
          </cell>
        </row>
        <row r="33">
          <cell r="A33" t="str">
            <v>Пельмени Grandmeni с говядиной в сливочном соусе ТМ Горячая штучка флоупак сфера 0,75 кг.  ПОКОМ</v>
          </cell>
          <cell r="B33" t="str">
            <v>шт</v>
          </cell>
          <cell r="G33">
            <v>0</v>
          </cell>
          <cell r="H33">
            <v>180</v>
          </cell>
          <cell r="I33" t="str">
            <v>матрица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>нет потребности</v>
          </cell>
          <cell r="AB33">
            <v>0</v>
          </cell>
          <cell r="AC33">
            <v>0</v>
          </cell>
          <cell r="AF33">
            <v>12</v>
          </cell>
          <cell r="AG33">
            <v>84</v>
          </cell>
        </row>
        <row r="34">
          <cell r="A34" t="str">
            <v>Пельмени Grandmeni с говядиной и свининой Grandmeni 0,75 Сфера Горячая штучка 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  <cell r="AF34">
            <v>12</v>
          </cell>
          <cell r="AG34">
            <v>84</v>
          </cell>
        </row>
        <row r="35">
          <cell r="A35" t="str">
            <v>Пельмени Grandmeni со сливочным маслом Горячая штучка 0,75 кг ПОКОМ</v>
          </cell>
          <cell r="B35" t="str">
            <v>шт</v>
          </cell>
          <cell r="C35">
            <v>520</v>
          </cell>
          <cell r="D35">
            <v>288</v>
          </cell>
          <cell r="E35">
            <v>352</v>
          </cell>
          <cell r="F35">
            <v>391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355</v>
          </cell>
          <cell r="K35">
            <v>-3</v>
          </cell>
          <cell r="N35">
            <v>192</v>
          </cell>
          <cell r="O35">
            <v>70.400000000000006</v>
          </cell>
          <cell r="P35">
            <v>402.60000000000014</v>
          </cell>
          <cell r="Q35">
            <v>384</v>
          </cell>
          <cell r="T35">
            <v>13.735795454545453</v>
          </cell>
          <cell r="U35">
            <v>8.28125</v>
          </cell>
          <cell r="V35">
            <v>61.4</v>
          </cell>
          <cell r="W35">
            <v>78</v>
          </cell>
          <cell r="X35">
            <v>88.4</v>
          </cell>
          <cell r="Y35">
            <v>80.400000000000006</v>
          </cell>
          <cell r="Z35">
            <v>79.400000000000006</v>
          </cell>
          <cell r="AB35">
            <v>301.9500000000001</v>
          </cell>
          <cell r="AC35">
            <v>8</v>
          </cell>
          <cell r="AD35">
            <v>48</v>
          </cell>
          <cell r="AE35">
            <v>288</v>
          </cell>
          <cell r="AF35">
            <v>12</v>
          </cell>
          <cell r="AG35">
            <v>84</v>
          </cell>
        </row>
        <row r="36">
          <cell r="A36" t="str">
            <v>Пельмени «Бигбули с мясом» 0,43 Сфера ТМ «Горячая штучка» 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Бигбули #МЕГАВКУСИЩЕ с сочной грудинкой ТМ Горячая шту БУЛЬМЕНИ ТС Бигбули  сфера 0,9 ПОКОМ</v>
          </cell>
          <cell r="B37" t="str">
            <v>шт</v>
          </cell>
          <cell r="G37">
            <v>0</v>
          </cell>
          <cell r="H37">
            <v>180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Бигбули #МЕГАВКУСИЩЕ с сочной грудинкой ТМ Горячая штучка ТС Бигбули  сфера 0,43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Бигбули с мясом, Горячая штучка 0,9кг  ПОКОМ</v>
          </cell>
          <cell r="B39" t="str">
            <v>шт</v>
          </cell>
          <cell r="C39">
            <v>426</v>
          </cell>
          <cell r="D39">
            <v>386</v>
          </cell>
          <cell r="E39">
            <v>301</v>
          </cell>
          <cell r="F39">
            <v>463</v>
          </cell>
          <cell r="G39">
            <v>0.9</v>
          </cell>
          <cell r="H39">
            <v>180</v>
          </cell>
          <cell r="I39" t="str">
            <v>матрица</v>
          </cell>
          <cell r="J39">
            <v>299</v>
          </cell>
          <cell r="K39">
            <v>2</v>
          </cell>
          <cell r="N39">
            <v>192</v>
          </cell>
          <cell r="O39">
            <v>60.2</v>
          </cell>
          <cell r="P39">
            <v>187.80000000000007</v>
          </cell>
          <cell r="Q39">
            <v>192</v>
          </cell>
          <cell r="T39">
            <v>14.069767441860465</v>
          </cell>
          <cell r="U39">
            <v>10.880398671096344</v>
          </cell>
          <cell r="V39">
            <v>60.8</v>
          </cell>
          <cell r="W39">
            <v>78</v>
          </cell>
          <cell r="X39">
            <v>81.400000000000006</v>
          </cell>
          <cell r="Y39">
            <v>77.8</v>
          </cell>
          <cell r="Z39">
            <v>66.400000000000006</v>
          </cell>
          <cell r="AB39">
            <v>169.02000000000007</v>
          </cell>
          <cell r="AC39">
            <v>8</v>
          </cell>
          <cell r="AD39">
            <v>24</v>
          </cell>
          <cell r="AE39">
            <v>172.8</v>
          </cell>
          <cell r="AF39">
            <v>12</v>
          </cell>
          <cell r="AG39">
            <v>84</v>
          </cell>
        </row>
        <row r="40">
          <cell r="A40" t="str">
            <v>Пельмени Бигбули со слив.маслом 0,9 кг 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Бугбули со сливочным маслом ТМ Горячая штучка БУЛЬМЕНИ 0,43 кг 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Бульмени с говядиной и свининой Горячая шт. 0,9 кг  ПОКОМ</v>
          </cell>
          <cell r="B42" t="str">
            <v>шт</v>
          </cell>
          <cell r="C42">
            <v>1529</v>
          </cell>
          <cell r="E42">
            <v>579</v>
          </cell>
          <cell r="F42">
            <v>835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569</v>
          </cell>
          <cell r="K42">
            <v>10</v>
          </cell>
          <cell r="N42">
            <v>672</v>
          </cell>
          <cell r="O42">
            <v>115.8</v>
          </cell>
          <cell r="P42">
            <v>114.20000000000005</v>
          </cell>
          <cell r="Q42">
            <v>96</v>
          </cell>
          <cell r="T42">
            <v>13.842832469775475</v>
          </cell>
          <cell r="U42">
            <v>13.013816925734025</v>
          </cell>
          <cell r="V42">
            <v>134.4</v>
          </cell>
          <cell r="W42">
            <v>161.4</v>
          </cell>
          <cell r="X42">
            <v>210.2</v>
          </cell>
          <cell r="Y42">
            <v>184.2</v>
          </cell>
          <cell r="Z42">
            <v>162</v>
          </cell>
          <cell r="AB42">
            <v>102.78000000000004</v>
          </cell>
          <cell r="AC42">
            <v>8</v>
          </cell>
          <cell r="AD42">
            <v>12</v>
          </cell>
          <cell r="AE42">
            <v>86.4</v>
          </cell>
          <cell r="AF42">
            <v>12</v>
          </cell>
          <cell r="AG42">
            <v>84</v>
          </cell>
        </row>
        <row r="43">
          <cell r="A43" t="str">
            <v>Пельмени Бульмени с говядиной и свининой Горячая штучка 0,43  ПОКОМ</v>
          </cell>
          <cell r="B43" t="str">
            <v>шт</v>
          </cell>
          <cell r="C43">
            <v>654</v>
          </cell>
          <cell r="D43">
            <v>1</v>
          </cell>
          <cell r="E43">
            <v>83</v>
          </cell>
          <cell r="F43">
            <v>541</v>
          </cell>
          <cell r="G43">
            <v>0.43</v>
          </cell>
          <cell r="H43">
            <v>180</v>
          </cell>
          <cell r="I43" t="str">
            <v>матрица</v>
          </cell>
          <cell r="J43">
            <v>83</v>
          </cell>
          <cell r="K43">
            <v>0</v>
          </cell>
          <cell r="N43">
            <v>0</v>
          </cell>
          <cell r="O43">
            <v>16.600000000000001</v>
          </cell>
          <cell r="Q43">
            <v>0</v>
          </cell>
          <cell r="T43">
            <v>32.590361445783131</v>
          </cell>
          <cell r="U43">
            <v>32.590361445783131</v>
          </cell>
          <cell r="V43">
            <v>33.799999999999997</v>
          </cell>
          <cell r="W43">
            <v>26.2</v>
          </cell>
          <cell r="X43">
            <v>67.599999999999994</v>
          </cell>
          <cell r="Y43">
            <v>36.6</v>
          </cell>
          <cell r="Z43">
            <v>44.6</v>
          </cell>
          <cell r="AA43" t="str">
            <v>нужно увеличить продажи</v>
          </cell>
          <cell r="AB43">
            <v>0</v>
          </cell>
          <cell r="AC43">
            <v>16</v>
          </cell>
          <cell r="AD43">
            <v>0</v>
          </cell>
          <cell r="AE43">
            <v>0</v>
          </cell>
          <cell r="AF43">
            <v>12</v>
          </cell>
          <cell r="AG43">
            <v>84</v>
          </cell>
        </row>
        <row r="44">
          <cell r="A44" t="str">
            <v>Пельмени Бульмени с говядиной и свининой Наваристые Горячая штучка ВЕС  ПОКОМ</v>
          </cell>
          <cell r="B44" t="str">
            <v>кг</v>
          </cell>
          <cell r="C44">
            <v>1780</v>
          </cell>
          <cell r="D44">
            <v>5</v>
          </cell>
          <cell r="E44">
            <v>795</v>
          </cell>
          <cell r="F44">
            <v>875</v>
          </cell>
          <cell r="G44">
            <v>1</v>
          </cell>
          <cell r="H44">
            <v>180</v>
          </cell>
          <cell r="I44" t="str">
            <v>матрица</v>
          </cell>
          <cell r="J44">
            <v>795</v>
          </cell>
          <cell r="K44">
            <v>0</v>
          </cell>
          <cell r="N44">
            <v>1020</v>
          </cell>
          <cell r="O44">
            <v>159</v>
          </cell>
          <cell r="P44">
            <v>172</v>
          </cell>
          <cell r="Q44">
            <v>180</v>
          </cell>
          <cell r="T44">
            <v>13.050314465408805</v>
          </cell>
          <cell r="U44">
            <v>11.918238993710691</v>
          </cell>
          <cell r="V44">
            <v>168</v>
          </cell>
          <cell r="W44">
            <v>186</v>
          </cell>
          <cell r="X44">
            <v>246</v>
          </cell>
          <cell r="Y44">
            <v>183</v>
          </cell>
          <cell r="Z44">
            <v>213</v>
          </cell>
          <cell r="AB44">
            <v>172</v>
          </cell>
          <cell r="AC44">
            <v>5</v>
          </cell>
          <cell r="AD44">
            <v>36</v>
          </cell>
          <cell r="AE44">
            <v>180</v>
          </cell>
          <cell r="AF44">
            <v>12</v>
          </cell>
          <cell r="AG44">
            <v>144</v>
          </cell>
        </row>
        <row r="45">
          <cell r="A45" t="str">
            <v>Пельмени Бульмени со сливочным маслом Горячая штучка 0,9 кг  ПОКОМ</v>
          </cell>
          <cell r="B45" t="str">
            <v>шт</v>
          </cell>
          <cell r="C45">
            <v>1222</v>
          </cell>
          <cell r="D45">
            <v>576</v>
          </cell>
          <cell r="E45">
            <v>1051</v>
          </cell>
          <cell r="F45">
            <v>568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1051</v>
          </cell>
          <cell r="K45">
            <v>0</v>
          </cell>
          <cell r="N45">
            <v>2688</v>
          </cell>
          <cell r="O45">
            <v>210.2</v>
          </cell>
          <cell r="Q45">
            <v>0</v>
          </cell>
          <cell r="T45">
            <v>15.490009514747859</v>
          </cell>
          <cell r="U45">
            <v>15.490009514747859</v>
          </cell>
          <cell r="V45">
            <v>269.8</v>
          </cell>
          <cell r="W45">
            <v>233</v>
          </cell>
          <cell r="X45">
            <v>273.60000000000002</v>
          </cell>
          <cell r="Y45">
            <v>277</v>
          </cell>
          <cell r="Z45">
            <v>255.6</v>
          </cell>
          <cell r="AB45">
            <v>0</v>
          </cell>
          <cell r="AC45">
            <v>8</v>
          </cell>
          <cell r="AD45">
            <v>0</v>
          </cell>
          <cell r="AE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со сливочным маслом ТМ Горячая шт. 0,43 кг  ПОКОМ</v>
          </cell>
          <cell r="B46" t="str">
            <v>шт</v>
          </cell>
          <cell r="C46">
            <v>865</v>
          </cell>
          <cell r="E46">
            <v>77</v>
          </cell>
          <cell r="F46">
            <v>741</v>
          </cell>
          <cell r="G46">
            <v>0.43</v>
          </cell>
          <cell r="H46">
            <v>180</v>
          </cell>
          <cell r="I46" t="str">
            <v>матрица</v>
          </cell>
          <cell r="J46">
            <v>77</v>
          </cell>
          <cell r="K46">
            <v>0</v>
          </cell>
          <cell r="N46">
            <v>0</v>
          </cell>
          <cell r="O46">
            <v>15.4</v>
          </cell>
          <cell r="Q46">
            <v>0</v>
          </cell>
          <cell r="T46">
            <v>48.116883116883116</v>
          </cell>
          <cell r="U46">
            <v>48.116883116883116</v>
          </cell>
          <cell r="V46">
            <v>29</v>
          </cell>
          <cell r="W46">
            <v>22.2</v>
          </cell>
          <cell r="X46">
            <v>72</v>
          </cell>
          <cell r="Y46">
            <v>19.8</v>
          </cell>
          <cell r="Z46">
            <v>39.4</v>
          </cell>
          <cell r="AA46" t="str">
            <v>нужно увеличить продажи</v>
          </cell>
          <cell r="AB46">
            <v>0</v>
          </cell>
          <cell r="AC46">
            <v>16</v>
          </cell>
          <cell r="AD46">
            <v>0</v>
          </cell>
          <cell r="AE46">
            <v>0</v>
          </cell>
          <cell r="AF46">
            <v>12</v>
          </cell>
          <cell r="AG46">
            <v>84</v>
          </cell>
        </row>
        <row r="47">
          <cell r="A47" t="str">
            <v>Пельмени Домашние с говядиной и свининой 0,7кг, сфера ТМ Зареченские  ПОКОМ</v>
          </cell>
          <cell r="B47" t="str">
            <v>шт</v>
          </cell>
          <cell r="C47">
            <v>85</v>
          </cell>
          <cell r="E47">
            <v>29</v>
          </cell>
          <cell r="F47">
            <v>46</v>
          </cell>
          <cell r="G47">
            <v>0</v>
          </cell>
          <cell r="H47">
            <v>180</v>
          </cell>
          <cell r="I47" t="str">
            <v>не в матрице</v>
          </cell>
          <cell r="J47">
            <v>29</v>
          </cell>
          <cell r="K47">
            <v>0</v>
          </cell>
          <cell r="N47">
            <v>0</v>
          </cell>
          <cell r="O47">
            <v>5.8</v>
          </cell>
          <cell r="T47">
            <v>7.931034482758621</v>
          </cell>
          <cell r="U47">
            <v>7.931034482758621</v>
          </cell>
          <cell r="V47">
            <v>3.4</v>
          </cell>
          <cell r="W47">
            <v>6.2</v>
          </cell>
          <cell r="X47">
            <v>3</v>
          </cell>
          <cell r="Y47">
            <v>3</v>
          </cell>
          <cell r="Z47">
            <v>4.2</v>
          </cell>
          <cell r="AA47" t="str">
            <v>вывод</v>
          </cell>
          <cell r="AB47">
            <v>0</v>
          </cell>
          <cell r="AC47">
            <v>10</v>
          </cell>
          <cell r="AD47">
            <v>0</v>
          </cell>
          <cell r="AE47">
            <v>0</v>
          </cell>
          <cell r="AF47">
            <v>12</v>
          </cell>
          <cell r="AG47">
            <v>84</v>
          </cell>
        </row>
        <row r="48">
          <cell r="A48" t="str">
            <v>Пельмени Домашние со сливочным маслом ТМ Зареченские  продукты флоу-пак сфера 0,7 кг.  Поком</v>
          </cell>
          <cell r="B48" t="str">
            <v>шт</v>
          </cell>
          <cell r="C48">
            <v>66</v>
          </cell>
          <cell r="D48">
            <v>1</v>
          </cell>
          <cell r="E48">
            <v>38</v>
          </cell>
          <cell r="F48">
            <v>24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38</v>
          </cell>
          <cell r="K48">
            <v>0</v>
          </cell>
          <cell r="N48">
            <v>120</v>
          </cell>
          <cell r="O48">
            <v>7.6</v>
          </cell>
          <cell r="Q48">
            <v>0</v>
          </cell>
          <cell r="T48">
            <v>18.947368421052634</v>
          </cell>
          <cell r="U48">
            <v>18.947368421052634</v>
          </cell>
          <cell r="V48">
            <v>8.4</v>
          </cell>
          <cell r="W48">
            <v>4.2</v>
          </cell>
          <cell r="X48">
            <v>2.4</v>
          </cell>
          <cell r="Y48">
            <v>5.6</v>
          </cell>
          <cell r="Z48">
            <v>4.2</v>
          </cell>
          <cell r="AB48">
            <v>0</v>
          </cell>
          <cell r="AC48">
            <v>10</v>
          </cell>
          <cell r="AD48">
            <v>0</v>
          </cell>
          <cell r="AE48">
            <v>0</v>
          </cell>
          <cell r="AF48">
            <v>12</v>
          </cell>
          <cell r="AG48">
            <v>84</v>
          </cell>
        </row>
        <row r="49">
          <cell r="A49" t="str">
            <v>Пельмени Медвежьи ушки с фермерскими сливками ТМ Стародв флоу-пак классическая форма 0,7 кг.  Поком</v>
          </cell>
          <cell r="B49" t="str">
            <v>шт</v>
          </cell>
          <cell r="C49">
            <v>88</v>
          </cell>
          <cell r="D49">
            <v>100</v>
          </cell>
          <cell r="E49">
            <v>73</v>
          </cell>
          <cell r="F49">
            <v>109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73</v>
          </cell>
          <cell r="K49">
            <v>0</v>
          </cell>
          <cell r="N49">
            <v>96</v>
          </cell>
          <cell r="O49">
            <v>14.6</v>
          </cell>
          <cell r="Q49">
            <v>0</v>
          </cell>
          <cell r="T49">
            <v>14.04109589041096</v>
          </cell>
          <cell r="U49">
            <v>14.04109589041096</v>
          </cell>
          <cell r="V49">
            <v>15.2</v>
          </cell>
          <cell r="W49">
            <v>15.8</v>
          </cell>
          <cell r="X49">
            <v>17</v>
          </cell>
          <cell r="Y49">
            <v>23.2</v>
          </cell>
          <cell r="Z49">
            <v>16.8</v>
          </cell>
          <cell r="AB49">
            <v>0</v>
          </cell>
          <cell r="AC49">
            <v>8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Медвежьи ушки с фермерской свининой и говядиной Большие флоу-пак класс 0,7 кг  Поком</v>
          </cell>
          <cell r="B50" t="str">
            <v>шт</v>
          </cell>
          <cell r="C50">
            <v>96</v>
          </cell>
          <cell r="D50">
            <v>96</v>
          </cell>
          <cell r="E50">
            <v>58</v>
          </cell>
          <cell r="F50">
            <v>128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58</v>
          </cell>
          <cell r="K50">
            <v>0</v>
          </cell>
          <cell r="N50">
            <v>0</v>
          </cell>
          <cell r="O50">
            <v>11.6</v>
          </cell>
          <cell r="P50">
            <v>57.599999999999994</v>
          </cell>
          <cell r="Q50">
            <v>96</v>
          </cell>
          <cell r="T50">
            <v>19.310344827586206</v>
          </cell>
          <cell r="U50">
            <v>11.03448275862069</v>
          </cell>
          <cell r="V50">
            <v>9.8000000000000007</v>
          </cell>
          <cell r="W50">
            <v>13.6</v>
          </cell>
          <cell r="X50">
            <v>10.8</v>
          </cell>
          <cell r="Y50">
            <v>15.4</v>
          </cell>
          <cell r="Z50">
            <v>16</v>
          </cell>
          <cell r="AB50">
            <v>40.319999999999993</v>
          </cell>
          <cell r="AC50">
            <v>8</v>
          </cell>
          <cell r="AD50">
            <v>12</v>
          </cell>
          <cell r="AE50">
            <v>67.199999999999989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фермерской свининой и говядиной Малые флоу-пак классическая 0,7 кг  Поком</v>
          </cell>
          <cell r="B51" t="str">
            <v>шт</v>
          </cell>
          <cell r="C51">
            <v>127</v>
          </cell>
          <cell r="E51">
            <v>41</v>
          </cell>
          <cell r="F51">
            <v>77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41</v>
          </cell>
          <cell r="K51">
            <v>0</v>
          </cell>
          <cell r="N51">
            <v>0</v>
          </cell>
          <cell r="O51">
            <v>8.1999999999999993</v>
          </cell>
          <cell r="P51">
            <v>54.199999999999989</v>
          </cell>
          <cell r="Q51">
            <v>96</v>
          </cell>
          <cell r="T51">
            <v>21.097560975609756</v>
          </cell>
          <cell r="U51">
            <v>9.3902439024390247</v>
          </cell>
          <cell r="V51">
            <v>7.8</v>
          </cell>
          <cell r="W51">
            <v>7.8</v>
          </cell>
          <cell r="X51">
            <v>9.6</v>
          </cell>
          <cell r="Y51">
            <v>19.8</v>
          </cell>
          <cell r="Z51">
            <v>7</v>
          </cell>
          <cell r="AB51">
            <v>37.939999999999991</v>
          </cell>
          <cell r="AC51">
            <v>8</v>
          </cell>
          <cell r="AD51">
            <v>12</v>
          </cell>
          <cell r="AE51">
            <v>67.199999999999989</v>
          </cell>
          <cell r="AF51">
            <v>12</v>
          </cell>
          <cell r="AG51">
            <v>84</v>
          </cell>
        </row>
        <row r="52">
          <cell r="A52" t="str">
            <v>Пельмени Мясорубские ТМ Стародворье фоу-пак равиоли 0,7 кг.  Поком</v>
          </cell>
          <cell r="B52" t="str">
            <v>шт</v>
          </cell>
          <cell r="C52">
            <v>516</v>
          </cell>
          <cell r="D52">
            <v>192</v>
          </cell>
          <cell r="E52">
            <v>247</v>
          </cell>
          <cell r="F52">
            <v>427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249</v>
          </cell>
          <cell r="K52">
            <v>-2</v>
          </cell>
          <cell r="N52">
            <v>96</v>
          </cell>
          <cell r="O52">
            <v>49.4</v>
          </cell>
          <cell r="P52">
            <v>168.60000000000002</v>
          </cell>
          <cell r="Q52">
            <v>192</v>
          </cell>
          <cell r="T52">
            <v>14.473684210526317</v>
          </cell>
          <cell r="U52">
            <v>10.587044534412955</v>
          </cell>
          <cell r="V52">
            <v>47.8</v>
          </cell>
          <cell r="W52">
            <v>66.8</v>
          </cell>
          <cell r="X52">
            <v>76</v>
          </cell>
          <cell r="Y52">
            <v>94.4</v>
          </cell>
          <cell r="Z52">
            <v>73.2</v>
          </cell>
          <cell r="AB52">
            <v>118.02000000000001</v>
          </cell>
          <cell r="AC52">
            <v>8</v>
          </cell>
          <cell r="AD52">
            <v>24</v>
          </cell>
          <cell r="AE52">
            <v>134.39999999999998</v>
          </cell>
          <cell r="AF52">
            <v>12</v>
          </cell>
          <cell r="AG52">
            <v>84</v>
          </cell>
        </row>
        <row r="53">
          <cell r="A53" t="str">
            <v>Пельмени Отборные из свинины и говядины 0,9 кг ТМ Стародворье ТС Медвежье ушко  ПОКОМ</v>
          </cell>
          <cell r="B53" t="str">
            <v>шт</v>
          </cell>
          <cell r="C53">
            <v>496</v>
          </cell>
          <cell r="D53">
            <v>4</v>
          </cell>
          <cell r="E53">
            <v>41</v>
          </cell>
          <cell r="F53">
            <v>433</v>
          </cell>
          <cell r="G53">
            <v>0.9</v>
          </cell>
          <cell r="H53">
            <v>180</v>
          </cell>
          <cell r="I53" t="str">
            <v>матрица</v>
          </cell>
          <cell r="J53">
            <v>41</v>
          </cell>
          <cell r="K53">
            <v>0</v>
          </cell>
          <cell r="N53">
            <v>0</v>
          </cell>
          <cell r="O53">
            <v>8.1999999999999993</v>
          </cell>
          <cell r="Q53">
            <v>0</v>
          </cell>
          <cell r="T53">
            <v>52.804878048780495</v>
          </cell>
          <cell r="U53">
            <v>52.804878048780495</v>
          </cell>
          <cell r="V53">
            <v>18</v>
          </cell>
          <cell r="W53">
            <v>10.4</v>
          </cell>
          <cell r="X53">
            <v>45.6</v>
          </cell>
          <cell r="Y53">
            <v>4.5999999999999996</v>
          </cell>
          <cell r="Z53">
            <v>13.6</v>
          </cell>
          <cell r="AA53" t="str">
            <v>нужно увеличить продажи</v>
          </cell>
          <cell r="AB53">
            <v>0</v>
          </cell>
          <cell r="AC53">
            <v>8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Отборные с говядиной 0,9 кг НОВА ТМ Стародворье ТС Медвежье ушко  ПОКОМ</v>
          </cell>
          <cell r="B54" t="str">
            <v>шт</v>
          </cell>
          <cell r="C54">
            <v>628</v>
          </cell>
          <cell r="D54">
            <v>2</v>
          </cell>
          <cell r="E54">
            <v>71</v>
          </cell>
          <cell r="F54">
            <v>539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71</v>
          </cell>
          <cell r="K54">
            <v>0</v>
          </cell>
          <cell r="N54">
            <v>0</v>
          </cell>
          <cell r="O54">
            <v>14.2</v>
          </cell>
          <cell r="Q54">
            <v>0</v>
          </cell>
          <cell r="T54">
            <v>37.95774647887324</v>
          </cell>
          <cell r="U54">
            <v>37.95774647887324</v>
          </cell>
          <cell r="V54">
            <v>17.2</v>
          </cell>
          <cell r="W54">
            <v>26.4</v>
          </cell>
          <cell r="X54">
            <v>59.6</v>
          </cell>
          <cell r="Y54">
            <v>42.2</v>
          </cell>
          <cell r="Z54">
            <v>13</v>
          </cell>
          <cell r="AA54" t="str">
            <v>нужно увеличить продажи</v>
          </cell>
          <cell r="AB54">
            <v>0</v>
          </cell>
          <cell r="AC54">
            <v>8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С говядиной и свининой, ВЕС, ТМ Славница сфера пуговки  ПОКОМ</v>
          </cell>
          <cell r="B55" t="str">
            <v>кг</v>
          </cell>
          <cell r="C55">
            <v>920</v>
          </cell>
          <cell r="D55">
            <v>1020</v>
          </cell>
          <cell r="E55">
            <v>1015</v>
          </cell>
          <cell r="F55">
            <v>780</v>
          </cell>
          <cell r="G55">
            <v>1</v>
          </cell>
          <cell r="H55">
            <v>180</v>
          </cell>
          <cell r="I55" t="str">
            <v>матрица</v>
          </cell>
          <cell r="J55">
            <v>1015</v>
          </cell>
          <cell r="K55">
            <v>0</v>
          </cell>
          <cell r="N55">
            <v>1320</v>
          </cell>
          <cell r="O55">
            <v>203</v>
          </cell>
          <cell r="P55">
            <v>539</v>
          </cell>
          <cell r="Q55">
            <v>540</v>
          </cell>
          <cell r="T55">
            <v>13.004926108374384</v>
          </cell>
          <cell r="U55">
            <v>10.344827586206897</v>
          </cell>
          <cell r="V55">
            <v>196</v>
          </cell>
          <cell r="W55">
            <v>216</v>
          </cell>
          <cell r="X55">
            <v>220</v>
          </cell>
          <cell r="Y55">
            <v>228</v>
          </cell>
          <cell r="Z55">
            <v>221</v>
          </cell>
          <cell r="AB55">
            <v>539</v>
          </cell>
          <cell r="AC55">
            <v>5</v>
          </cell>
          <cell r="AD55">
            <v>108</v>
          </cell>
          <cell r="AE55">
            <v>540</v>
          </cell>
          <cell r="AF55">
            <v>12</v>
          </cell>
          <cell r="AG55">
            <v>144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C56">
            <v>810</v>
          </cell>
          <cell r="D56">
            <v>865</v>
          </cell>
          <cell r="E56">
            <v>660</v>
          </cell>
          <cell r="F56">
            <v>914</v>
          </cell>
          <cell r="G56">
            <v>1</v>
          </cell>
          <cell r="H56">
            <v>180</v>
          </cell>
          <cell r="I56" t="str">
            <v>матрица</v>
          </cell>
          <cell r="J56">
            <v>652</v>
          </cell>
          <cell r="K56">
            <v>8</v>
          </cell>
          <cell r="N56">
            <v>660</v>
          </cell>
          <cell r="O56">
            <v>132</v>
          </cell>
          <cell r="P56">
            <v>142</v>
          </cell>
          <cell r="Q56">
            <v>120</v>
          </cell>
          <cell r="T56">
            <v>12.833333333333334</v>
          </cell>
          <cell r="U56">
            <v>11.924242424242424</v>
          </cell>
          <cell r="V56">
            <v>136.80000000000001</v>
          </cell>
          <cell r="W56">
            <v>170</v>
          </cell>
          <cell r="X56">
            <v>172</v>
          </cell>
          <cell r="Y56">
            <v>170.8</v>
          </cell>
          <cell r="Z56">
            <v>149</v>
          </cell>
          <cell r="AB56">
            <v>142</v>
          </cell>
          <cell r="AC56">
            <v>5</v>
          </cell>
          <cell r="AD56">
            <v>24</v>
          </cell>
          <cell r="AE56">
            <v>120</v>
          </cell>
          <cell r="AF56">
            <v>12</v>
          </cell>
          <cell r="AG56">
            <v>84</v>
          </cell>
        </row>
        <row r="57">
          <cell r="A57" t="str">
            <v>Пельмени Супермени с мясом, Горячая штучка 0,2кг    ПОКОМ</v>
          </cell>
          <cell r="B57" t="str">
            <v>шт</v>
          </cell>
          <cell r="G57">
            <v>0</v>
          </cell>
          <cell r="H57">
            <v>180</v>
          </cell>
          <cell r="I57" t="str">
            <v>матрица</v>
          </cell>
          <cell r="K57">
            <v>0</v>
          </cell>
          <cell r="O57">
            <v>0</v>
          </cell>
          <cell r="T57" t="e">
            <v>#DIV/0!</v>
          </cell>
          <cell r="U57" t="e">
            <v>#DIV/0!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 t="str">
            <v>нет потребности</v>
          </cell>
          <cell r="AB57">
            <v>0</v>
          </cell>
          <cell r="AC57">
            <v>0</v>
          </cell>
          <cell r="AF57">
            <v>8</v>
          </cell>
          <cell r="AG57">
            <v>48</v>
          </cell>
        </row>
        <row r="58">
          <cell r="A58" t="str">
            <v>Пельмени Супермени со сливочным маслом Супермени 0,2 Сфера Горячая штучка  Поком</v>
          </cell>
          <cell r="B58" t="str">
            <v>шт</v>
          </cell>
          <cell r="G58">
            <v>0</v>
          </cell>
          <cell r="H58">
            <v>180</v>
          </cell>
          <cell r="I58" t="str">
            <v>матрица</v>
          </cell>
          <cell r="K58">
            <v>0</v>
          </cell>
          <cell r="O58">
            <v>0</v>
          </cell>
          <cell r="T58" t="e">
            <v>#DIV/0!</v>
          </cell>
          <cell r="U58" t="e">
            <v>#DIV/0!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 t="str">
            <v>нет потребности</v>
          </cell>
          <cell r="AB58">
            <v>0</v>
          </cell>
          <cell r="AC58">
            <v>0</v>
          </cell>
          <cell r="AF58">
            <v>6</v>
          </cell>
          <cell r="AG58">
            <v>72</v>
          </cell>
        </row>
        <row r="59">
          <cell r="A59" t="str">
            <v>Печеные пельмени Печь-мени с мясом Печеные пельмени Фикс.вес 0,2 сфера Вязанка  Поком</v>
          </cell>
          <cell r="B59" t="str">
            <v>шт</v>
          </cell>
          <cell r="G59">
            <v>0</v>
          </cell>
          <cell r="H59">
            <v>180</v>
          </cell>
          <cell r="I59" t="str">
            <v>матрица</v>
          </cell>
          <cell r="K59">
            <v>0</v>
          </cell>
          <cell r="O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 t="str">
            <v>нет потребности</v>
          </cell>
          <cell r="AB59">
            <v>0</v>
          </cell>
          <cell r="AC59">
            <v>0</v>
          </cell>
          <cell r="AF59">
            <v>6</v>
          </cell>
          <cell r="AG59">
            <v>72</v>
          </cell>
        </row>
        <row r="60">
          <cell r="A60" t="str">
            <v>Пирожки с мясом 3,7кг ВЕС ТМ Зареченские  ПОКОМ</v>
          </cell>
          <cell r="B60" t="str">
            <v>кг</v>
          </cell>
          <cell r="G60">
            <v>0</v>
          </cell>
          <cell r="H60">
            <v>180</v>
          </cell>
          <cell r="I60" t="str">
            <v>матрица</v>
          </cell>
          <cell r="K60">
            <v>0</v>
          </cell>
          <cell r="O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>нет потребности</v>
          </cell>
          <cell r="AB60">
            <v>0</v>
          </cell>
          <cell r="AC60">
            <v>0</v>
          </cell>
          <cell r="AF60">
            <v>14</v>
          </cell>
          <cell r="AG60">
            <v>126</v>
          </cell>
        </row>
        <row r="61">
          <cell r="A61" t="str">
            <v>Фрай-пицца с ветчиной и грибами 3,0 кг. ВЕС.  ПОКОМ</v>
          </cell>
          <cell r="B61" t="str">
            <v>кг</v>
          </cell>
          <cell r="C61">
            <v>39</v>
          </cell>
          <cell r="F61">
            <v>39</v>
          </cell>
          <cell r="G61">
            <v>0</v>
          </cell>
          <cell r="H61" t="e">
            <v>#N/A</v>
          </cell>
          <cell r="I61" t="str">
            <v>не в матрице</v>
          </cell>
          <cell r="K61">
            <v>0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0.6</v>
          </cell>
          <cell r="W61">
            <v>0.6</v>
          </cell>
          <cell r="X61">
            <v>0.6</v>
          </cell>
          <cell r="Y61">
            <v>1.2</v>
          </cell>
          <cell r="Z61">
            <v>0</v>
          </cell>
          <cell r="AA61" t="str">
            <v>дубль / нужно продавать</v>
          </cell>
          <cell r="AB61">
            <v>0</v>
          </cell>
          <cell r="AC61">
            <v>0</v>
          </cell>
        </row>
        <row r="62">
          <cell r="A62" t="str">
            <v>Фрай-пицца с ветчиной и грибами ТМ Зареченские ТС Зареченские продукты.  Поком</v>
          </cell>
          <cell r="B62" t="str">
            <v>кг</v>
          </cell>
          <cell r="F62">
            <v>39</v>
          </cell>
          <cell r="G62">
            <v>1</v>
          </cell>
          <cell r="H62">
            <v>180</v>
          </cell>
          <cell r="I62" t="str">
            <v>матрица</v>
          </cell>
          <cell r="K62">
            <v>0</v>
          </cell>
          <cell r="N62">
            <v>0</v>
          </cell>
          <cell r="O62">
            <v>0</v>
          </cell>
          <cell r="Q62">
            <v>0</v>
          </cell>
          <cell r="T62" t="e">
            <v>#DIV/0!</v>
          </cell>
          <cell r="U62" t="e">
            <v>#DIV/0!</v>
          </cell>
          <cell r="V62">
            <v>0.6</v>
          </cell>
          <cell r="W62">
            <v>0.6</v>
          </cell>
          <cell r="X62">
            <v>0.6</v>
          </cell>
          <cell r="Y62">
            <v>1.2</v>
          </cell>
          <cell r="Z62">
            <v>0</v>
          </cell>
          <cell r="AA62" t="str">
            <v>нужно увеличить продажи / есть дубль / ротация на мини-пиццу</v>
          </cell>
          <cell r="AB62">
            <v>0</v>
          </cell>
          <cell r="AC62">
            <v>3</v>
          </cell>
          <cell r="AD62">
            <v>0</v>
          </cell>
          <cell r="AE62">
            <v>0</v>
          </cell>
          <cell r="AF62">
            <v>14</v>
          </cell>
          <cell r="AG62">
            <v>126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C63">
            <v>959</v>
          </cell>
          <cell r="D63">
            <v>1009</v>
          </cell>
          <cell r="E63">
            <v>956</v>
          </cell>
          <cell r="F63">
            <v>842</v>
          </cell>
          <cell r="G63">
            <v>0.25</v>
          </cell>
          <cell r="H63">
            <v>180</v>
          </cell>
          <cell r="I63" t="str">
            <v>матрица</v>
          </cell>
          <cell r="J63">
            <v>960</v>
          </cell>
          <cell r="K63">
            <v>-4</v>
          </cell>
          <cell r="N63">
            <v>1512</v>
          </cell>
          <cell r="O63">
            <v>191.2</v>
          </cell>
          <cell r="P63">
            <v>131.59999999999991</v>
          </cell>
          <cell r="Q63">
            <v>168</v>
          </cell>
          <cell r="T63">
            <v>13.190376569037658</v>
          </cell>
          <cell r="U63">
            <v>12.311715481171548</v>
          </cell>
          <cell r="V63">
            <v>206</v>
          </cell>
          <cell r="W63">
            <v>220</v>
          </cell>
          <cell r="X63">
            <v>204.2</v>
          </cell>
          <cell r="Y63">
            <v>275.39999999999998</v>
          </cell>
          <cell r="Z63">
            <v>224.8</v>
          </cell>
          <cell r="AB63">
            <v>32.899999999999977</v>
          </cell>
          <cell r="AC63">
            <v>12</v>
          </cell>
          <cell r="AD63">
            <v>14</v>
          </cell>
          <cell r="AE63">
            <v>42</v>
          </cell>
          <cell r="AF63">
            <v>14</v>
          </cell>
          <cell r="AG63">
            <v>70</v>
          </cell>
        </row>
        <row r="64">
          <cell r="A64" t="str">
            <v>Хрустящие крылышки ТМ Горячая штучка 0,3 кг зам  ПОКОМ</v>
          </cell>
          <cell r="B64" t="str">
            <v>шт</v>
          </cell>
          <cell r="C64">
            <v>457</v>
          </cell>
          <cell r="D64">
            <v>672</v>
          </cell>
          <cell r="E64">
            <v>680</v>
          </cell>
          <cell r="F64">
            <v>312</v>
          </cell>
          <cell r="G64">
            <v>0.3</v>
          </cell>
          <cell r="H64">
            <v>180</v>
          </cell>
          <cell r="I64" t="str">
            <v>матрица</v>
          </cell>
          <cell r="J64">
            <v>680</v>
          </cell>
          <cell r="K64">
            <v>0</v>
          </cell>
          <cell r="N64">
            <v>1680</v>
          </cell>
          <cell r="O64">
            <v>136</v>
          </cell>
          <cell r="Q64">
            <v>0</v>
          </cell>
          <cell r="T64">
            <v>14.647058823529411</v>
          </cell>
          <cell r="U64">
            <v>14.647058823529411</v>
          </cell>
          <cell r="V64">
            <v>165</v>
          </cell>
          <cell r="W64">
            <v>146.4</v>
          </cell>
          <cell r="X64">
            <v>101.6</v>
          </cell>
          <cell r="Y64">
            <v>170.4</v>
          </cell>
          <cell r="Z64">
            <v>121.8</v>
          </cell>
          <cell r="AB64">
            <v>0</v>
          </cell>
          <cell r="AC64">
            <v>12</v>
          </cell>
          <cell r="AD64">
            <v>0</v>
          </cell>
          <cell r="AE64">
            <v>0</v>
          </cell>
          <cell r="AF64">
            <v>14</v>
          </cell>
          <cell r="AG64">
            <v>70</v>
          </cell>
        </row>
        <row r="65">
          <cell r="A65" t="str">
            <v>Хрустящие крылышки ТМ Зареченские ТС Зареченские продукты.   Поком</v>
          </cell>
          <cell r="B65" t="str">
            <v>кг</v>
          </cell>
          <cell r="C65">
            <v>109.4</v>
          </cell>
          <cell r="D65">
            <v>291.60000000000002</v>
          </cell>
          <cell r="E65">
            <v>196.2</v>
          </cell>
          <cell r="F65">
            <v>162</v>
          </cell>
          <cell r="G65">
            <v>1</v>
          </cell>
          <cell r="H65">
            <v>180</v>
          </cell>
          <cell r="I65" t="str">
            <v>матрица / Общий прайс</v>
          </cell>
          <cell r="J65">
            <v>195.6</v>
          </cell>
          <cell r="K65">
            <v>0.59999999999999432</v>
          </cell>
          <cell r="N65">
            <v>226.8</v>
          </cell>
          <cell r="O65">
            <v>39.239999999999995</v>
          </cell>
          <cell r="P65">
            <v>160.55999999999989</v>
          </cell>
          <cell r="Q65">
            <v>162</v>
          </cell>
          <cell r="T65">
            <v>14.036697247706423</v>
          </cell>
          <cell r="U65">
            <v>9.9082568807339459</v>
          </cell>
          <cell r="V65">
            <v>35.72</v>
          </cell>
          <cell r="W65">
            <v>42.12</v>
          </cell>
          <cell r="X65">
            <v>32.08</v>
          </cell>
          <cell r="Y65">
            <v>37.54</v>
          </cell>
          <cell r="Z65">
            <v>48.66</v>
          </cell>
          <cell r="AB65">
            <v>160.55999999999989</v>
          </cell>
          <cell r="AC65">
            <v>1.8</v>
          </cell>
          <cell r="AD65">
            <v>90</v>
          </cell>
          <cell r="AE65">
            <v>162</v>
          </cell>
          <cell r="AF65">
            <v>18</v>
          </cell>
          <cell r="AG65">
            <v>234</v>
          </cell>
        </row>
        <row r="66">
          <cell r="A66" t="str">
            <v>Хрустящие крылышки острые к пиву ТМ Горячая штучка 0,3кг зам  ПОКОМ</v>
          </cell>
          <cell r="B66" t="str">
            <v>шт</v>
          </cell>
          <cell r="C66">
            <v>366</v>
          </cell>
          <cell r="D66">
            <v>1010</v>
          </cell>
          <cell r="E66">
            <v>586</v>
          </cell>
          <cell r="F66">
            <v>676</v>
          </cell>
          <cell r="G66">
            <v>0.3</v>
          </cell>
          <cell r="H66">
            <v>180</v>
          </cell>
          <cell r="I66" t="str">
            <v>матрица</v>
          </cell>
          <cell r="J66">
            <v>603</v>
          </cell>
          <cell r="K66">
            <v>-17</v>
          </cell>
          <cell r="N66">
            <v>672</v>
          </cell>
          <cell r="O66">
            <v>117.2</v>
          </cell>
          <cell r="P66">
            <v>292.79999999999995</v>
          </cell>
          <cell r="Q66">
            <v>336</v>
          </cell>
          <cell r="T66">
            <v>14.368600682593856</v>
          </cell>
          <cell r="U66">
            <v>11.501706484641637</v>
          </cell>
          <cell r="V66">
            <v>125.2</v>
          </cell>
          <cell r="W66">
            <v>151</v>
          </cell>
          <cell r="X66">
            <v>121</v>
          </cell>
          <cell r="Y66">
            <v>117.8</v>
          </cell>
          <cell r="Z66">
            <v>112.6</v>
          </cell>
          <cell r="AB66">
            <v>87.839999999999989</v>
          </cell>
          <cell r="AC66">
            <v>12</v>
          </cell>
          <cell r="AD66">
            <v>28</v>
          </cell>
          <cell r="AE66">
            <v>100.8</v>
          </cell>
          <cell r="AF66">
            <v>14</v>
          </cell>
          <cell r="AG66">
            <v>70</v>
          </cell>
        </row>
        <row r="67">
          <cell r="A67" t="str">
            <v>Чебупай сочное яблоко ТМ Горячая штучка ТС Чебупай 0,2 кг УВС.  зам  ПОКОМ</v>
          </cell>
          <cell r="B67" t="str">
            <v>шт</v>
          </cell>
          <cell r="C67">
            <v>2</v>
          </cell>
          <cell r="D67">
            <v>240</v>
          </cell>
          <cell r="E67">
            <v>88</v>
          </cell>
          <cell r="F67">
            <v>152</v>
          </cell>
          <cell r="G67">
            <v>0.2</v>
          </cell>
          <cell r="H67">
            <v>365</v>
          </cell>
          <cell r="I67" t="str">
            <v>матрица</v>
          </cell>
          <cell r="J67">
            <v>98</v>
          </cell>
          <cell r="K67">
            <v>-10</v>
          </cell>
          <cell r="N67">
            <v>0</v>
          </cell>
          <cell r="O67">
            <v>17.600000000000001</v>
          </cell>
          <cell r="P67">
            <v>94.400000000000034</v>
          </cell>
          <cell r="Q67">
            <v>120</v>
          </cell>
          <cell r="T67">
            <v>15.454545454545453</v>
          </cell>
          <cell r="U67">
            <v>8.6363636363636349</v>
          </cell>
          <cell r="V67">
            <v>14.4</v>
          </cell>
          <cell r="W67">
            <v>21.6</v>
          </cell>
          <cell r="X67">
            <v>12</v>
          </cell>
          <cell r="Y67">
            <v>15.4</v>
          </cell>
          <cell r="Z67">
            <v>18.2</v>
          </cell>
          <cell r="AB67">
            <v>18.880000000000006</v>
          </cell>
          <cell r="AC67">
            <v>6</v>
          </cell>
          <cell r="AD67">
            <v>20</v>
          </cell>
          <cell r="AE67">
            <v>24</v>
          </cell>
          <cell r="AF67">
            <v>10</v>
          </cell>
          <cell r="AG67">
            <v>130</v>
          </cell>
        </row>
        <row r="68">
          <cell r="A68" t="str">
            <v>Чебупай спелая вишня ТМ Горячая штучка ТС Чебупай 0,2 кг УВС. зам  ПОКОМ</v>
          </cell>
          <cell r="B68" t="str">
            <v>шт</v>
          </cell>
          <cell r="G68">
            <v>0.2</v>
          </cell>
          <cell r="H68">
            <v>365</v>
          </cell>
          <cell r="I68" t="str">
            <v>матрица</v>
          </cell>
          <cell r="K68">
            <v>0</v>
          </cell>
          <cell r="O68">
            <v>0</v>
          </cell>
          <cell r="P68">
            <v>60</v>
          </cell>
          <cell r="Q68">
            <v>60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2</v>
          </cell>
          <cell r="X68">
            <v>19.600000000000001</v>
          </cell>
          <cell r="Y68">
            <v>16.8</v>
          </cell>
          <cell r="Z68">
            <v>12.6</v>
          </cell>
          <cell r="AA68" t="str">
            <v>нет в бланке</v>
          </cell>
          <cell r="AB68">
            <v>12</v>
          </cell>
          <cell r="AC68">
            <v>6</v>
          </cell>
          <cell r="AD68">
            <v>10</v>
          </cell>
          <cell r="AE68">
            <v>12</v>
          </cell>
          <cell r="AF68">
            <v>10</v>
          </cell>
          <cell r="AG68">
            <v>130</v>
          </cell>
        </row>
        <row r="69">
          <cell r="A69" t="str">
            <v>Чебупели Курочка гриль Базовый ассортимент Фикс.вес 0,3 Пакет Горячая штучка  Поком</v>
          </cell>
          <cell r="B69" t="str">
            <v>шт</v>
          </cell>
          <cell r="G69">
            <v>0</v>
          </cell>
          <cell r="H69">
            <v>180</v>
          </cell>
          <cell r="I69" t="str">
            <v>матрица</v>
          </cell>
          <cell r="K69">
            <v>0</v>
          </cell>
          <cell r="O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 t="str">
            <v>нет потребности</v>
          </cell>
          <cell r="AB69">
            <v>0</v>
          </cell>
          <cell r="AC69">
            <v>0</v>
          </cell>
          <cell r="AF69">
            <v>14</v>
          </cell>
          <cell r="AG69">
            <v>70</v>
          </cell>
        </row>
        <row r="70">
          <cell r="A70" t="str">
            <v>Чебупели с мясом Базовый ассортимент Фикс.вес 0,48 Лоток Горячая штучка ХХЛ  Поком</v>
          </cell>
          <cell r="B70" t="str">
            <v>шт</v>
          </cell>
          <cell r="G70">
            <v>0</v>
          </cell>
          <cell r="H70">
            <v>180</v>
          </cell>
          <cell r="I70" t="str">
            <v>матрица</v>
          </cell>
          <cell r="K70">
            <v>0</v>
          </cell>
          <cell r="O70">
            <v>0</v>
          </cell>
          <cell r="T70" t="e">
            <v>#DIV/0!</v>
          </cell>
          <cell r="U70" t="e">
            <v>#DIV/0!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 t="str">
            <v>нет потребности</v>
          </cell>
          <cell r="AB70">
            <v>0</v>
          </cell>
          <cell r="AC70">
            <v>0</v>
          </cell>
          <cell r="AF70">
            <v>14</v>
          </cell>
          <cell r="AG70">
            <v>70</v>
          </cell>
        </row>
        <row r="71">
          <cell r="A71" t="str">
            <v>Чебупицца Пепперони ТМ Горячая штучка ТС Чебупицца 0.25кг зам  ПОКОМ</v>
          </cell>
          <cell r="B71" t="str">
            <v>шт</v>
          </cell>
          <cell r="C71">
            <v>1718</v>
          </cell>
          <cell r="D71">
            <v>336</v>
          </cell>
          <cell r="E71">
            <v>1073</v>
          </cell>
          <cell r="F71">
            <v>781</v>
          </cell>
          <cell r="G71">
            <v>0.25</v>
          </cell>
          <cell r="H71">
            <v>180</v>
          </cell>
          <cell r="I71" t="str">
            <v>матрица</v>
          </cell>
          <cell r="J71">
            <v>1091</v>
          </cell>
          <cell r="K71">
            <v>-18</v>
          </cell>
          <cell r="N71">
            <v>1512</v>
          </cell>
          <cell r="O71">
            <v>214.6</v>
          </cell>
          <cell r="P71">
            <v>496.79999999999973</v>
          </cell>
          <cell r="Q71">
            <v>504</v>
          </cell>
          <cell r="T71">
            <v>13.033550792171482</v>
          </cell>
          <cell r="U71">
            <v>10.684995340167754</v>
          </cell>
          <cell r="V71">
            <v>211.8</v>
          </cell>
          <cell r="W71">
            <v>221.8</v>
          </cell>
          <cell r="X71">
            <v>267.8</v>
          </cell>
          <cell r="Y71">
            <v>255.2</v>
          </cell>
          <cell r="Z71">
            <v>231.2</v>
          </cell>
          <cell r="AB71">
            <v>124.19999999999993</v>
          </cell>
          <cell r="AC71">
            <v>12</v>
          </cell>
          <cell r="AD71">
            <v>42</v>
          </cell>
          <cell r="AE71">
            <v>126</v>
          </cell>
          <cell r="AF71">
            <v>14</v>
          </cell>
          <cell r="AG71">
            <v>70</v>
          </cell>
        </row>
        <row r="72">
          <cell r="A72" t="str">
            <v>Чебупицца курочка по-итальянски Горячая штучка 0,25 кг зам  ПОКОМ</v>
          </cell>
          <cell r="B72" t="str">
            <v>шт</v>
          </cell>
          <cell r="C72">
            <v>1386</v>
          </cell>
          <cell r="D72">
            <v>1033</v>
          </cell>
          <cell r="E72">
            <v>1169</v>
          </cell>
          <cell r="F72">
            <v>1069</v>
          </cell>
          <cell r="G72">
            <v>0.25</v>
          </cell>
          <cell r="H72">
            <v>180</v>
          </cell>
          <cell r="I72" t="str">
            <v>матрица</v>
          </cell>
          <cell r="J72">
            <v>1173</v>
          </cell>
          <cell r="K72">
            <v>-4</v>
          </cell>
          <cell r="N72">
            <v>1176</v>
          </cell>
          <cell r="O72">
            <v>233.8</v>
          </cell>
          <cell r="P72">
            <v>794.40000000000009</v>
          </cell>
          <cell r="Q72">
            <v>840</v>
          </cell>
          <cell r="T72">
            <v>13.195038494439691</v>
          </cell>
          <cell r="U72">
            <v>9.6022241231822072</v>
          </cell>
          <cell r="V72">
            <v>214</v>
          </cell>
          <cell r="W72">
            <v>247.2</v>
          </cell>
          <cell r="X72">
            <v>242.6</v>
          </cell>
          <cell r="Y72">
            <v>292.60000000000002</v>
          </cell>
          <cell r="Z72">
            <v>257.60000000000002</v>
          </cell>
          <cell r="AB72">
            <v>198.60000000000002</v>
          </cell>
          <cell r="AC72">
            <v>12</v>
          </cell>
          <cell r="AD72">
            <v>70</v>
          </cell>
          <cell r="AE72">
            <v>210</v>
          </cell>
          <cell r="AF72">
            <v>14</v>
          </cell>
          <cell r="AG72">
            <v>70</v>
          </cell>
        </row>
        <row r="73">
          <cell r="A73" t="str">
            <v>Чебуреки Мясные вес 2,7 кг ТМ Зареченские ТС Зареченские продукты   Поком</v>
          </cell>
          <cell r="B73" t="str">
            <v>кг</v>
          </cell>
          <cell r="C73">
            <v>51.3</v>
          </cell>
          <cell r="D73">
            <v>7.0000000000000007E-2</v>
          </cell>
          <cell r="E73">
            <v>37.799999999999997</v>
          </cell>
          <cell r="G73">
            <v>1</v>
          </cell>
          <cell r="H73">
            <v>180</v>
          </cell>
          <cell r="I73" t="str">
            <v>матрица</v>
          </cell>
          <cell r="J73">
            <v>60.9</v>
          </cell>
          <cell r="K73">
            <v>-23.1</v>
          </cell>
          <cell r="N73">
            <v>264.60000000000002</v>
          </cell>
          <cell r="O73">
            <v>7.56</v>
          </cell>
          <cell r="Q73">
            <v>0</v>
          </cell>
          <cell r="T73">
            <v>35.000000000000007</v>
          </cell>
          <cell r="U73">
            <v>35.000000000000007</v>
          </cell>
          <cell r="V73">
            <v>17.82</v>
          </cell>
          <cell r="W73">
            <v>0.54</v>
          </cell>
          <cell r="X73">
            <v>8.64</v>
          </cell>
          <cell r="Y73">
            <v>11.34</v>
          </cell>
          <cell r="Z73">
            <v>4.32</v>
          </cell>
          <cell r="AB73">
            <v>0</v>
          </cell>
          <cell r="AC73">
            <v>2.7</v>
          </cell>
          <cell r="AD73">
            <v>0</v>
          </cell>
          <cell r="AE73">
            <v>0</v>
          </cell>
          <cell r="AF73">
            <v>14</v>
          </cell>
          <cell r="AG73">
            <v>126</v>
          </cell>
        </row>
        <row r="74">
          <cell r="A74" t="str">
            <v>Чебуреки сочные ТМ Зареченские ТС Зареченские продукты.  Поком</v>
          </cell>
          <cell r="B74" t="str">
            <v>кг</v>
          </cell>
          <cell r="C74">
            <v>625</v>
          </cell>
          <cell r="D74">
            <v>965</v>
          </cell>
          <cell r="E74">
            <v>985.4</v>
          </cell>
          <cell r="F74">
            <v>474.6</v>
          </cell>
          <cell r="G74">
            <v>1</v>
          </cell>
          <cell r="H74">
            <v>180</v>
          </cell>
          <cell r="I74" t="str">
            <v>матрица</v>
          </cell>
          <cell r="J74">
            <v>979.2</v>
          </cell>
          <cell r="K74">
            <v>6.1999999999999318</v>
          </cell>
          <cell r="N74">
            <v>1680</v>
          </cell>
          <cell r="O74">
            <v>197.07999999999998</v>
          </cell>
          <cell r="P74">
            <v>407.43999999999994</v>
          </cell>
          <cell r="Q74">
            <v>420</v>
          </cell>
          <cell r="T74">
            <v>13.063730464785875</v>
          </cell>
          <cell r="U74">
            <v>10.932616196468439</v>
          </cell>
          <cell r="V74">
            <v>185</v>
          </cell>
          <cell r="W74">
            <v>182</v>
          </cell>
          <cell r="X74">
            <v>180</v>
          </cell>
          <cell r="Y74">
            <v>208</v>
          </cell>
          <cell r="Z74">
            <v>167</v>
          </cell>
          <cell r="AB74">
            <v>407.43999999999994</v>
          </cell>
          <cell r="AC74">
            <v>5</v>
          </cell>
          <cell r="AD74">
            <v>84</v>
          </cell>
          <cell r="AE74">
            <v>420</v>
          </cell>
          <cell r="AF74">
            <v>12</v>
          </cell>
          <cell r="AG74">
            <v>84</v>
          </cell>
        </row>
        <row r="75">
          <cell r="A75" t="str">
            <v>Чебуречище горячая штучка 0,14кг Поком</v>
          </cell>
          <cell r="B75" t="str">
            <v>шт</v>
          </cell>
          <cell r="C75">
            <v>1602</v>
          </cell>
          <cell r="E75">
            <v>128</v>
          </cell>
          <cell r="F75">
            <v>1401</v>
          </cell>
          <cell r="G75">
            <v>0.14000000000000001</v>
          </cell>
          <cell r="H75">
            <v>180</v>
          </cell>
          <cell r="I75" t="str">
            <v>матрица</v>
          </cell>
          <cell r="J75">
            <v>191</v>
          </cell>
          <cell r="K75">
            <v>-63</v>
          </cell>
          <cell r="N75">
            <v>0</v>
          </cell>
          <cell r="O75">
            <v>25.6</v>
          </cell>
          <cell r="Q75">
            <v>0</v>
          </cell>
          <cell r="T75">
            <v>54.7265625</v>
          </cell>
          <cell r="U75">
            <v>54.7265625</v>
          </cell>
          <cell r="V75">
            <v>22.6</v>
          </cell>
          <cell r="W75">
            <v>36.4</v>
          </cell>
          <cell r="X75">
            <v>135.4</v>
          </cell>
          <cell r="Y75">
            <v>81.400000000000006</v>
          </cell>
          <cell r="Z75">
            <v>6.6</v>
          </cell>
          <cell r="AA75" t="str">
            <v>нужно увеличить продажи</v>
          </cell>
          <cell r="AB75">
            <v>0</v>
          </cell>
          <cell r="AC75">
            <v>22</v>
          </cell>
          <cell r="AD75">
            <v>0</v>
          </cell>
          <cell r="AE75">
            <v>0</v>
          </cell>
          <cell r="AF75">
            <v>12</v>
          </cell>
          <cell r="AG75">
            <v>84</v>
          </cell>
        </row>
        <row r="76">
          <cell r="A76" t="str">
            <v>Снеки «ЖАР-ладушки с мясом» Фикс.вес 0,2 ТМ «Стародворье»</v>
          </cell>
          <cell r="B76" t="str">
            <v>шт</v>
          </cell>
          <cell r="G76">
            <v>0.2</v>
          </cell>
          <cell r="H76">
            <v>180</v>
          </cell>
          <cell r="I76" t="str">
            <v>матрица</v>
          </cell>
          <cell r="P76">
            <v>100</v>
          </cell>
          <cell r="Q76">
            <v>168</v>
          </cell>
          <cell r="T76" t="e">
            <v>#DIV/0!</v>
          </cell>
          <cell r="U76" t="e">
            <v>#DIV/0!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 t="str">
            <v>новинка</v>
          </cell>
          <cell r="AB76">
            <v>20</v>
          </cell>
          <cell r="AC76">
            <v>12</v>
          </cell>
          <cell r="AD76">
            <v>14</v>
          </cell>
          <cell r="AE76">
            <v>33.6</v>
          </cell>
          <cell r="AF76">
            <v>14</v>
          </cell>
          <cell r="AG76">
            <v>70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/>
          <cell r="C2" t="str">
            <v>Период отчета: 08.11.2024 - 14.11.2024</v>
          </cell>
          <cell r="D2"/>
        </row>
        <row r="3">
          <cell r="A3" t="str">
            <v>Отбор:</v>
          </cell>
          <cell r="B3"/>
          <cell r="C3" t="str">
            <v>Номенклатура В группе из списка "ПОКОМ Логистический Партн..." И
Партнер В списке "(1) ООО"МЕРА"193 Запорожс...; ООО "Мера"№ 40 ,Запорожск...; ООО "Мера"№ 513 ,Запорожс...; ООО" МЕРА" 882 г.Мелитополь ул.Кирова 14/2 ; ООО" МЕРА" 882 г.Мелитополь ул.Кирова 14/2-...; ООО" МЕРА"1020  г.Мелитополь ,бул.30л.Победы,1А; ООО" МЕРА"1020  г.Мелитополь ,бул.30л.Победы,1А...; ООО" МЕРА"1200"  г.Мелито...; ООО" МЕРА"199" г.Мелитопо...; ООО" МЕРА"323" г.Мелитопо...;..." И
Склад / комиссионер  / подразделение В списке "2 ЗПФ Мелитополь"</v>
          </cell>
          <cell r="D3"/>
          <cell r="E3"/>
          <cell r="F3"/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  <cell r="Z3"/>
          <cell r="AA3"/>
          <cell r="AB3"/>
        </row>
        <row r="5">
          <cell r="A5" t="str">
            <v>Номенклатура</v>
          </cell>
          <cell r="B5"/>
          <cell r="C5"/>
          <cell r="D5" t="str">
            <v>Номенклатура.Код</v>
          </cell>
          <cell r="E5"/>
          <cell r="F5" t="str">
            <v>кол-во</v>
          </cell>
          <cell r="G5"/>
        </row>
        <row r="6">
          <cell r="A6" t="str">
            <v>Номенклатура</v>
          </cell>
          <cell r="B6"/>
          <cell r="C6"/>
          <cell r="D6" t="str">
            <v>Номенклатура.Код</v>
          </cell>
          <cell r="E6"/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B7"/>
          <cell r="C7"/>
          <cell r="D7" t="str">
            <v>00-ko000869</v>
          </cell>
          <cell r="E7"/>
          <cell r="F7">
            <v>4164.22</v>
          </cell>
          <cell r="G7">
            <v>9146</v>
          </cell>
        </row>
        <row r="8">
          <cell r="A8" t="str">
            <v>ПОКОМ Логистический Партнер Заморозка</v>
          </cell>
          <cell r="B8"/>
          <cell r="C8"/>
          <cell r="D8" t="str">
            <v>00-00000988</v>
          </cell>
          <cell r="E8"/>
          <cell r="F8">
            <v>4164.22</v>
          </cell>
          <cell r="G8">
            <v>9146</v>
          </cell>
        </row>
        <row r="9">
          <cell r="A9" t="str">
            <v>Готовые чебупели с ветчиной и сыром Горячая штучка 0,3кг зам  ПОКОМ</v>
          </cell>
          <cell r="B9"/>
          <cell r="C9"/>
          <cell r="D9" t="str">
            <v>00-00000994</v>
          </cell>
          <cell r="E9"/>
          <cell r="F9">
            <v>147.6</v>
          </cell>
          <cell r="G9">
            <v>492</v>
          </cell>
        </row>
        <row r="10">
          <cell r="A10" t="str">
            <v>Готовые чебупели сочные с мясом ТМ Горячая штучка  0,3кг зам  ПОКОМ</v>
          </cell>
          <cell r="B10"/>
          <cell r="C10"/>
          <cell r="D10" t="str">
            <v>00-00000995</v>
          </cell>
          <cell r="E10"/>
          <cell r="F10">
            <v>154.80000000000001</v>
          </cell>
          <cell r="G10">
            <v>516</v>
          </cell>
        </row>
        <row r="11">
          <cell r="A11" t="str">
            <v>Круггетсы с сырным соусом ТМ Горячая штучка 0,25 кг зам  ПОКОМ</v>
          </cell>
          <cell r="B11"/>
          <cell r="C11"/>
          <cell r="D11" t="str">
            <v>00-00001004</v>
          </cell>
          <cell r="E11"/>
          <cell r="F11">
            <v>126</v>
          </cell>
          <cell r="G11">
            <v>504</v>
          </cell>
        </row>
        <row r="12">
          <cell r="A12" t="str">
            <v>Наггетсы Нагетосы Сочная курочка ТМ Горячая штучка 0,25 кг зам  ПОКОМ</v>
          </cell>
          <cell r="B12"/>
          <cell r="C12"/>
          <cell r="D12" t="str">
            <v>00-00006204</v>
          </cell>
          <cell r="E12"/>
          <cell r="F12">
            <v>112.5</v>
          </cell>
          <cell r="G12">
            <v>450</v>
          </cell>
        </row>
        <row r="13">
          <cell r="A13" t="str">
            <v>Наггетсы с индейкой 0,25кг ТМ Вязанка ТС Из печи Сливушки ПОКОМ</v>
          </cell>
          <cell r="B13"/>
          <cell r="C13"/>
          <cell r="D13" t="str">
            <v>00-ko009536</v>
          </cell>
          <cell r="E13"/>
          <cell r="F13">
            <v>141</v>
          </cell>
          <cell r="G13">
            <v>564</v>
          </cell>
        </row>
        <row r="14">
          <cell r="A14" t="str">
            <v>Наггетсы с куриным филе и сыром ТМ Вязанка ТС Из печи Сливушки 0,25 кг.  Поком</v>
          </cell>
          <cell r="B14"/>
          <cell r="C14"/>
          <cell r="D14" t="str">
            <v>00-ko009301</v>
          </cell>
          <cell r="E14"/>
          <cell r="F14">
            <v>117</v>
          </cell>
          <cell r="G14">
            <v>468</v>
          </cell>
        </row>
        <row r="15">
          <cell r="A15" t="str">
            <v>Пельмени Grandmeni со сливочным маслом Горячая штучка 0,75 кг ПОКОМ</v>
          </cell>
          <cell r="B15"/>
          <cell r="C15"/>
          <cell r="D15" t="str">
            <v>00-00006287</v>
          </cell>
          <cell r="E15"/>
          <cell r="F15">
            <v>246</v>
          </cell>
          <cell r="G15">
            <v>328</v>
          </cell>
        </row>
        <row r="16">
          <cell r="A16" t="str">
            <v>Пельмени Бигбули с мясом, Горячая штучка 0,9кг  ПОКОМ</v>
          </cell>
          <cell r="B16"/>
          <cell r="C16"/>
          <cell r="D16" t="str">
            <v>00-00007013</v>
          </cell>
          <cell r="E16"/>
          <cell r="F16">
            <v>388.8</v>
          </cell>
          <cell r="G16">
            <v>432</v>
          </cell>
        </row>
        <row r="17">
          <cell r="A17" t="str">
            <v>Пельмени Бульмени с говядиной и свининой Горячая шт. 0,9 кг  ПОКОМ</v>
          </cell>
          <cell r="B17"/>
          <cell r="C17"/>
          <cell r="D17" t="str">
            <v>00-00001008</v>
          </cell>
          <cell r="E17"/>
          <cell r="F17">
            <v>388.8</v>
          </cell>
          <cell r="G17">
            <v>432</v>
          </cell>
        </row>
        <row r="18">
          <cell r="A18" t="str">
            <v>Пельмени Бульмени с говядиной и свининой Горячая штучка 0,43  ПОКОМ</v>
          </cell>
          <cell r="B18"/>
          <cell r="C18"/>
          <cell r="D18" t="str">
            <v>00-00001006</v>
          </cell>
          <cell r="E18"/>
          <cell r="F18">
            <v>192.64</v>
          </cell>
          <cell r="G18">
            <v>448</v>
          </cell>
        </row>
        <row r="19">
          <cell r="A19" t="str">
            <v>Пельмени Бульмени со сливочным маслом Горячая штучка 0,9 кг  ПОКОМ</v>
          </cell>
          <cell r="B19"/>
          <cell r="C19"/>
          <cell r="D19" t="str">
            <v>00-00001009</v>
          </cell>
          <cell r="E19"/>
          <cell r="F19">
            <v>388.8</v>
          </cell>
          <cell r="G19">
            <v>432</v>
          </cell>
        </row>
        <row r="20">
          <cell r="A20" t="str">
            <v>Пельмени Бульмени со сливочным маслом ТМ Горячая шт. 0,43 кг  ПОКОМ</v>
          </cell>
          <cell r="B20"/>
          <cell r="C20"/>
          <cell r="D20" t="str">
            <v>00-00001007</v>
          </cell>
          <cell r="E20"/>
          <cell r="F20">
            <v>192.64</v>
          </cell>
          <cell r="G20">
            <v>448</v>
          </cell>
        </row>
        <row r="21">
          <cell r="A21" t="str">
            <v>Пельмени Мясорубские ТМ Стародворье фоу-пак равиоли 0,7 кг.  Поком</v>
          </cell>
          <cell r="B21"/>
          <cell r="C21"/>
          <cell r="D21" t="str">
            <v>00-00008751</v>
          </cell>
          <cell r="E21"/>
          <cell r="F21">
            <v>224</v>
          </cell>
          <cell r="G21">
            <v>320</v>
          </cell>
        </row>
        <row r="22">
          <cell r="A22" t="str">
            <v>Пельмени Отборные из свинины и говядины 0,9 кг ТМ Стародворье ТС Медвежье ушко  ПОКОМ</v>
          </cell>
          <cell r="B22"/>
          <cell r="C22"/>
          <cell r="D22" t="str">
            <v>00-00005724</v>
          </cell>
          <cell r="E22"/>
          <cell r="F22">
            <v>223.2</v>
          </cell>
          <cell r="G22">
            <v>248</v>
          </cell>
        </row>
        <row r="23">
          <cell r="A23" t="str">
            <v>Пельмени Отборные с говядиной 0,9 кг НОВА ТМ Стародворье ТС Медвежье ушко  ПОКОМ</v>
          </cell>
          <cell r="B23"/>
          <cell r="C23"/>
          <cell r="D23" t="str">
            <v>00-00006296</v>
          </cell>
          <cell r="E23"/>
          <cell r="F23">
            <v>288</v>
          </cell>
          <cell r="G23">
            <v>320</v>
          </cell>
        </row>
        <row r="24">
          <cell r="A24" t="str">
            <v>Пельмени Со свининой и говядиной ТМ Особый рецепт Любимая ложка 1,0 кг  ПОКОМ</v>
          </cell>
          <cell r="B24"/>
          <cell r="C24"/>
          <cell r="D24" t="str">
            <v>00-00006247</v>
          </cell>
          <cell r="E24"/>
          <cell r="F24">
            <v>334</v>
          </cell>
          <cell r="G24">
            <v>334</v>
          </cell>
        </row>
        <row r="25">
          <cell r="A25" t="str">
            <v>Хотстеры ТМ Горячая штучка ТС Хотстеры 0,25 кг зам  ПОКОМ</v>
          </cell>
          <cell r="B25"/>
          <cell r="C25"/>
          <cell r="D25" t="str">
            <v>00-00001002</v>
          </cell>
          <cell r="E25"/>
          <cell r="F25">
            <v>120</v>
          </cell>
          <cell r="G25">
            <v>480</v>
          </cell>
        </row>
        <row r="26">
          <cell r="A26" t="str">
            <v>Чебупицца курочка по-итальянски Горячая штучка 0,25 кг зам  ПОКОМ</v>
          </cell>
          <cell r="B26"/>
          <cell r="C26"/>
          <cell r="D26" t="str">
            <v>00-00001000</v>
          </cell>
          <cell r="E26"/>
          <cell r="F26">
            <v>123</v>
          </cell>
          <cell r="G26">
            <v>492</v>
          </cell>
        </row>
        <row r="27">
          <cell r="A27" t="str">
            <v>Чебупицца Пепперони ТМ Горячая штучка ТС Чебупицца 0.25кг зам  ПОКОМ</v>
          </cell>
          <cell r="B27"/>
          <cell r="C27"/>
          <cell r="D27" t="str">
            <v>00-00000999</v>
          </cell>
          <cell r="E27"/>
          <cell r="F27">
            <v>123</v>
          </cell>
          <cell r="G27">
            <v>492</v>
          </cell>
        </row>
        <row r="28">
          <cell r="A28" t="str">
            <v>Чебуречище горячая штучка 0,14кг Поком</v>
          </cell>
          <cell r="B28"/>
          <cell r="C28"/>
          <cell r="D28" t="str">
            <v>00-00008700</v>
          </cell>
          <cell r="E28"/>
          <cell r="F28">
            <v>132.44</v>
          </cell>
          <cell r="G28">
            <v>946</v>
          </cell>
        </row>
        <row r="29">
          <cell r="A29" t="str">
            <v>Итого</v>
          </cell>
          <cell r="B29"/>
          <cell r="C29"/>
          <cell r="D29"/>
          <cell r="E29"/>
          <cell r="F29">
            <v>4164.22</v>
          </cell>
          <cell r="G29">
            <v>9146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1" sqref="AD1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" style="8" customWidth="1"/>
    <col min="8" max="8" width="5" customWidth="1"/>
    <col min="9" max="9" width="13.85546875" customWidth="1"/>
    <col min="10" max="11" width="6.42578125" customWidth="1"/>
    <col min="12" max="14" width="1" customWidth="1"/>
    <col min="15" max="16" width="6.85546875" customWidth="1"/>
    <col min="17" max="17" width="7" customWidth="1"/>
    <col min="18" max="19" width="11.42578125" customWidth="1"/>
    <col min="20" max="20" width="7" customWidth="1"/>
    <col min="21" max="21" width="13" customWidth="1"/>
    <col min="22" max="23" width="5.7109375" customWidth="1"/>
    <col min="24" max="28" width="6.42578125" customWidth="1"/>
    <col min="29" max="29" width="20.140625" customWidth="1"/>
    <col min="30" max="30" width="6.7109375" customWidth="1"/>
    <col min="31" max="31" width="6.7109375" style="8" customWidth="1"/>
    <col min="32" max="32" width="7.28515625" style="36" customWidth="1"/>
    <col min="33" max="33" width="6.7109375" customWidth="1"/>
    <col min="34" max="34" width="7.42578125" style="38" customWidth="1"/>
    <col min="35" max="35" width="7.28515625" customWidth="1"/>
    <col min="36" max="37" width="5.42578125" customWidth="1"/>
    <col min="38" max="38" width="5.140625" customWidth="1"/>
    <col min="39" max="55" width="8" customWidth="1"/>
  </cols>
  <sheetData>
    <row r="1" spans="1:55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4"/>
      <c r="S1" s="15" t="s">
        <v>117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6"/>
      <c r="AF1" s="33"/>
      <c r="AG1" s="1"/>
      <c r="AH1" s="15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4" t="s">
        <v>115</v>
      </c>
      <c r="S2" s="15" t="s">
        <v>116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1" t="s">
        <v>115</v>
      </c>
      <c r="AE2" s="12"/>
      <c r="AF2" s="33"/>
      <c r="AG2" s="13" t="s">
        <v>116</v>
      </c>
      <c r="AH2" s="33"/>
      <c r="AI2" s="13" t="s">
        <v>116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123</v>
      </c>
      <c r="P3" s="2" t="s">
        <v>14</v>
      </c>
      <c r="Q3" s="2" t="s">
        <v>124</v>
      </c>
      <c r="R3" s="3" t="s">
        <v>15</v>
      </c>
      <c r="S3" s="3" t="s">
        <v>15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7" t="s">
        <v>23</v>
      </c>
      <c r="AF3" s="9" t="s">
        <v>24</v>
      </c>
      <c r="AG3" s="2" t="s">
        <v>25</v>
      </c>
      <c r="AH3" s="9" t="s">
        <v>24</v>
      </c>
      <c r="AI3" s="2" t="s">
        <v>25</v>
      </c>
      <c r="AJ3" s="10" t="s">
        <v>113</v>
      </c>
      <c r="AK3" s="10" t="s">
        <v>114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112</v>
      </c>
      <c r="O4" s="1" t="s">
        <v>122</v>
      </c>
      <c r="P4" s="1" t="s">
        <v>125</v>
      </c>
      <c r="Q4" s="1"/>
      <c r="R4" s="1"/>
      <c r="S4" s="1"/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/>
      <c r="AE4" s="6"/>
      <c r="AF4" s="33" t="s">
        <v>126</v>
      </c>
      <c r="AG4" s="1"/>
      <c r="AH4" s="33" t="s">
        <v>127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x14ac:dyDescent="0.25">
      <c r="A5" s="1"/>
      <c r="B5" s="1"/>
      <c r="C5" s="1"/>
      <c r="D5" s="1"/>
      <c r="E5" s="4">
        <f>SUM(E6:E499)</f>
        <v>25715.000000000004</v>
      </c>
      <c r="F5" s="4">
        <f>SUM(F6:F499)</f>
        <v>23007.3</v>
      </c>
      <c r="G5" s="6"/>
      <c r="H5" s="1"/>
      <c r="I5" s="1"/>
      <c r="J5" s="4">
        <f t="shared" ref="J5:T5" si="0">SUM(J6:J499)</f>
        <v>26168.1</v>
      </c>
      <c r="K5" s="4">
        <f t="shared" si="0"/>
        <v>-453.10000000000014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1829.2</v>
      </c>
      <c r="P5" s="4">
        <f t="shared" si="0"/>
        <v>5143.0000000000009</v>
      </c>
      <c r="Q5" s="4">
        <f t="shared" si="0"/>
        <v>3300.6</v>
      </c>
      <c r="R5" s="4">
        <f t="shared" si="0"/>
        <v>28920.500000000004</v>
      </c>
      <c r="S5" s="4">
        <f t="shared" si="0"/>
        <v>29005</v>
      </c>
      <c r="T5" s="4">
        <f t="shared" si="0"/>
        <v>0</v>
      </c>
      <c r="U5" s="1"/>
      <c r="V5" s="1"/>
      <c r="W5" s="1"/>
      <c r="X5" s="4">
        <f>SUM(X6:X499)</f>
        <v>3332.0999999999995</v>
      </c>
      <c r="Y5" s="4">
        <f>SUM(Y6:Y499)</f>
        <v>3496.8</v>
      </c>
      <c r="Z5" s="4">
        <f>SUM(Z6:Z499)</f>
        <v>3779.9</v>
      </c>
      <c r="AA5" s="4">
        <f>SUM(AA6:AA499)</f>
        <v>4359.6799999999985</v>
      </c>
      <c r="AB5" s="4">
        <f>SUM(AB6:AB499)</f>
        <v>4358.5</v>
      </c>
      <c r="AC5" s="1"/>
      <c r="AD5" s="4">
        <f>SUM(AD6:AD499)</f>
        <v>17675.217999999993</v>
      </c>
      <c r="AE5" s="6"/>
      <c r="AF5" s="34">
        <f>SUM(AF6:AF499)</f>
        <v>2840</v>
      </c>
      <c r="AG5" s="4">
        <f>SUM(AG6:AG499)</f>
        <v>12403.599999999999</v>
      </c>
      <c r="AH5" s="34">
        <f>SUM(AH6:AH499)</f>
        <v>1048</v>
      </c>
      <c r="AI5" s="4">
        <f>SUM(AI6:AI499)</f>
        <v>5255.4000000000005</v>
      </c>
      <c r="AJ5" s="1"/>
      <c r="AK5" s="1"/>
      <c r="AL5" s="4">
        <f>SUM(AL6:AL499)</f>
        <v>10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25">
      <c r="A6" s="1" t="s">
        <v>31</v>
      </c>
      <c r="B6" s="1" t="s">
        <v>32</v>
      </c>
      <c r="C6" s="1">
        <v>100</v>
      </c>
      <c r="D6" s="1">
        <v>60</v>
      </c>
      <c r="E6" s="1">
        <v>50</v>
      </c>
      <c r="F6" s="1">
        <v>95</v>
      </c>
      <c r="G6" s="6">
        <v>1</v>
      </c>
      <c r="H6" s="1">
        <v>90</v>
      </c>
      <c r="I6" s="1" t="s">
        <v>33</v>
      </c>
      <c r="J6" s="1">
        <v>50</v>
      </c>
      <c r="K6" s="1">
        <f t="shared" ref="K6:K37" si="1">E6-J6</f>
        <v>0</v>
      </c>
      <c r="L6" s="1"/>
      <c r="M6" s="1"/>
      <c r="N6" s="1"/>
      <c r="O6" s="1"/>
      <c r="P6" s="1">
        <f>E6/5</f>
        <v>10</v>
      </c>
      <c r="Q6" s="1">
        <f>P6-O6</f>
        <v>10</v>
      </c>
      <c r="R6" s="5">
        <f>14*P6-F6</f>
        <v>45</v>
      </c>
      <c r="S6" s="5">
        <f>AE6*AF6+AE6*AH6</f>
        <v>60</v>
      </c>
      <c r="T6" s="5"/>
      <c r="U6" s="1"/>
      <c r="V6" s="1">
        <f>(F6+S6)/P6</f>
        <v>15.5</v>
      </c>
      <c r="W6" s="1">
        <f>F6/P6</f>
        <v>9.5</v>
      </c>
      <c r="X6" s="1">
        <v>7</v>
      </c>
      <c r="Y6" s="1">
        <v>0</v>
      </c>
      <c r="Z6" s="1">
        <v>12</v>
      </c>
      <c r="AA6" s="1">
        <v>0</v>
      </c>
      <c r="AB6" s="1">
        <v>0</v>
      </c>
      <c r="AC6" s="1" t="s">
        <v>34</v>
      </c>
      <c r="AD6" s="1">
        <f>R6*G6</f>
        <v>45</v>
      </c>
      <c r="AE6" s="6">
        <v>5</v>
      </c>
      <c r="AF6" s="33">
        <f>MROUND(R6,AE6*AJ6)/AE6-AH6</f>
        <v>12</v>
      </c>
      <c r="AG6" s="1">
        <f>AF6*AE6*G6</f>
        <v>60</v>
      </c>
      <c r="AH6" s="15"/>
      <c r="AI6" s="1">
        <f>AH6*AE6*G6</f>
        <v>0</v>
      </c>
      <c r="AJ6" s="1">
        <f>VLOOKUP(A6,[1]Sheet!$A:$AG,32,0)</f>
        <v>12</v>
      </c>
      <c r="AK6" s="1">
        <f>VLOOKUP(A6,[1]Sheet!$A:$AG,33,0)</f>
        <v>144</v>
      </c>
      <c r="AL6" s="1">
        <f>AH6/AK6</f>
        <v>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25">
      <c r="A7" s="1" t="s">
        <v>35</v>
      </c>
      <c r="B7" s="1" t="s">
        <v>36</v>
      </c>
      <c r="C7" s="1">
        <v>484</v>
      </c>
      <c r="D7" s="1">
        <v>672</v>
      </c>
      <c r="E7" s="1">
        <v>331</v>
      </c>
      <c r="F7" s="1">
        <v>707</v>
      </c>
      <c r="G7" s="6">
        <v>0.3</v>
      </c>
      <c r="H7" s="1">
        <v>180</v>
      </c>
      <c r="I7" s="1" t="s">
        <v>33</v>
      </c>
      <c r="J7" s="1">
        <v>333</v>
      </c>
      <c r="K7" s="1">
        <f t="shared" si="1"/>
        <v>-2</v>
      </c>
      <c r="L7" s="1"/>
      <c r="M7" s="1"/>
      <c r="N7" s="1"/>
      <c r="O7" s="1"/>
      <c r="P7" s="1">
        <f t="shared" ref="P7:P70" si="2">E7/5</f>
        <v>66.2</v>
      </c>
      <c r="Q7" s="1">
        <f>P7-O7</f>
        <v>66.2</v>
      </c>
      <c r="R7" s="5">
        <f>14*P7-F7</f>
        <v>219.80000000000007</v>
      </c>
      <c r="S7" s="5">
        <f>AE7*AF7+AE7*AH7</f>
        <v>168</v>
      </c>
      <c r="T7" s="5"/>
      <c r="U7" s="1"/>
      <c r="V7" s="1">
        <f t="shared" ref="V7:V70" si="3">(F7+S7)/P7</f>
        <v>13.217522658610271</v>
      </c>
      <c r="W7" s="1">
        <f t="shared" ref="W7:W70" si="4">F7/P7</f>
        <v>10.679758308157099</v>
      </c>
      <c r="X7" s="1">
        <v>72.400000000000006</v>
      </c>
      <c r="Y7" s="1">
        <v>84</v>
      </c>
      <c r="Z7" s="1">
        <v>85.4</v>
      </c>
      <c r="AA7" s="1">
        <v>89</v>
      </c>
      <c r="AB7" s="1">
        <v>94.6</v>
      </c>
      <c r="AC7" s="1"/>
      <c r="AD7" s="1">
        <f t="shared" ref="AD7:AD70" si="5">R7*G7</f>
        <v>65.940000000000012</v>
      </c>
      <c r="AE7" s="6">
        <v>12</v>
      </c>
      <c r="AF7" s="33">
        <f>MROUND(R7,AE7*AJ7)/AE7-AH7</f>
        <v>14</v>
      </c>
      <c r="AG7" s="1">
        <f>AF7*AE7*G7</f>
        <v>50.4</v>
      </c>
      <c r="AH7" s="15"/>
      <c r="AI7" s="1">
        <f>AH7*AE7*G7</f>
        <v>0</v>
      </c>
      <c r="AJ7" s="1">
        <f>VLOOKUP(A7,[1]Sheet!$A:$AG,32,0)</f>
        <v>14</v>
      </c>
      <c r="AK7" s="1">
        <f>VLOOKUP(A7,[1]Sheet!$A:$AG,33,0)</f>
        <v>70</v>
      </c>
      <c r="AL7" s="1">
        <f>AH7/AK7</f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5">
      <c r="A8" s="21" t="s">
        <v>37</v>
      </c>
      <c r="B8" s="21" t="s">
        <v>36</v>
      </c>
      <c r="C8" s="21"/>
      <c r="D8" s="21"/>
      <c r="E8" s="21"/>
      <c r="F8" s="21"/>
      <c r="G8" s="22">
        <v>0</v>
      </c>
      <c r="H8" s="21">
        <v>180</v>
      </c>
      <c r="I8" s="21" t="s">
        <v>33</v>
      </c>
      <c r="J8" s="21"/>
      <c r="K8" s="21">
        <f t="shared" si="1"/>
        <v>0</v>
      </c>
      <c r="L8" s="21"/>
      <c r="M8" s="21"/>
      <c r="N8" s="21"/>
      <c r="O8" s="21"/>
      <c r="P8" s="21">
        <f t="shared" si="2"/>
        <v>0</v>
      </c>
      <c r="Q8" s="21"/>
      <c r="R8" s="23"/>
      <c r="S8" s="23"/>
      <c r="T8" s="23"/>
      <c r="U8" s="21"/>
      <c r="V8" s="21" t="e">
        <f t="shared" si="3"/>
        <v>#DIV/0!</v>
      </c>
      <c r="W8" s="21" t="e">
        <f t="shared" si="4"/>
        <v>#DIV/0!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 t="s">
        <v>38</v>
      </c>
      <c r="AD8" s="21">
        <f t="shared" si="5"/>
        <v>0</v>
      </c>
      <c r="AE8" s="22">
        <v>0</v>
      </c>
      <c r="AF8" s="24"/>
      <c r="AG8" s="21"/>
      <c r="AH8" s="21"/>
      <c r="AI8" s="21"/>
      <c r="AJ8" s="21">
        <f>VLOOKUP(A8,[1]Sheet!$A:$AG,32,0)</f>
        <v>14</v>
      </c>
      <c r="AK8" s="21">
        <f>VLOOKUP(A8,[1]Sheet!$A:$AG,33,0)</f>
        <v>70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5">
      <c r="A9" s="1" t="s">
        <v>39</v>
      </c>
      <c r="B9" s="1" t="s">
        <v>36</v>
      </c>
      <c r="C9" s="1">
        <v>825</v>
      </c>
      <c r="D9" s="1">
        <v>1848</v>
      </c>
      <c r="E9" s="1">
        <v>1315</v>
      </c>
      <c r="F9" s="1">
        <v>1180</v>
      </c>
      <c r="G9" s="6">
        <v>0.3</v>
      </c>
      <c r="H9" s="1">
        <v>180</v>
      </c>
      <c r="I9" s="1" t="s">
        <v>33</v>
      </c>
      <c r="J9" s="1">
        <v>1305</v>
      </c>
      <c r="K9" s="1">
        <f t="shared" si="1"/>
        <v>10</v>
      </c>
      <c r="L9" s="1"/>
      <c r="M9" s="1"/>
      <c r="N9" s="1"/>
      <c r="O9" s="30">
        <f>IFERROR(VLOOKUP(A9,[2]TDSheet!$A:$AB,7,),0)/5</f>
        <v>98.4</v>
      </c>
      <c r="P9" s="1">
        <f t="shared" si="2"/>
        <v>263</v>
      </c>
      <c r="Q9" s="31">
        <f>P9-O9</f>
        <v>164.6</v>
      </c>
      <c r="R9" s="32">
        <f>16*Q9-F9</f>
        <v>1453.6</v>
      </c>
      <c r="S9" s="5">
        <f>AE9*AF9+AE9*AH9</f>
        <v>1512</v>
      </c>
      <c r="T9" s="5"/>
      <c r="U9" s="1"/>
      <c r="V9" s="1">
        <f>(F9+S9)/Q9</f>
        <v>16.354799513973269</v>
      </c>
      <c r="W9" s="1">
        <f>F9/Q9</f>
        <v>7.1688942891859053</v>
      </c>
      <c r="X9" s="1">
        <v>189.2</v>
      </c>
      <c r="Y9" s="1">
        <v>184.2</v>
      </c>
      <c r="Z9" s="1">
        <v>193.4</v>
      </c>
      <c r="AA9" s="1">
        <v>220.6</v>
      </c>
      <c r="AB9" s="1">
        <v>220.2</v>
      </c>
      <c r="AC9" s="1"/>
      <c r="AD9" s="1">
        <f t="shared" si="5"/>
        <v>436.08</v>
      </c>
      <c r="AE9" s="6">
        <v>12</v>
      </c>
      <c r="AF9" s="33">
        <f>MROUND(R9,AE9*AJ9)/AE9-AH9</f>
        <v>126</v>
      </c>
      <c r="AG9" s="1">
        <f>AF9*AE9*G9</f>
        <v>453.59999999999997</v>
      </c>
      <c r="AH9" s="15"/>
      <c r="AI9" s="1">
        <f>AH9*AE9*G9</f>
        <v>0</v>
      </c>
      <c r="AJ9" s="1">
        <f>VLOOKUP(A9,[1]Sheet!$A:$AG,32,0)</f>
        <v>14</v>
      </c>
      <c r="AK9" s="1">
        <f>VLOOKUP(A9,[1]Sheet!$A:$AG,33,0)</f>
        <v>70</v>
      </c>
      <c r="AL9" s="1">
        <f>AH9/AK9</f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5">
      <c r="A10" s="21" t="s">
        <v>40</v>
      </c>
      <c r="B10" s="21" t="s">
        <v>36</v>
      </c>
      <c r="C10" s="21"/>
      <c r="D10" s="21"/>
      <c r="E10" s="21"/>
      <c r="F10" s="21"/>
      <c r="G10" s="22">
        <v>0</v>
      </c>
      <c r="H10" s="21">
        <v>180</v>
      </c>
      <c r="I10" s="21" t="s">
        <v>33</v>
      </c>
      <c r="J10" s="21"/>
      <c r="K10" s="21">
        <f t="shared" si="1"/>
        <v>0</v>
      </c>
      <c r="L10" s="21"/>
      <c r="M10" s="21"/>
      <c r="N10" s="21"/>
      <c r="O10" s="21"/>
      <c r="P10" s="21">
        <f t="shared" si="2"/>
        <v>0</v>
      </c>
      <c r="Q10" s="21"/>
      <c r="R10" s="23"/>
      <c r="S10" s="23"/>
      <c r="T10" s="23"/>
      <c r="U10" s="21"/>
      <c r="V10" s="21" t="e">
        <f t="shared" si="3"/>
        <v>#DIV/0!</v>
      </c>
      <c r="W10" s="21" t="e">
        <f t="shared" si="4"/>
        <v>#DIV/0!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 t="s">
        <v>38</v>
      </c>
      <c r="AD10" s="21">
        <f t="shared" si="5"/>
        <v>0</v>
      </c>
      <c r="AE10" s="22">
        <v>0</v>
      </c>
      <c r="AF10" s="24"/>
      <c r="AG10" s="21"/>
      <c r="AH10" s="21"/>
      <c r="AI10" s="21"/>
      <c r="AJ10" s="21">
        <f>VLOOKUP(A10,[1]Sheet!$A:$AG,32,0)</f>
        <v>14</v>
      </c>
      <c r="AK10" s="21">
        <f>VLOOKUP(A10,[1]Sheet!$A:$AG,33,0)</f>
        <v>70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5">
      <c r="A11" s="1" t="s">
        <v>41</v>
      </c>
      <c r="B11" s="1" t="s">
        <v>36</v>
      </c>
      <c r="C11" s="1">
        <v>1736</v>
      </c>
      <c r="D11" s="1">
        <v>1180</v>
      </c>
      <c r="E11" s="1">
        <v>1505</v>
      </c>
      <c r="F11" s="1">
        <v>1233</v>
      </c>
      <c r="G11" s="6">
        <v>0.3</v>
      </c>
      <c r="H11" s="1">
        <v>180</v>
      </c>
      <c r="I11" s="1" t="s">
        <v>33</v>
      </c>
      <c r="J11" s="1">
        <v>1503</v>
      </c>
      <c r="K11" s="1">
        <f t="shared" si="1"/>
        <v>2</v>
      </c>
      <c r="L11" s="1"/>
      <c r="M11" s="1"/>
      <c r="N11" s="1"/>
      <c r="O11" s="30">
        <f>IFERROR(VLOOKUP(A11,[2]TDSheet!$A:$AB,7,),0)/5</f>
        <v>103.2</v>
      </c>
      <c r="P11" s="1">
        <f t="shared" si="2"/>
        <v>301</v>
      </c>
      <c r="Q11" s="31">
        <f>P11-O11</f>
        <v>197.8</v>
      </c>
      <c r="R11" s="32">
        <f>16*Q11-F11</f>
        <v>1931.8000000000002</v>
      </c>
      <c r="S11" s="5">
        <f>AE11*AF11+AE11*AH11</f>
        <v>1848</v>
      </c>
      <c r="T11" s="5"/>
      <c r="U11" s="1"/>
      <c r="V11" s="1">
        <f>(F11+S11)/Q11</f>
        <v>15.576339737108189</v>
      </c>
      <c r="W11" s="1">
        <f>F11/Q11</f>
        <v>6.2335692618806871</v>
      </c>
      <c r="X11" s="1">
        <v>216.6</v>
      </c>
      <c r="Y11" s="1">
        <v>205.8</v>
      </c>
      <c r="Z11" s="1">
        <v>283.60000000000002</v>
      </c>
      <c r="AA11" s="1">
        <v>267.8</v>
      </c>
      <c r="AB11" s="1">
        <v>294.60000000000002</v>
      </c>
      <c r="AC11" s="1"/>
      <c r="AD11" s="1">
        <f t="shared" si="5"/>
        <v>579.54000000000008</v>
      </c>
      <c r="AE11" s="6">
        <v>12</v>
      </c>
      <c r="AF11" s="33">
        <f>MROUND(R11,AE11*AJ11)/AE11-AH11</f>
        <v>84</v>
      </c>
      <c r="AG11" s="1">
        <f>AF11*AE11*G11</f>
        <v>302.39999999999998</v>
      </c>
      <c r="AH11" s="15">
        <v>70</v>
      </c>
      <c r="AI11" s="1">
        <f>AH11*AE11*G11</f>
        <v>252</v>
      </c>
      <c r="AJ11" s="1">
        <f>VLOOKUP(A11,[1]Sheet!$A:$AG,32,0)</f>
        <v>14</v>
      </c>
      <c r="AK11" s="1">
        <f>VLOOKUP(A11,[1]Sheet!$A:$AG,33,0)</f>
        <v>70</v>
      </c>
      <c r="AL11" s="1">
        <f>AH11/AK11</f>
        <v>1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5">
      <c r="A12" s="21" t="s">
        <v>42</v>
      </c>
      <c r="B12" s="21" t="s">
        <v>36</v>
      </c>
      <c r="C12" s="21"/>
      <c r="D12" s="21"/>
      <c r="E12" s="21"/>
      <c r="F12" s="21"/>
      <c r="G12" s="22">
        <v>0</v>
      </c>
      <c r="H12" s="21">
        <v>180</v>
      </c>
      <c r="I12" s="21" t="s">
        <v>33</v>
      </c>
      <c r="J12" s="21"/>
      <c r="K12" s="21">
        <f t="shared" si="1"/>
        <v>0</v>
      </c>
      <c r="L12" s="21"/>
      <c r="M12" s="21"/>
      <c r="N12" s="21"/>
      <c r="O12" s="21"/>
      <c r="P12" s="21">
        <f t="shared" si="2"/>
        <v>0</v>
      </c>
      <c r="Q12" s="21"/>
      <c r="R12" s="23"/>
      <c r="S12" s="23"/>
      <c r="T12" s="23"/>
      <c r="U12" s="21"/>
      <c r="V12" s="21" t="e">
        <f t="shared" si="3"/>
        <v>#DIV/0!</v>
      </c>
      <c r="W12" s="21" t="e">
        <f t="shared" si="4"/>
        <v>#DIV/0!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 t="s">
        <v>38</v>
      </c>
      <c r="AD12" s="21">
        <f t="shared" si="5"/>
        <v>0</v>
      </c>
      <c r="AE12" s="22">
        <v>0</v>
      </c>
      <c r="AF12" s="24"/>
      <c r="AG12" s="21"/>
      <c r="AH12" s="21"/>
      <c r="AI12" s="21"/>
      <c r="AJ12" s="21">
        <f>VLOOKUP(A12,[1]Sheet!$A:$AG,32,0)</f>
        <v>14</v>
      </c>
      <c r="AK12" s="21">
        <f>VLOOKUP(A12,[1]Sheet!$A:$AG,33,0)</f>
        <v>126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5">
      <c r="A13" s="21" t="s">
        <v>43</v>
      </c>
      <c r="B13" s="21" t="s">
        <v>36</v>
      </c>
      <c r="C13" s="21"/>
      <c r="D13" s="21"/>
      <c r="E13" s="21"/>
      <c r="F13" s="21"/>
      <c r="G13" s="22">
        <v>0</v>
      </c>
      <c r="H13" s="21">
        <v>180</v>
      </c>
      <c r="I13" s="21" t="s">
        <v>33</v>
      </c>
      <c r="J13" s="21"/>
      <c r="K13" s="21">
        <f t="shared" si="1"/>
        <v>0</v>
      </c>
      <c r="L13" s="21"/>
      <c r="M13" s="21"/>
      <c r="N13" s="21"/>
      <c r="O13" s="21"/>
      <c r="P13" s="21">
        <f t="shared" si="2"/>
        <v>0</v>
      </c>
      <c r="Q13" s="21"/>
      <c r="R13" s="23"/>
      <c r="S13" s="23"/>
      <c r="T13" s="23"/>
      <c r="U13" s="21"/>
      <c r="V13" s="21" t="e">
        <f t="shared" si="3"/>
        <v>#DIV/0!</v>
      </c>
      <c r="W13" s="21" t="e">
        <f t="shared" si="4"/>
        <v>#DIV/0!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 t="s">
        <v>38</v>
      </c>
      <c r="AD13" s="21">
        <f t="shared" si="5"/>
        <v>0</v>
      </c>
      <c r="AE13" s="22">
        <v>0</v>
      </c>
      <c r="AF13" s="24"/>
      <c r="AG13" s="21"/>
      <c r="AH13" s="21"/>
      <c r="AI13" s="21"/>
      <c r="AJ13" s="21">
        <f>VLOOKUP(A13,[1]Sheet!$A:$AG,32,0)</f>
        <v>14</v>
      </c>
      <c r="AK13" s="21">
        <f>VLOOKUP(A13,[1]Sheet!$A:$AG,33,0)</f>
        <v>70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5">
      <c r="A14" s="25" t="s">
        <v>44</v>
      </c>
      <c r="B14" s="1" t="s">
        <v>36</v>
      </c>
      <c r="C14" s="1"/>
      <c r="D14" s="1">
        <v>168</v>
      </c>
      <c r="E14" s="1"/>
      <c r="F14" s="1">
        <v>168</v>
      </c>
      <c r="G14" s="6">
        <v>0.2</v>
      </c>
      <c r="H14" s="1">
        <v>180</v>
      </c>
      <c r="I14" s="1" t="s">
        <v>33</v>
      </c>
      <c r="J14" s="1"/>
      <c r="K14" s="1">
        <f t="shared" si="1"/>
        <v>0</v>
      </c>
      <c r="L14" s="1"/>
      <c r="M14" s="1"/>
      <c r="N14" s="1"/>
      <c r="O14" s="1"/>
      <c r="P14" s="1">
        <f t="shared" si="2"/>
        <v>0</v>
      </c>
      <c r="Q14" s="1">
        <f>P14-O14</f>
        <v>0</v>
      </c>
      <c r="R14" s="5"/>
      <c r="S14" s="5">
        <f>AE14*AF14+AE14*AH14</f>
        <v>0</v>
      </c>
      <c r="T14" s="5"/>
      <c r="U14" s="1"/>
      <c r="V14" s="1" t="e">
        <f t="shared" si="3"/>
        <v>#DIV/0!</v>
      </c>
      <c r="W14" s="1" t="e">
        <f t="shared" si="4"/>
        <v>#DIV/0!</v>
      </c>
      <c r="X14" s="1"/>
      <c r="Y14" s="1">
        <v>0</v>
      </c>
      <c r="Z14" s="1">
        <v>0</v>
      </c>
      <c r="AA14" s="1">
        <v>0</v>
      </c>
      <c r="AB14" s="1">
        <v>0</v>
      </c>
      <c r="AC14" s="1" t="s">
        <v>34</v>
      </c>
      <c r="AD14" s="1">
        <f t="shared" si="5"/>
        <v>0</v>
      </c>
      <c r="AE14" s="6">
        <v>12</v>
      </c>
      <c r="AF14" s="33">
        <f>MROUND(R14,AE14*AJ14)/AE14-AH14</f>
        <v>0</v>
      </c>
      <c r="AG14" s="1">
        <f>AF14*AE14*G14</f>
        <v>0</v>
      </c>
      <c r="AH14" s="15"/>
      <c r="AI14" s="1">
        <f>AH14*AE14*G14</f>
        <v>0</v>
      </c>
      <c r="AJ14" s="1">
        <v>14</v>
      </c>
      <c r="AK14" s="1">
        <v>70</v>
      </c>
      <c r="AL14" s="1">
        <f>AH14/AK14</f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 s="16" t="s">
        <v>45</v>
      </c>
      <c r="B15" s="16" t="s">
        <v>32</v>
      </c>
      <c r="C15" s="16">
        <v>66.599999999999994</v>
      </c>
      <c r="D15" s="16"/>
      <c r="E15" s="16"/>
      <c r="F15" s="16">
        <v>66.599999999999994</v>
      </c>
      <c r="G15" s="17">
        <v>0</v>
      </c>
      <c r="H15" s="16">
        <v>180</v>
      </c>
      <c r="I15" s="16" t="s">
        <v>46</v>
      </c>
      <c r="J15" s="16"/>
      <c r="K15" s="16">
        <f t="shared" si="1"/>
        <v>0</v>
      </c>
      <c r="L15" s="16"/>
      <c r="M15" s="16"/>
      <c r="N15" s="16"/>
      <c r="O15" s="16"/>
      <c r="P15" s="16">
        <f t="shared" si="2"/>
        <v>0</v>
      </c>
      <c r="Q15" s="16"/>
      <c r="R15" s="18"/>
      <c r="S15" s="18"/>
      <c r="T15" s="18"/>
      <c r="U15" s="16"/>
      <c r="V15" s="16" t="e">
        <f t="shared" si="3"/>
        <v>#DIV/0!</v>
      </c>
      <c r="W15" s="16" t="e">
        <f t="shared" si="4"/>
        <v>#DIV/0!</v>
      </c>
      <c r="X15" s="16">
        <v>0</v>
      </c>
      <c r="Y15" s="16">
        <v>2.96</v>
      </c>
      <c r="Z15" s="16">
        <v>0.6</v>
      </c>
      <c r="AA15" s="16">
        <v>0</v>
      </c>
      <c r="AB15" s="16">
        <v>0</v>
      </c>
      <c r="AC15" s="20" t="s">
        <v>47</v>
      </c>
      <c r="AD15" s="16">
        <f t="shared" si="5"/>
        <v>0</v>
      </c>
      <c r="AE15" s="17">
        <v>0</v>
      </c>
      <c r="AF15" s="19"/>
      <c r="AG15" s="16"/>
      <c r="AH15" s="16"/>
      <c r="AI15" s="16"/>
      <c r="AJ15" s="16"/>
      <c r="AK15" s="16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5">
      <c r="A16" s="1" t="s">
        <v>48</v>
      </c>
      <c r="B16" s="1" t="s">
        <v>36</v>
      </c>
      <c r="C16" s="1">
        <v>550</v>
      </c>
      <c r="D16" s="1">
        <v>672</v>
      </c>
      <c r="E16" s="1">
        <v>850</v>
      </c>
      <c r="F16" s="1">
        <v>274</v>
      </c>
      <c r="G16" s="6">
        <v>0.25</v>
      </c>
      <c r="H16" s="1">
        <v>180</v>
      </c>
      <c r="I16" s="1" t="s">
        <v>33</v>
      </c>
      <c r="J16" s="1">
        <v>842</v>
      </c>
      <c r="K16" s="1">
        <f t="shared" si="1"/>
        <v>8</v>
      </c>
      <c r="L16" s="1"/>
      <c r="M16" s="1"/>
      <c r="N16" s="1"/>
      <c r="O16" s="30">
        <f>IFERROR(VLOOKUP(A16,[2]TDSheet!$A:$AB,7,),0)/5</f>
        <v>100.8</v>
      </c>
      <c r="P16" s="1">
        <f t="shared" si="2"/>
        <v>170</v>
      </c>
      <c r="Q16" s="31">
        <f>P16-O16</f>
        <v>69.2</v>
      </c>
      <c r="R16" s="32">
        <f>16*Q16-F16</f>
        <v>833.2</v>
      </c>
      <c r="S16" s="5">
        <f>AE16*AF16+AE16*AH16</f>
        <v>840</v>
      </c>
      <c r="T16" s="5"/>
      <c r="U16" s="1"/>
      <c r="V16" s="1">
        <f>(F16+S16)/Q16</f>
        <v>16.098265895953755</v>
      </c>
      <c r="W16" s="1">
        <f>F16/Q16</f>
        <v>3.9595375722543351</v>
      </c>
      <c r="X16" s="1">
        <v>80.400000000000006</v>
      </c>
      <c r="Y16" s="1">
        <v>85.2</v>
      </c>
      <c r="Z16" s="1">
        <v>66.2</v>
      </c>
      <c r="AA16" s="1">
        <v>116.4</v>
      </c>
      <c r="AB16" s="1">
        <v>126</v>
      </c>
      <c r="AC16" s="1"/>
      <c r="AD16" s="1">
        <f t="shared" si="5"/>
        <v>208.3</v>
      </c>
      <c r="AE16" s="6">
        <v>12</v>
      </c>
      <c r="AF16" s="33">
        <f>MROUND(R16,AE16*AJ16)/AE16-AH16</f>
        <v>70</v>
      </c>
      <c r="AG16" s="1">
        <f>AF16*AE16*G16</f>
        <v>210</v>
      </c>
      <c r="AH16" s="15"/>
      <c r="AI16" s="1">
        <f>AH16*AE16*G16</f>
        <v>0</v>
      </c>
      <c r="AJ16" s="1">
        <f>VLOOKUP(A16,[1]Sheet!$A:$AG,32,0)</f>
        <v>14</v>
      </c>
      <c r="AK16" s="1">
        <f>VLOOKUP(A16,[1]Sheet!$A:$AG,33,0)</f>
        <v>70</v>
      </c>
      <c r="AL16" s="1">
        <f>AH16/AK16</f>
        <v>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5">
      <c r="A17" s="21" t="s">
        <v>49</v>
      </c>
      <c r="B17" s="21" t="s">
        <v>36</v>
      </c>
      <c r="C17" s="21"/>
      <c r="D17" s="21"/>
      <c r="E17" s="21"/>
      <c r="F17" s="21"/>
      <c r="G17" s="22">
        <v>0</v>
      </c>
      <c r="H17" s="21">
        <v>180</v>
      </c>
      <c r="I17" s="21" t="s">
        <v>33</v>
      </c>
      <c r="J17" s="21"/>
      <c r="K17" s="21">
        <f t="shared" si="1"/>
        <v>0</v>
      </c>
      <c r="L17" s="21"/>
      <c r="M17" s="21"/>
      <c r="N17" s="21"/>
      <c r="O17" s="21"/>
      <c r="P17" s="21">
        <f t="shared" si="2"/>
        <v>0</v>
      </c>
      <c r="Q17" s="21"/>
      <c r="R17" s="23"/>
      <c r="S17" s="23"/>
      <c r="T17" s="23"/>
      <c r="U17" s="21"/>
      <c r="V17" s="21" t="e">
        <f t="shared" si="3"/>
        <v>#DIV/0!</v>
      </c>
      <c r="W17" s="21" t="e">
        <f t="shared" si="4"/>
        <v>#DIV/0!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 t="s">
        <v>38</v>
      </c>
      <c r="AD17" s="21">
        <f t="shared" si="5"/>
        <v>0</v>
      </c>
      <c r="AE17" s="22">
        <v>0</v>
      </c>
      <c r="AF17" s="24"/>
      <c r="AG17" s="21"/>
      <c r="AH17" s="21"/>
      <c r="AI17" s="21"/>
      <c r="AJ17" s="21">
        <f>VLOOKUP(A17,[1]Sheet!$A:$AG,32,0)</f>
        <v>14</v>
      </c>
      <c r="AK17" s="21">
        <f>VLOOKUP(A17,[1]Sheet!$A:$AG,33,0)</f>
        <v>70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 s="1" t="s">
        <v>50</v>
      </c>
      <c r="B18" s="1" t="s">
        <v>32</v>
      </c>
      <c r="C18" s="1">
        <v>214.6</v>
      </c>
      <c r="D18" s="1">
        <v>518</v>
      </c>
      <c r="E18" s="1">
        <v>247.9</v>
      </c>
      <c r="F18" s="1">
        <v>440.3</v>
      </c>
      <c r="G18" s="6">
        <v>1</v>
      </c>
      <c r="H18" s="1">
        <v>180</v>
      </c>
      <c r="I18" s="1" t="s">
        <v>33</v>
      </c>
      <c r="J18" s="1">
        <v>249.2</v>
      </c>
      <c r="K18" s="1">
        <f t="shared" si="1"/>
        <v>-1.2999999999999829</v>
      </c>
      <c r="L18" s="1"/>
      <c r="M18" s="1"/>
      <c r="N18" s="1"/>
      <c r="O18" s="1"/>
      <c r="P18" s="1">
        <f t="shared" si="2"/>
        <v>49.58</v>
      </c>
      <c r="Q18" s="1">
        <f t="shared" ref="Q18:Q24" si="6">P18-O18</f>
        <v>49.58</v>
      </c>
      <c r="R18" s="5">
        <f t="shared" ref="R18:R20" si="7">14*P18-F18</f>
        <v>253.82</v>
      </c>
      <c r="S18" s="5">
        <f t="shared" ref="S18:S24" si="8">AE18*AF18+AE18*AH18</f>
        <v>259</v>
      </c>
      <c r="T18" s="5"/>
      <c r="U18" s="1"/>
      <c r="V18" s="1">
        <f t="shared" si="3"/>
        <v>14.104477611940299</v>
      </c>
      <c r="W18" s="1">
        <f t="shared" si="4"/>
        <v>8.8805970149253728</v>
      </c>
      <c r="X18" s="1">
        <v>42.92</v>
      </c>
      <c r="Y18" s="1">
        <v>55.5</v>
      </c>
      <c r="Z18" s="1">
        <v>48.84</v>
      </c>
      <c r="AA18" s="1">
        <v>54.76</v>
      </c>
      <c r="AB18" s="1">
        <v>54.02</v>
      </c>
      <c r="AC18" s="1"/>
      <c r="AD18" s="1">
        <f t="shared" si="5"/>
        <v>253.82</v>
      </c>
      <c r="AE18" s="6">
        <v>3.7</v>
      </c>
      <c r="AF18" s="33">
        <f t="shared" ref="AF18:AF24" si="9">MROUND(R18,AE18*AJ18)/AE18-AH18</f>
        <v>70</v>
      </c>
      <c r="AG18" s="1">
        <f t="shared" ref="AG18:AG24" si="10">AF18*AE18*G18</f>
        <v>259</v>
      </c>
      <c r="AH18" s="15"/>
      <c r="AI18" s="1">
        <f t="shared" ref="AI18:AI24" si="11">AH18*AE18*G18</f>
        <v>0</v>
      </c>
      <c r="AJ18" s="1">
        <f>VLOOKUP(A18,[1]Sheet!$A:$AG,32,0)</f>
        <v>14</v>
      </c>
      <c r="AK18" s="1">
        <f>VLOOKUP(A18,[1]Sheet!$A:$AG,33,0)</f>
        <v>126</v>
      </c>
      <c r="AL18" s="1">
        <f t="shared" ref="AL18:AL24" si="12">AH18/AK18</f>
        <v>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5">
      <c r="A19" s="1" t="s">
        <v>51</v>
      </c>
      <c r="B19" s="1" t="s">
        <v>36</v>
      </c>
      <c r="C19" s="1">
        <v>93</v>
      </c>
      <c r="D19" s="1"/>
      <c r="E19" s="1">
        <v>12</v>
      </c>
      <c r="F19" s="1">
        <v>75</v>
      </c>
      <c r="G19" s="6">
        <v>0.3</v>
      </c>
      <c r="H19" s="1">
        <v>180</v>
      </c>
      <c r="I19" s="1" t="s">
        <v>52</v>
      </c>
      <c r="J19" s="1">
        <v>15</v>
      </c>
      <c r="K19" s="1">
        <f t="shared" si="1"/>
        <v>-3</v>
      </c>
      <c r="L19" s="1"/>
      <c r="M19" s="1"/>
      <c r="N19" s="1"/>
      <c r="O19" s="1"/>
      <c r="P19" s="1">
        <f t="shared" si="2"/>
        <v>2.4</v>
      </c>
      <c r="Q19" s="1">
        <f t="shared" si="6"/>
        <v>2.4</v>
      </c>
      <c r="R19" s="5"/>
      <c r="S19" s="5">
        <f t="shared" si="8"/>
        <v>0</v>
      </c>
      <c r="T19" s="5"/>
      <c r="U19" s="1"/>
      <c r="V19" s="1">
        <f t="shared" si="3"/>
        <v>31.25</v>
      </c>
      <c r="W19" s="1">
        <f t="shared" si="4"/>
        <v>31.25</v>
      </c>
      <c r="X19" s="1">
        <v>6.2</v>
      </c>
      <c r="Y19" s="1">
        <v>5.8</v>
      </c>
      <c r="Z19" s="1">
        <v>5.4</v>
      </c>
      <c r="AA19" s="1">
        <v>1.6</v>
      </c>
      <c r="AB19" s="1">
        <v>1.8</v>
      </c>
      <c r="AC19" s="20" t="s">
        <v>47</v>
      </c>
      <c r="AD19" s="1">
        <f t="shared" si="5"/>
        <v>0</v>
      </c>
      <c r="AE19" s="6">
        <v>9</v>
      </c>
      <c r="AF19" s="33">
        <f t="shared" si="9"/>
        <v>0</v>
      </c>
      <c r="AG19" s="1">
        <f t="shared" si="10"/>
        <v>0</v>
      </c>
      <c r="AH19" s="15"/>
      <c r="AI19" s="1">
        <f t="shared" si="11"/>
        <v>0</v>
      </c>
      <c r="AJ19" s="1">
        <f>VLOOKUP(A19,[1]Sheet!$A:$AG,32,0)</f>
        <v>14</v>
      </c>
      <c r="AK19" s="1">
        <f>VLOOKUP(A19,[1]Sheet!$A:$AG,33,0)</f>
        <v>126</v>
      </c>
      <c r="AL19" s="1">
        <f t="shared" si="12"/>
        <v>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5">
      <c r="A20" s="1" t="s">
        <v>53</v>
      </c>
      <c r="B20" s="1" t="s">
        <v>32</v>
      </c>
      <c r="C20" s="1">
        <v>176</v>
      </c>
      <c r="D20" s="1">
        <v>66</v>
      </c>
      <c r="E20" s="1">
        <v>82.5</v>
      </c>
      <c r="F20" s="1">
        <v>154</v>
      </c>
      <c r="G20" s="6">
        <v>1</v>
      </c>
      <c r="H20" s="1">
        <v>180</v>
      </c>
      <c r="I20" s="1" t="s">
        <v>33</v>
      </c>
      <c r="J20" s="1">
        <v>82.5</v>
      </c>
      <c r="K20" s="1">
        <f t="shared" si="1"/>
        <v>0</v>
      </c>
      <c r="L20" s="1"/>
      <c r="M20" s="1"/>
      <c r="N20" s="1"/>
      <c r="O20" s="1"/>
      <c r="P20" s="1">
        <f t="shared" si="2"/>
        <v>16.5</v>
      </c>
      <c r="Q20" s="1">
        <f t="shared" si="6"/>
        <v>16.5</v>
      </c>
      <c r="R20" s="5">
        <f t="shared" si="7"/>
        <v>77</v>
      </c>
      <c r="S20" s="5">
        <f t="shared" si="8"/>
        <v>66</v>
      </c>
      <c r="T20" s="5"/>
      <c r="U20" s="1"/>
      <c r="V20" s="1">
        <f t="shared" si="3"/>
        <v>13.333333333333334</v>
      </c>
      <c r="W20" s="1">
        <f t="shared" si="4"/>
        <v>9.3333333333333339</v>
      </c>
      <c r="X20" s="1">
        <v>14.3</v>
      </c>
      <c r="Y20" s="1">
        <v>13.2</v>
      </c>
      <c r="Z20" s="1">
        <v>24.2</v>
      </c>
      <c r="AA20" s="1">
        <v>19.8</v>
      </c>
      <c r="AB20" s="1">
        <v>13.2</v>
      </c>
      <c r="AC20" s="1"/>
      <c r="AD20" s="1">
        <f t="shared" si="5"/>
        <v>77</v>
      </c>
      <c r="AE20" s="6">
        <v>5.5</v>
      </c>
      <c r="AF20" s="33">
        <f t="shared" si="9"/>
        <v>12</v>
      </c>
      <c r="AG20" s="1">
        <f t="shared" si="10"/>
        <v>66</v>
      </c>
      <c r="AH20" s="15"/>
      <c r="AI20" s="1">
        <f t="shared" si="11"/>
        <v>0</v>
      </c>
      <c r="AJ20" s="1">
        <f>VLOOKUP(A20,[1]Sheet!$A:$AG,32,0)</f>
        <v>12</v>
      </c>
      <c r="AK20" s="1">
        <f>VLOOKUP(A20,[1]Sheet!$A:$AG,33,0)</f>
        <v>84</v>
      </c>
      <c r="AL20" s="1">
        <f t="shared" si="12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5">
      <c r="A21" s="1" t="s">
        <v>54</v>
      </c>
      <c r="B21" s="1" t="s">
        <v>36</v>
      </c>
      <c r="C21" s="1">
        <v>108</v>
      </c>
      <c r="D21" s="1"/>
      <c r="E21" s="1">
        <v>6</v>
      </c>
      <c r="F21" s="1">
        <v>95</v>
      </c>
      <c r="G21" s="6">
        <v>0.3</v>
      </c>
      <c r="H21" s="1">
        <v>180</v>
      </c>
      <c r="I21" s="1" t="s">
        <v>52</v>
      </c>
      <c r="J21" s="1">
        <v>6</v>
      </c>
      <c r="K21" s="1">
        <f t="shared" si="1"/>
        <v>0</v>
      </c>
      <c r="L21" s="1"/>
      <c r="M21" s="1"/>
      <c r="N21" s="1"/>
      <c r="O21" s="1"/>
      <c r="P21" s="1">
        <f t="shared" si="2"/>
        <v>1.2</v>
      </c>
      <c r="Q21" s="1">
        <f t="shared" si="6"/>
        <v>1.2</v>
      </c>
      <c r="R21" s="5"/>
      <c r="S21" s="5">
        <f t="shared" si="8"/>
        <v>0</v>
      </c>
      <c r="T21" s="5"/>
      <c r="U21" s="1"/>
      <c r="V21" s="1">
        <f t="shared" si="3"/>
        <v>79.166666666666671</v>
      </c>
      <c r="W21" s="1">
        <f t="shared" si="4"/>
        <v>79.166666666666671</v>
      </c>
      <c r="X21" s="1">
        <v>6.2</v>
      </c>
      <c r="Y21" s="1">
        <v>7.2</v>
      </c>
      <c r="Z21" s="1">
        <v>5</v>
      </c>
      <c r="AA21" s="1">
        <v>2.6</v>
      </c>
      <c r="AB21" s="1">
        <v>2.2000000000000002</v>
      </c>
      <c r="AC21" s="20" t="s">
        <v>47</v>
      </c>
      <c r="AD21" s="1">
        <f t="shared" si="5"/>
        <v>0</v>
      </c>
      <c r="AE21" s="6">
        <v>9</v>
      </c>
      <c r="AF21" s="33">
        <f t="shared" si="9"/>
        <v>0</v>
      </c>
      <c r="AG21" s="1">
        <f t="shared" si="10"/>
        <v>0</v>
      </c>
      <c r="AH21" s="15"/>
      <c r="AI21" s="1">
        <f t="shared" si="11"/>
        <v>0</v>
      </c>
      <c r="AJ21" s="1">
        <f>VLOOKUP(A21,[1]Sheet!$A:$AG,32,0)</f>
        <v>18</v>
      </c>
      <c r="AK21" s="1">
        <f>VLOOKUP(A21,[1]Sheet!$A:$AG,33,0)</f>
        <v>234</v>
      </c>
      <c r="AL21" s="1">
        <f t="shared" si="12"/>
        <v>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1" t="s">
        <v>55</v>
      </c>
      <c r="B22" s="1" t="s">
        <v>36</v>
      </c>
      <c r="C22" s="1">
        <v>146</v>
      </c>
      <c r="D22" s="1"/>
      <c r="E22" s="1">
        <v>6</v>
      </c>
      <c r="F22" s="1">
        <v>140</v>
      </c>
      <c r="G22" s="6">
        <v>0.3</v>
      </c>
      <c r="H22" s="1">
        <v>180</v>
      </c>
      <c r="I22" s="1" t="s">
        <v>52</v>
      </c>
      <c r="J22" s="1">
        <v>6</v>
      </c>
      <c r="K22" s="1">
        <f t="shared" si="1"/>
        <v>0</v>
      </c>
      <c r="L22" s="1"/>
      <c r="M22" s="1"/>
      <c r="N22" s="1"/>
      <c r="O22" s="1"/>
      <c r="P22" s="1">
        <f t="shared" si="2"/>
        <v>1.2</v>
      </c>
      <c r="Q22" s="1">
        <f t="shared" si="6"/>
        <v>1.2</v>
      </c>
      <c r="R22" s="5"/>
      <c r="S22" s="5">
        <f t="shared" si="8"/>
        <v>0</v>
      </c>
      <c r="T22" s="5"/>
      <c r="U22" s="1"/>
      <c r="V22" s="1">
        <f t="shared" si="3"/>
        <v>116.66666666666667</v>
      </c>
      <c r="W22" s="1">
        <f t="shared" si="4"/>
        <v>116.66666666666667</v>
      </c>
      <c r="X22" s="1">
        <v>3</v>
      </c>
      <c r="Y22" s="1">
        <v>5.6</v>
      </c>
      <c r="Z22" s="1">
        <v>0.4</v>
      </c>
      <c r="AA22" s="1">
        <v>1.6</v>
      </c>
      <c r="AB22" s="1">
        <v>0</v>
      </c>
      <c r="AC22" s="20" t="s">
        <v>47</v>
      </c>
      <c r="AD22" s="1">
        <f t="shared" si="5"/>
        <v>0</v>
      </c>
      <c r="AE22" s="6">
        <v>9</v>
      </c>
      <c r="AF22" s="33">
        <f t="shared" si="9"/>
        <v>0</v>
      </c>
      <c r="AG22" s="1">
        <f t="shared" si="10"/>
        <v>0</v>
      </c>
      <c r="AH22" s="15"/>
      <c r="AI22" s="1">
        <f t="shared" si="11"/>
        <v>0</v>
      </c>
      <c r="AJ22" s="1">
        <f>VLOOKUP(A22,[1]Sheet!$A:$AG,32,0)</f>
        <v>18</v>
      </c>
      <c r="AK22" s="1">
        <f>VLOOKUP(A22,[1]Sheet!$A:$AG,33,0)</f>
        <v>234</v>
      </c>
      <c r="AL22" s="1">
        <f t="shared" si="12"/>
        <v>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1" t="s">
        <v>56</v>
      </c>
      <c r="B23" s="1" t="s">
        <v>32</v>
      </c>
      <c r="C23" s="1">
        <v>123</v>
      </c>
      <c r="D23" s="1">
        <v>252</v>
      </c>
      <c r="E23" s="1">
        <v>78</v>
      </c>
      <c r="F23" s="1">
        <v>273</v>
      </c>
      <c r="G23" s="6">
        <v>1</v>
      </c>
      <c r="H23" s="1">
        <v>180</v>
      </c>
      <c r="I23" s="1" t="s">
        <v>33</v>
      </c>
      <c r="J23" s="1">
        <v>81.400000000000006</v>
      </c>
      <c r="K23" s="1">
        <f t="shared" si="1"/>
        <v>-3.4000000000000057</v>
      </c>
      <c r="L23" s="1"/>
      <c r="M23" s="1"/>
      <c r="N23" s="1"/>
      <c r="O23" s="1"/>
      <c r="P23" s="1">
        <f t="shared" si="2"/>
        <v>15.6</v>
      </c>
      <c r="Q23" s="1">
        <f t="shared" si="6"/>
        <v>15.6</v>
      </c>
      <c r="R23" s="5"/>
      <c r="S23" s="5">
        <f t="shared" si="8"/>
        <v>0</v>
      </c>
      <c r="T23" s="5"/>
      <c r="U23" s="1"/>
      <c r="V23" s="1">
        <f t="shared" si="3"/>
        <v>17.5</v>
      </c>
      <c r="W23" s="1">
        <f t="shared" si="4"/>
        <v>17.5</v>
      </c>
      <c r="X23" s="1">
        <v>26.4</v>
      </c>
      <c r="Y23" s="1">
        <v>24</v>
      </c>
      <c r="Z23" s="1">
        <v>24</v>
      </c>
      <c r="AA23" s="1">
        <v>21</v>
      </c>
      <c r="AB23" s="1">
        <v>13.2</v>
      </c>
      <c r="AC23" s="1"/>
      <c r="AD23" s="1">
        <f t="shared" si="5"/>
        <v>0</v>
      </c>
      <c r="AE23" s="6">
        <v>3</v>
      </c>
      <c r="AF23" s="33">
        <f t="shared" si="9"/>
        <v>0</v>
      </c>
      <c r="AG23" s="1">
        <f t="shared" si="10"/>
        <v>0</v>
      </c>
      <c r="AH23" s="15"/>
      <c r="AI23" s="1">
        <f t="shared" si="11"/>
        <v>0</v>
      </c>
      <c r="AJ23" s="1">
        <f>VLOOKUP(A23,[1]Sheet!$A:$AG,32,0)</f>
        <v>14</v>
      </c>
      <c r="AK23" s="1">
        <f>VLOOKUP(A23,[1]Sheet!$A:$AG,33,0)</f>
        <v>126</v>
      </c>
      <c r="AL23" s="1">
        <f t="shared" si="12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1" t="s">
        <v>57</v>
      </c>
      <c r="B24" s="1" t="s">
        <v>36</v>
      </c>
      <c r="C24" s="1">
        <v>487</v>
      </c>
      <c r="D24" s="1">
        <v>1344</v>
      </c>
      <c r="E24" s="1">
        <v>1188</v>
      </c>
      <c r="F24" s="1">
        <v>495</v>
      </c>
      <c r="G24" s="6">
        <v>0.25</v>
      </c>
      <c r="H24" s="1">
        <v>180</v>
      </c>
      <c r="I24" s="1" t="s">
        <v>33</v>
      </c>
      <c r="J24" s="1">
        <v>1194</v>
      </c>
      <c r="K24" s="1">
        <f t="shared" si="1"/>
        <v>-6</v>
      </c>
      <c r="L24" s="1"/>
      <c r="M24" s="1"/>
      <c r="N24" s="1"/>
      <c r="O24" s="30">
        <f>IFERROR(VLOOKUP(A24,[2]TDSheet!$A:$AB,7,),0)/5</f>
        <v>90</v>
      </c>
      <c r="P24" s="1">
        <f t="shared" si="2"/>
        <v>237.6</v>
      </c>
      <c r="Q24" s="31">
        <f t="shared" si="6"/>
        <v>147.6</v>
      </c>
      <c r="R24" s="32">
        <f>16*Q24-F24</f>
        <v>1866.6</v>
      </c>
      <c r="S24" s="5">
        <f t="shared" si="8"/>
        <v>1848</v>
      </c>
      <c r="T24" s="5"/>
      <c r="U24" s="1"/>
      <c r="V24" s="1">
        <f>(F24+S24)/Q24</f>
        <v>15.873983739837399</v>
      </c>
      <c r="W24" s="1">
        <f>F24/Q24</f>
        <v>3.3536585365853662</v>
      </c>
      <c r="X24" s="1">
        <v>117.8</v>
      </c>
      <c r="Y24" s="1">
        <v>141.6</v>
      </c>
      <c r="Z24" s="1">
        <v>125.8</v>
      </c>
      <c r="AA24" s="1">
        <v>166.6</v>
      </c>
      <c r="AB24" s="1">
        <v>189.6</v>
      </c>
      <c r="AC24" s="1"/>
      <c r="AD24" s="1">
        <f t="shared" si="5"/>
        <v>466.65</v>
      </c>
      <c r="AE24" s="6">
        <v>6</v>
      </c>
      <c r="AF24" s="33">
        <f t="shared" si="9"/>
        <v>182</v>
      </c>
      <c r="AG24" s="1">
        <f t="shared" si="10"/>
        <v>273</v>
      </c>
      <c r="AH24" s="15">
        <v>126</v>
      </c>
      <c r="AI24" s="1">
        <f t="shared" si="11"/>
        <v>189</v>
      </c>
      <c r="AJ24" s="1">
        <f>VLOOKUP(A24,[1]Sheet!$A:$AG,32,0)</f>
        <v>14</v>
      </c>
      <c r="AK24" s="1">
        <f>VLOOKUP(A24,[1]Sheet!$A:$AG,33,0)</f>
        <v>126</v>
      </c>
      <c r="AL24" s="1">
        <f t="shared" si="12"/>
        <v>1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 s="21" t="s">
        <v>58</v>
      </c>
      <c r="B25" s="21" t="s">
        <v>36</v>
      </c>
      <c r="C25" s="21"/>
      <c r="D25" s="21"/>
      <c r="E25" s="21"/>
      <c r="F25" s="21"/>
      <c r="G25" s="22">
        <v>0</v>
      </c>
      <c r="H25" s="21">
        <v>180</v>
      </c>
      <c r="I25" s="21" t="s">
        <v>33</v>
      </c>
      <c r="J25" s="21"/>
      <c r="K25" s="21">
        <f t="shared" si="1"/>
        <v>0</v>
      </c>
      <c r="L25" s="21"/>
      <c r="M25" s="21"/>
      <c r="N25" s="21"/>
      <c r="O25" s="21"/>
      <c r="P25" s="21">
        <f t="shared" si="2"/>
        <v>0</v>
      </c>
      <c r="Q25" s="21"/>
      <c r="R25" s="23"/>
      <c r="S25" s="23"/>
      <c r="T25" s="23"/>
      <c r="U25" s="21"/>
      <c r="V25" s="21" t="e">
        <f t="shared" si="3"/>
        <v>#DIV/0!</v>
      </c>
      <c r="W25" s="21" t="e">
        <f t="shared" si="4"/>
        <v>#DIV/0!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 t="s">
        <v>38</v>
      </c>
      <c r="AD25" s="21">
        <f t="shared" si="5"/>
        <v>0</v>
      </c>
      <c r="AE25" s="22">
        <v>0</v>
      </c>
      <c r="AF25" s="24"/>
      <c r="AG25" s="21"/>
      <c r="AH25" s="21"/>
      <c r="AI25" s="21"/>
      <c r="AJ25" s="21">
        <f>VLOOKUP(A25,[1]Sheet!$A:$AG,32,0)</f>
        <v>14</v>
      </c>
      <c r="AK25" s="21">
        <f>VLOOKUP(A25,[1]Sheet!$A:$AG,33,0)</f>
        <v>126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21" t="s">
        <v>59</v>
      </c>
      <c r="B26" s="21" t="s">
        <v>36</v>
      </c>
      <c r="C26" s="21"/>
      <c r="D26" s="21"/>
      <c r="E26" s="21"/>
      <c r="F26" s="21"/>
      <c r="G26" s="22">
        <v>0</v>
      </c>
      <c r="H26" s="21">
        <v>180</v>
      </c>
      <c r="I26" s="21" t="s">
        <v>33</v>
      </c>
      <c r="J26" s="21"/>
      <c r="K26" s="21">
        <f t="shared" si="1"/>
        <v>0</v>
      </c>
      <c r="L26" s="21"/>
      <c r="M26" s="21"/>
      <c r="N26" s="21"/>
      <c r="O26" s="21"/>
      <c r="P26" s="21">
        <f t="shared" si="2"/>
        <v>0</v>
      </c>
      <c r="Q26" s="21"/>
      <c r="R26" s="23"/>
      <c r="S26" s="23"/>
      <c r="T26" s="23"/>
      <c r="U26" s="21"/>
      <c r="V26" s="21" t="e">
        <f t="shared" si="3"/>
        <v>#DIV/0!</v>
      </c>
      <c r="W26" s="21" t="e">
        <f t="shared" si="4"/>
        <v>#DIV/0!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 t="s">
        <v>38</v>
      </c>
      <c r="AD26" s="21">
        <f t="shared" si="5"/>
        <v>0</v>
      </c>
      <c r="AE26" s="22">
        <v>0</v>
      </c>
      <c r="AF26" s="24"/>
      <c r="AG26" s="21"/>
      <c r="AH26" s="21"/>
      <c r="AI26" s="21"/>
      <c r="AJ26" s="21">
        <f>VLOOKUP(A26,[1]Sheet!$A:$AG,32,0)</f>
        <v>14</v>
      </c>
      <c r="AK26" s="21">
        <f>VLOOKUP(A26,[1]Sheet!$A:$AG,33,0)</f>
        <v>126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1" t="s">
        <v>60</v>
      </c>
      <c r="B27" s="1" t="s">
        <v>32</v>
      </c>
      <c r="C27" s="1">
        <v>642</v>
      </c>
      <c r="D27" s="1">
        <v>648</v>
      </c>
      <c r="E27" s="1">
        <v>462</v>
      </c>
      <c r="F27" s="1">
        <v>768</v>
      </c>
      <c r="G27" s="6">
        <v>1</v>
      </c>
      <c r="H27" s="1">
        <v>180</v>
      </c>
      <c r="I27" s="1" t="s">
        <v>33</v>
      </c>
      <c r="J27" s="1">
        <v>453</v>
      </c>
      <c r="K27" s="1">
        <f t="shared" si="1"/>
        <v>9</v>
      </c>
      <c r="L27" s="1"/>
      <c r="M27" s="1"/>
      <c r="N27" s="1"/>
      <c r="O27" s="1"/>
      <c r="P27" s="1">
        <f t="shared" si="2"/>
        <v>92.4</v>
      </c>
      <c r="Q27" s="1">
        <f>P27-O27</f>
        <v>92.4</v>
      </c>
      <c r="R27" s="5">
        <f>14*P27-F27</f>
        <v>525.60000000000014</v>
      </c>
      <c r="S27" s="5">
        <f>AE27*AF27+AE27*AH27</f>
        <v>504</v>
      </c>
      <c r="T27" s="5"/>
      <c r="U27" s="1"/>
      <c r="V27" s="1">
        <f t="shared" si="3"/>
        <v>13.766233766233766</v>
      </c>
      <c r="W27" s="1">
        <f t="shared" si="4"/>
        <v>8.3116883116883109</v>
      </c>
      <c r="X27" s="1">
        <v>92.4</v>
      </c>
      <c r="Y27" s="1">
        <v>86.4</v>
      </c>
      <c r="Z27" s="1">
        <v>111.6</v>
      </c>
      <c r="AA27" s="1">
        <v>108</v>
      </c>
      <c r="AB27" s="1">
        <v>88.8</v>
      </c>
      <c r="AC27" s="1"/>
      <c r="AD27" s="1">
        <f t="shared" si="5"/>
        <v>525.60000000000014</v>
      </c>
      <c r="AE27" s="6">
        <v>6</v>
      </c>
      <c r="AF27" s="33">
        <f>MROUND(R27,AE27*AJ27)/AE27-AH27</f>
        <v>84</v>
      </c>
      <c r="AG27" s="1">
        <f>AF27*AE27*G27</f>
        <v>504</v>
      </c>
      <c r="AH27" s="15"/>
      <c r="AI27" s="1">
        <f>AH27*AE27*G27</f>
        <v>0</v>
      </c>
      <c r="AJ27" s="1">
        <f>VLOOKUP(A27,[1]Sheet!$A:$AG,32,0)</f>
        <v>12</v>
      </c>
      <c r="AK27" s="1">
        <f>VLOOKUP(A27,[1]Sheet!$A:$AG,33,0)</f>
        <v>84</v>
      </c>
      <c r="AL27" s="1">
        <f>AH27/AK27</f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21" t="s">
        <v>61</v>
      </c>
      <c r="B28" s="21" t="s">
        <v>36</v>
      </c>
      <c r="C28" s="21"/>
      <c r="D28" s="21"/>
      <c r="E28" s="21"/>
      <c r="F28" s="21"/>
      <c r="G28" s="22">
        <v>0</v>
      </c>
      <c r="H28" s="21">
        <v>365</v>
      </c>
      <c r="I28" s="21" t="s">
        <v>33</v>
      </c>
      <c r="J28" s="21"/>
      <c r="K28" s="21">
        <f t="shared" si="1"/>
        <v>0</v>
      </c>
      <c r="L28" s="21"/>
      <c r="M28" s="21"/>
      <c r="N28" s="21"/>
      <c r="O28" s="21"/>
      <c r="P28" s="21">
        <f t="shared" si="2"/>
        <v>0</v>
      </c>
      <c r="Q28" s="21"/>
      <c r="R28" s="23"/>
      <c r="S28" s="23"/>
      <c r="T28" s="23"/>
      <c r="U28" s="21"/>
      <c r="V28" s="21" t="e">
        <f t="shared" si="3"/>
        <v>#DIV/0!</v>
      </c>
      <c r="W28" s="21" t="e">
        <f t="shared" si="4"/>
        <v>#DIV/0!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 t="s">
        <v>38</v>
      </c>
      <c r="AD28" s="21">
        <f t="shared" si="5"/>
        <v>0</v>
      </c>
      <c r="AE28" s="22">
        <v>0</v>
      </c>
      <c r="AF28" s="24"/>
      <c r="AG28" s="21"/>
      <c r="AH28" s="21"/>
      <c r="AI28" s="21"/>
      <c r="AJ28" s="21">
        <f>VLOOKUP(A28,[1]Sheet!$A:$AG,32,0)</f>
        <v>14</v>
      </c>
      <c r="AK28" s="21">
        <f>VLOOKUP(A28,[1]Sheet!$A:$AG,33,0)</f>
        <v>70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1" t="s">
        <v>62</v>
      </c>
      <c r="B29" s="1" t="s">
        <v>36</v>
      </c>
      <c r="C29" s="1">
        <v>862</v>
      </c>
      <c r="D29" s="1">
        <v>508</v>
      </c>
      <c r="E29" s="1">
        <v>1052</v>
      </c>
      <c r="F29" s="1">
        <v>199</v>
      </c>
      <c r="G29" s="6">
        <v>0.25</v>
      </c>
      <c r="H29" s="1">
        <v>365</v>
      </c>
      <c r="I29" s="1" t="s">
        <v>33</v>
      </c>
      <c r="J29" s="1">
        <v>1193</v>
      </c>
      <c r="K29" s="1">
        <f t="shared" si="1"/>
        <v>-141</v>
      </c>
      <c r="L29" s="1"/>
      <c r="M29" s="1"/>
      <c r="N29" s="1"/>
      <c r="O29" s="30">
        <f>IFERROR(VLOOKUP(A29,[2]TDSheet!$A:$AB,7,),0)/5</f>
        <v>112.8</v>
      </c>
      <c r="P29" s="1">
        <f t="shared" si="2"/>
        <v>210.4</v>
      </c>
      <c r="Q29" s="31">
        <f t="shared" ref="Q29:Q30" si="13">P29-O29</f>
        <v>97.600000000000009</v>
      </c>
      <c r="R29" s="32">
        <f t="shared" ref="R29:R30" si="14">16*Q29-F29</f>
        <v>1362.6000000000001</v>
      </c>
      <c r="S29" s="5">
        <f t="shared" ref="S29:S30" si="15">AE29*AF29+AE29*AH29</f>
        <v>1344</v>
      </c>
      <c r="T29" s="5"/>
      <c r="U29" s="1"/>
      <c r="V29" s="1">
        <f>(F29+S29)/Q29</f>
        <v>15.809426229508196</v>
      </c>
      <c r="W29" s="1">
        <f>F29/Q29</f>
        <v>2.0389344262295079</v>
      </c>
      <c r="X29" s="1">
        <v>95.8</v>
      </c>
      <c r="Y29" s="1">
        <v>100.8</v>
      </c>
      <c r="Z29" s="1">
        <v>107.6</v>
      </c>
      <c r="AA29" s="1">
        <v>170.6</v>
      </c>
      <c r="AB29" s="1">
        <v>182</v>
      </c>
      <c r="AC29" s="1"/>
      <c r="AD29" s="1">
        <f t="shared" si="5"/>
        <v>340.65000000000003</v>
      </c>
      <c r="AE29" s="6">
        <v>12</v>
      </c>
      <c r="AF29" s="33">
        <f t="shared" ref="AF29:AF30" si="16">MROUND(R29,AE29*AJ29)/AE29-AH29</f>
        <v>112</v>
      </c>
      <c r="AG29" s="1">
        <f t="shared" ref="AG29:AG30" si="17">AF29*AE29*G29</f>
        <v>336</v>
      </c>
      <c r="AH29" s="15"/>
      <c r="AI29" s="1">
        <f t="shared" ref="AI29:AI30" si="18">AH29*AE29*G29</f>
        <v>0</v>
      </c>
      <c r="AJ29" s="1">
        <f>VLOOKUP(A29,[1]Sheet!$A:$AG,32,0)</f>
        <v>14</v>
      </c>
      <c r="AK29" s="1">
        <f>VLOOKUP(A29,[1]Sheet!$A:$AG,33,0)</f>
        <v>70</v>
      </c>
      <c r="AL29" s="1">
        <f t="shared" ref="AL29:AL30" si="19">AH29/AK29</f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1" t="s">
        <v>63</v>
      </c>
      <c r="B30" s="1" t="s">
        <v>36</v>
      </c>
      <c r="C30" s="1">
        <v>725</v>
      </c>
      <c r="D30" s="1">
        <v>504</v>
      </c>
      <c r="E30" s="1">
        <v>787</v>
      </c>
      <c r="F30" s="1">
        <v>328</v>
      </c>
      <c r="G30" s="6">
        <v>0.25</v>
      </c>
      <c r="H30" s="1">
        <v>180</v>
      </c>
      <c r="I30" s="1" t="s">
        <v>33</v>
      </c>
      <c r="J30" s="1">
        <v>866</v>
      </c>
      <c r="K30" s="1">
        <f t="shared" si="1"/>
        <v>-79</v>
      </c>
      <c r="L30" s="1"/>
      <c r="M30" s="1"/>
      <c r="N30" s="1"/>
      <c r="O30" s="30">
        <f>IFERROR(VLOOKUP(A30,[2]TDSheet!$A:$AB,7,),0)/5</f>
        <v>93.6</v>
      </c>
      <c r="P30" s="1">
        <f t="shared" si="2"/>
        <v>157.4</v>
      </c>
      <c r="Q30" s="31">
        <f t="shared" si="13"/>
        <v>63.800000000000011</v>
      </c>
      <c r="R30" s="32">
        <f t="shared" si="14"/>
        <v>692.80000000000018</v>
      </c>
      <c r="S30" s="5">
        <f t="shared" si="15"/>
        <v>672</v>
      </c>
      <c r="T30" s="5"/>
      <c r="U30" s="1"/>
      <c r="V30" s="1">
        <f>(F30+S30)/Q30</f>
        <v>15.673981191222568</v>
      </c>
      <c r="W30" s="1">
        <f>F30/Q30</f>
        <v>5.1410658307210024</v>
      </c>
      <c r="X30" s="1">
        <v>79.400000000000006</v>
      </c>
      <c r="Y30" s="1">
        <v>78.2</v>
      </c>
      <c r="Z30" s="1">
        <v>91.6</v>
      </c>
      <c r="AA30" s="1">
        <v>138</v>
      </c>
      <c r="AB30" s="1">
        <v>128.19999999999999</v>
      </c>
      <c r="AC30" s="1"/>
      <c r="AD30" s="1">
        <f t="shared" si="5"/>
        <v>173.20000000000005</v>
      </c>
      <c r="AE30" s="6">
        <v>12</v>
      </c>
      <c r="AF30" s="33">
        <f t="shared" si="16"/>
        <v>56</v>
      </c>
      <c r="AG30" s="1">
        <f t="shared" si="17"/>
        <v>168</v>
      </c>
      <c r="AH30" s="15"/>
      <c r="AI30" s="1">
        <f t="shared" si="18"/>
        <v>0</v>
      </c>
      <c r="AJ30" s="1">
        <f>VLOOKUP(A30,[1]Sheet!$A:$AG,32,0)</f>
        <v>14</v>
      </c>
      <c r="AK30" s="1">
        <f>VLOOKUP(A30,[1]Sheet!$A:$AG,33,0)</f>
        <v>70</v>
      </c>
      <c r="AL30" s="1">
        <f t="shared" si="19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21" t="s">
        <v>64</v>
      </c>
      <c r="B31" s="21" t="s">
        <v>36</v>
      </c>
      <c r="C31" s="21"/>
      <c r="D31" s="21"/>
      <c r="E31" s="21"/>
      <c r="F31" s="21"/>
      <c r="G31" s="22">
        <v>0</v>
      </c>
      <c r="H31" s="21">
        <v>180</v>
      </c>
      <c r="I31" s="21" t="s">
        <v>33</v>
      </c>
      <c r="J31" s="21"/>
      <c r="K31" s="21">
        <f t="shared" si="1"/>
        <v>0</v>
      </c>
      <c r="L31" s="21"/>
      <c r="M31" s="21"/>
      <c r="N31" s="21"/>
      <c r="O31" s="21"/>
      <c r="P31" s="21">
        <f t="shared" si="2"/>
        <v>0</v>
      </c>
      <c r="Q31" s="21"/>
      <c r="R31" s="23"/>
      <c r="S31" s="23"/>
      <c r="T31" s="23"/>
      <c r="U31" s="21"/>
      <c r="V31" s="21" t="e">
        <f t="shared" si="3"/>
        <v>#DIV/0!</v>
      </c>
      <c r="W31" s="21" t="e">
        <f t="shared" si="4"/>
        <v>#DIV/0!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 t="s">
        <v>38</v>
      </c>
      <c r="AD31" s="21">
        <f t="shared" si="5"/>
        <v>0</v>
      </c>
      <c r="AE31" s="22">
        <v>0</v>
      </c>
      <c r="AF31" s="24"/>
      <c r="AG31" s="21"/>
      <c r="AH31" s="21"/>
      <c r="AI31" s="21"/>
      <c r="AJ31" s="21">
        <f>VLOOKUP(A31,[1]Sheet!$A:$AG,32,0)</f>
        <v>14</v>
      </c>
      <c r="AK31" s="21">
        <f>VLOOKUP(A31,[1]Sheet!$A:$AG,33,0)</f>
        <v>126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21" t="s">
        <v>65</v>
      </c>
      <c r="B32" s="21" t="s">
        <v>36</v>
      </c>
      <c r="C32" s="21"/>
      <c r="D32" s="21"/>
      <c r="E32" s="21"/>
      <c r="F32" s="21"/>
      <c r="G32" s="22">
        <v>0</v>
      </c>
      <c r="H32" s="21">
        <v>180</v>
      </c>
      <c r="I32" s="21" t="s">
        <v>33</v>
      </c>
      <c r="J32" s="21"/>
      <c r="K32" s="21">
        <f t="shared" si="1"/>
        <v>0</v>
      </c>
      <c r="L32" s="21"/>
      <c r="M32" s="21"/>
      <c r="N32" s="21"/>
      <c r="O32" s="21"/>
      <c r="P32" s="21">
        <f t="shared" si="2"/>
        <v>0</v>
      </c>
      <c r="Q32" s="21"/>
      <c r="R32" s="23"/>
      <c r="S32" s="23"/>
      <c r="T32" s="23"/>
      <c r="U32" s="21"/>
      <c r="V32" s="21" t="e">
        <f t="shared" si="3"/>
        <v>#DIV/0!</v>
      </c>
      <c r="W32" s="21" t="e">
        <f t="shared" si="4"/>
        <v>#DIV/0!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 t="s">
        <v>38</v>
      </c>
      <c r="AD32" s="21">
        <f t="shared" si="5"/>
        <v>0</v>
      </c>
      <c r="AE32" s="22">
        <v>0</v>
      </c>
      <c r="AF32" s="24"/>
      <c r="AG32" s="21"/>
      <c r="AH32" s="21"/>
      <c r="AI32" s="21"/>
      <c r="AJ32" s="21">
        <f>VLOOKUP(A32,[1]Sheet!$A:$AG,32,0)</f>
        <v>14</v>
      </c>
      <c r="AK32" s="21">
        <f>VLOOKUP(A32,[1]Sheet!$A:$AG,33,0)</f>
        <v>70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21" t="s">
        <v>66</v>
      </c>
      <c r="B33" s="21" t="s">
        <v>36</v>
      </c>
      <c r="C33" s="21"/>
      <c r="D33" s="21"/>
      <c r="E33" s="21"/>
      <c r="F33" s="21"/>
      <c r="G33" s="22">
        <v>0</v>
      </c>
      <c r="H33" s="21">
        <v>180</v>
      </c>
      <c r="I33" s="21" t="s">
        <v>33</v>
      </c>
      <c r="J33" s="21"/>
      <c r="K33" s="21">
        <f t="shared" si="1"/>
        <v>0</v>
      </c>
      <c r="L33" s="21"/>
      <c r="M33" s="21"/>
      <c r="N33" s="21"/>
      <c r="O33" s="21"/>
      <c r="P33" s="21">
        <f t="shared" si="2"/>
        <v>0</v>
      </c>
      <c r="Q33" s="21"/>
      <c r="R33" s="23"/>
      <c r="S33" s="23"/>
      <c r="T33" s="23"/>
      <c r="U33" s="21"/>
      <c r="V33" s="21" t="e">
        <f t="shared" si="3"/>
        <v>#DIV/0!</v>
      </c>
      <c r="W33" s="21" t="e">
        <f t="shared" si="4"/>
        <v>#DIV/0!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 t="s">
        <v>38</v>
      </c>
      <c r="AD33" s="21">
        <f t="shared" si="5"/>
        <v>0</v>
      </c>
      <c r="AE33" s="22">
        <v>0</v>
      </c>
      <c r="AF33" s="24"/>
      <c r="AG33" s="21"/>
      <c r="AH33" s="21"/>
      <c r="AI33" s="21"/>
      <c r="AJ33" s="21">
        <f>VLOOKUP(A33,[1]Sheet!$A:$AG,32,0)</f>
        <v>12</v>
      </c>
      <c r="AK33" s="21">
        <f>VLOOKUP(A33,[1]Sheet!$A:$AG,33,0)</f>
        <v>84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5">
      <c r="A34" s="21" t="s">
        <v>67</v>
      </c>
      <c r="B34" s="21" t="s">
        <v>36</v>
      </c>
      <c r="C34" s="21"/>
      <c r="D34" s="21"/>
      <c r="E34" s="21"/>
      <c r="F34" s="21"/>
      <c r="G34" s="22">
        <v>0</v>
      </c>
      <c r="H34" s="21">
        <v>180</v>
      </c>
      <c r="I34" s="21" t="s">
        <v>33</v>
      </c>
      <c r="J34" s="21"/>
      <c r="K34" s="21">
        <f t="shared" si="1"/>
        <v>0</v>
      </c>
      <c r="L34" s="21"/>
      <c r="M34" s="21"/>
      <c r="N34" s="21"/>
      <c r="O34" s="21"/>
      <c r="P34" s="21">
        <f t="shared" si="2"/>
        <v>0</v>
      </c>
      <c r="Q34" s="21"/>
      <c r="R34" s="23"/>
      <c r="S34" s="23"/>
      <c r="T34" s="23"/>
      <c r="U34" s="21"/>
      <c r="V34" s="21" t="e">
        <f t="shared" si="3"/>
        <v>#DIV/0!</v>
      </c>
      <c r="W34" s="21" t="e">
        <f t="shared" si="4"/>
        <v>#DIV/0!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 t="s">
        <v>38</v>
      </c>
      <c r="AD34" s="21">
        <f t="shared" si="5"/>
        <v>0</v>
      </c>
      <c r="AE34" s="22">
        <v>0</v>
      </c>
      <c r="AF34" s="24"/>
      <c r="AG34" s="21"/>
      <c r="AH34" s="21"/>
      <c r="AI34" s="21"/>
      <c r="AJ34" s="21">
        <f>VLOOKUP(A34,[1]Sheet!$A:$AG,32,0)</f>
        <v>12</v>
      </c>
      <c r="AK34" s="21">
        <f>VLOOKUP(A34,[1]Sheet!$A:$AG,33,0)</f>
        <v>84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21" t="s">
        <v>68</v>
      </c>
      <c r="B35" s="21" t="s">
        <v>36</v>
      </c>
      <c r="C35" s="21"/>
      <c r="D35" s="21"/>
      <c r="E35" s="21"/>
      <c r="F35" s="21"/>
      <c r="G35" s="22">
        <v>0</v>
      </c>
      <c r="H35" s="21">
        <v>180</v>
      </c>
      <c r="I35" s="21" t="s">
        <v>33</v>
      </c>
      <c r="J35" s="21"/>
      <c r="K35" s="21">
        <f t="shared" si="1"/>
        <v>0</v>
      </c>
      <c r="L35" s="21"/>
      <c r="M35" s="21"/>
      <c r="N35" s="21"/>
      <c r="O35" s="21"/>
      <c r="P35" s="21">
        <f t="shared" si="2"/>
        <v>0</v>
      </c>
      <c r="Q35" s="21"/>
      <c r="R35" s="23"/>
      <c r="S35" s="23"/>
      <c r="T35" s="23"/>
      <c r="U35" s="21"/>
      <c r="V35" s="21" t="e">
        <f t="shared" si="3"/>
        <v>#DIV/0!</v>
      </c>
      <c r="W35" s="21" t="e">
        <f t="shared" si="4"/>
        <v>#DIV/0!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 t="s">
        <v>38</v>
      </c>
      <c r="AD35" s="21">
        <f t="shared" si="5"/>
        <v>0</v>
      </c>
      <c r="AE35" s="22">
        <v>0</v>
      </c>
      <c r="AF35" s="24"/>
      <c r="AG35" s="21"/>
      <c r="AH35" s="21"/>
      <c r="AI35" s="21"/>
      <c r="AJ35" s="21">
        <f>VLOOKUP(A35,[1]Sheet!$A:$AG,32,0)</f>
        <v>12</v>
      </c>
      <c r="AK35" s="21">
        <f>VLOOKUP(A35,[1]Sheet!$A:$AG,33,0)</f>
        <v>84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5">
      <c r="A36" s="1" t="s">
        <v>69</v>
      </c>
      <c r="B36" s="1" t="s">
        <v>36</v>
      </c>
      <c r="C36" s="1">
        <v>464</v>
      </c>
      <c r="D36" s="1">
        <v>576</v>
      </c>
      <c r="E36" s="1">
        <v>582</v>
      </c>
      <c r="F36" s="1">
        <v>385</v>
      </c>
      <c r="G36" s="6">
        <v>0.75</v>
      </c>
      <c r="H36" s="1">
        <v>180</v>
      </c>
      <c r="I36" s="1" t="s">
        <v>33</v>
      </c>
      <c r="J36" s="1">
        <v>683</v>
      </c>
      <c r="K36" s="1">
        <f t="shared" si="1"/>
        <v>-101</v>
      </c>
      <c r="L36" s="1"/>
      <c r="M36" s="1"/>
      <c r="N36" s="1"/>
      <c r="O36" s="30">
        <f>IFERROR(VLOOKUP(A36,[2]TDSheet!$A:$AB,7,),0)/5</f>
        <v>65.599999999999994</v>
      </c>
      <c r="P36" s="1">
        <f t="shared" si="2"/>
        <v>116.4</v>
      </c>
      <c r="Q36" s="31">
        <f>P36-O36</f>
        <v>50.800000000000011</v>
      </c>
      <c r="R36" s="32">
        <f>16*Q36-F36</f>
        <v>427.80000000000018</v>
      </c>
      <c r="S36" s="5">
        <f>AE36*AF36+AE36*AH36</f>
        <v>384</v>
      </c>
      <c r="T36" s="5"/>
      <c r="U36" s="1"/>
      <c r="V36" s="1">
        <f>(F36+S36)/Q36</f>
        <v>15.137795275590548</v>
      </c>
      <c r="W36" s="1">
        <f>F36/Q36</f>
        <v>7.578740157480313</v>
      </c>
      <c r="X36" s="1">
        <v>70.400000000000006</v>
      </c>
      <c r="Y36" s="1">
        <v>61.4</v>
      </c>
      <c r="Z36" s="1">
        <v>78</v>
      </c>
      <c r="AA36" s="1">
        <v>88.4</v>
      </c>
      <c r="AB36" s="1">
        <v>80.400000000000006</v>
      </c>
      <c r="AC36" s="1"/>
      <c r="AD36" s="1">
        <f t="shared" si="5"/>
        <v>320.85000000000014</v>
      </c>
      <c r="AE36" s="6">
        <v>8</v>
      </c>
      <c r="AF36" s="33">
        <f>MROUND(R36,AE36*AJ36)/AE36-AH36</f>
        <v>48</v>
      </c>
      <c r="AG36" s="1">
        <f>AF36*AE36*G36</f>
        <v>288</v>
      </c>
      <c r="AH36" s="15"/>
      <c r="AI36" s="1">
        <f>AH36*AE36*G36</f>
        <v>0</v>
      </c>
      <c r="AJ36" s="1">
        <f>VLOOKUP(A36,[1]Sheet!$A:$AG,32,0)</f>
        <v>12</v>
      </c>
      <c r="AK36" s="1">
        <f>VLOOKUP(A36,[1]Sheet!$A:$AG,33,0)</f>
        <v>84</v>
      </c>
      <c r="AL36" s="1">
        <f>AH36/AK36</f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21" t="s">
        <v>70</v>
      </c>
      <c r="B37" s="21" t="s">
        <v>36</v>
      </c>
      <c r="C37" s="21"/>
      <c r="D37" s="21"/>
      <c r="E37" s="21"/>
      <c r="F37" s="21"/>
      <c r="G37" s="22">
        <v>0</v>
      </c>
      <c r="H37" s="21">
        <v>180</v>
      </c>
      <c r="I37" s="21" t="s">
        <v>33</v>
      </c>
      <c r="J37" s="21"/>
      <c r="K37" s="21">
        <f t="shared" si="1"/>
        <v>0</v>
      </c>
      <c r="L37" s="21"/>
      <c r="M37" s="21"/>
      <c r="N37" s="21"/>
      <c r="O37" s="21"/>
      <c r="P37" s="21">
        <f t="shared" si="2"/>
        <v>0</v>
      </c>
      <c r="Q37" s="21"/>
      <c r="R37" s="23"/>
      <c r="S37" s="23"/>
      <c r="T37" s="23"/>
      <c r="U37" s="21"/>
      <c r="V37" s="21" t="e">
        <f t="shared" si="3"/>
        <v>#DIV/0!</v>
      </c>
      <c r="W37" s="21" t="e">
        <f t="shared" si="4"/>
        <v>#DIV/0!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 t="s">
        <v>38</v>
      </c>
      <c r="AD37" s="21">
        <f t="shared" si="5"/>
        <v>0</v>
      </c>
      <c r="AE37" s="22">
        <v>0</v>
      </c>
      <c r="AF37" s="24"/>
      <c r="AG37" s="21"/>
      <c r="AH37" s="21"/>
      <c r="AI37" s="21"/>
      <c r="AJ37" s="21">
        <f>VLOOKUP(A37,[1]Sheet!$A:$AG,32,0)</f>
        <v>12</v>
      </c>
      <c r="AK37" s="21">
        <f>VLOOKUP(A37,[1]Sheet!$A:$AG,33,0)</f>
        <v>84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5">
      <c r="A38" s="21" t="s">
        <v>71</v>
      </c>
      <c r="B38" s="21" t="s">
        <v>36</v>
      </c>
      <c r="C38" s="21"/>
      <c r="D38" s="21"/>
      <c r="E38" s="21"/>
      <c r="F38" s="21"/>
      <c r="G38" s="22">
        <v>0</v>
      </c>
      <c r="H38" s="21">
        <v>180</v>
      </c>
      <c r="I38" s="21" t="s">
        <v>33</v>
      </c>
      <c r="J38" s="21"/>
      <c r="K38" s="21">
        <f t="shared" ref="K38:K68" si="20">E38-J38</f>
        <v>0</v>
      </c>
      <c r="L38" s="21"/>
      <c r="M38" s="21"/>
      <c r="N38" s="21"/>
      <c r="O38" s="21"/>
      <c r="P38" s="21">
        <f t="shared" si="2"/>
        <v>0</v>
      </c>
      <c r="Q38" s="21"/>
      <c r="R38" s="23"/>
      <c r="S38" s="23"/>
      <c r="T38" s="23"/>
      <c r="U38" s="21"/>
      <c r="V38" s="21" t="e">
        <f t="shared" si="3"/>
        <v>#DIV/0!</v>
      </c>
      <c r="W38" s="21" t="e">
        <f t="shared" si="4"/>
        <v>#DIV/0!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 t="s">
        <v>38</v>
      </c>
      <c r="AD38" s="21">
        <f t="shared" si="5"/>
        <v>0</v>
      </c>
      <c r="AE38" s="22">
        <v>0</v>
      </c>
      <c r="AF38" s="24"/>
      <c r="AG38" s="21"/>
      <c r="AH38" s="21"/>
      <c r="AI38" s="21"/>
      <c r="AJ38" s="21">
        <f>VLOOKUP(A38,[1]Sheet!$A:$AG,32,0)</f>
        <v>12</v>
      </c>
      <c r="AK38" s="21">
        <f>VLOOKUP(A38,[1]Sheet!$A:$AG,33,0)</f>
        <v>84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21" t="s">
        <v>72</v>
      </c>
      <c r="B39" s="21" t="s">
        <v>36</v>
      </c>
      <c r="C39" s="21"/>
      <c r="D39" s="21"/>
      <c r="E39" s="21"/>
      <c r="F39" s="21"/>
      <c r="G39" s="22">
        <v>0</v>
      </c>
      <c r="H39" s="21">
        <v>180</v>
      </c>
      <c r="I39" s="21" t="s">
        <v>33</v>
      </c>
      <c r="J39" s="21"/>
      <c r="K39" s="21">
        <f t="shared" si="20"/>
        <v>0</v>
      </c>
      <c r="L39" s="21"/>
      <c r="M39" s="21"/>
      <c r="N39" s="21"/>
      <c r="O39" s="21"/>
      <c r="P39" s="21">
        <f t="shared" si="2"/>
        <v>0</v>
      </c>
      <c r="Q39" s="21"/>
      <c r="R39" s="23"/>
      <c r="S39" s="23"/>
      <c r="T39" s="23"/>
      <c r="U39" s="21"/>
      <c r="V39" s="21" t="e">
        <f t="shared" si="3"/>
        <v>#DIV/0!</v>
      </c>
      <c r="W39" s="21" t="e">
        <f t="shared" si="4"/>
        <v>#DIV/0!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21" t="s">
        <v>38</v>
      </c>
      <c r="AD39" s="21">
        <f t="shared" si="5"/>
        <v>0</v>
      </c>
      <c r="AE39" s="22">
        <v>0</v>
      </c>
      <c r="AF39" s="24"/>
      <c r="AG39" s="21"/>
      <c r="AH39" s="21"/>
      <c r="AI39" s="21"/>
      <c r="AJ39" s="21">
        <f>VLOOKUP(A39,[1]Sheet!$A:$AG,32,0)</f>
        <v>12</v>
      </c>
      <c r="AK39" s="21">
        <f>VLOOKUP(A39,[1]Sheet!$A:$AG,33,0)</f>
        <v>84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1" t="s">
        <v>73</v>
      </c>
      <c r="B40" s="1" t="s">
        <v>36</v>
      </c>
      <c r="C40" s="1">
        <v>550</v>
      </c>
      <c r="D40" s="1">
        <v>384</v>
      </c>
      <c r="E40" s="1">
        <v>658</v>
      </c>
      <c r="F40" s="1">
        <v>189</v>
      </c>
      <c r="G40" s="6">
        <v>0.9</v>
      </c>
      <c r="H40" s="1">
        <v>180</v>
      </c>
      <c r="I40" s="1" t="s">
        <v>33</v>
      </c>
      <c r="J40" s="1">
        <v>680</v>
      </c>
      <c r="K40" s="1">
        <f t="shared" si="20"/>
        <v>-22</v>
      </c>
      <c r="L40" s="1"/>
      <c r="M40" s="1"/>
      <c r="N40" s="1"/>
      <c r="O40" s="30">
        <f>IFERROR(VLOOKUP(A40,[2]TDSheet!$A:$AB,7,),0)/5</f>
        <v>86.4</v>
      </c>
      <c r="P40" s="1">
        <f t="shared" si="2"/>
        <v>131.6</v>
      </c>
      <c r="Q40" s="31">
        <f>P40-O40</f>
        <v>45.199999999999989</v>
      </c>
      <c r="R40" s="32">
        <f>16*Q40-F40</f>
        <v>534.19999999999982</v>
      </c>
      <c r="S40" s="5">
        <f>AE40*AF40+AE40*AH40</f>
        <v>576</v>
      </c>
      <c r="T40" s="5"/>
      <c r="U40" s="1"/>
      <c r="V40" s="1">
        <f>(F40+S40)/Q40</f>
        <v>16.924778761061951</v>
      </c>
      <c r="W40" s="1">
        <f>F40/Q40</f>
        <v>4.1814159292035411</v>
      </c>
      <c r="X40" s="1">
        <v>60.2</v>
      </c>
      <c r="Y40" s="1">
        <v>60.8</v>
      </c>
      <c r="Z40" s="1">
        <v>78</v>
      </c>
      <c r="AA40" s="1">
        <v>81.400000000000006</v>
      </c>
      <c r="AB40" s="1">
        <v>77.8</v>
      </c>
      <c r="AC40" s="1"/>
      <c r="AD40" s="1">
        <f t="shared" si="5"/>
        <v>480.77999999999986</v>
      </c>
      <c r="AE40" s="6">
        <v>8</v>
      </c>
      <c r="AF40" s="33">
        <f>MROUND(R40,AE40*AJ40)/AE40-AH40</f>
        <v>72</v>
      </c>
      <c r="AG40" s="1">
        <f>AF40*AE40*G40</f>
        <v>518.4</v>
      </c>
      <c r="AH40" s="15"/>
      <c r="AI40" s="1">
        <f>AH40*AE40*G40</f>
        <v>0</v>
      </c>
      <c r="AJ40" s="1">
        <f>VLOOKUP(A40,[1]Sheet!$A:$AG,32,0)</f>
        <v>12</v>
      </c>
      <c r="AK40" s="1">
        <f>VLOOKUP(A40,[1]Sheet!$A:$AG,33,0)</f>
        <v>84</v>
      </c>
      <c r="AL40" s="1">
        <f>AH40/AK40</f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5">
      <c r="A41" s="21" t="s">
        <v>74</v>
      </c>
      <c r="B41" s="21" t="s">
        <v>36</v>
      </c>
      <c r="C41" s="21"/>
      <c r="D41" s="21"/>
      <c r="E41" s="21"/>
      <c r="F41" s="21"/>
      <c r="G41" s="22">
        <v>0</v>
      </c>
      <c r="H41" s="21">
        <v>180</v>
      </c>
      <c r="I41" s="21" t="s">
        <v>33</v>
      </c>
      <c r="J41" s="21"/>
      <c r="K41" s="21">
        <f t="shared" si="20"/>
        <v>0</v>
      </c>
      <c r="L41" s="21"/>
      <c r="M41" s="21"/>
      <c r="N41" s="21"/>
      <c r="O41" s="21"/>
      <c r="P41" s="21">
        <f t="shared" si="2"/>
        <v>0</v>
      </c>
      <c r="Q41" s="21"/>
      <c r="R41" s="23"/>
      <c r="S41" s="23"/>
      <c r="T41" s="23"/>
      <c r="U41" s="21"/>
      <c r="V41" s="21" t="e">
        <f t="shared" si="3"/>
        <v>#DIV/0!</v>
      </c>
      <c r="W41" s="21" t="e">
        <f t="shared" si="4"/>
        <v>#DIV/0!</v>
      </c>
      <c r="X41" s="21">
        <v>0</v>
      </c>
      <c r="Y41" s="21">
        <v>0</v>
      </c>
      <c r="Z41" s="21">
        <v>0</v>
      </c>
      <c r="AA41" s="21">
        <v>0</v>
      </c>
      <c r="AB41" s="21">
        <v>0</v>
      </c>
      <c r="AC41" s="21" t="s">
        <v>38</v>
      </c>
      <c r="AD41" s="21">
        <f t="shared" si="5"/>
        <v>0</v>
      </c>
      <c r="AE41" s="22">
        <v>0</v>
      </c>
      <c r="AF41" s="24"/>
      <c r="AG41" s="21"/>
      <c r="AH41" s="21"/>
      <c r="AI41" s="21"/>
      <c r="AJ41" s="21">
        <f>VLOOKUP(A41,[1]Sheet!$A:$AG,32,0)</f>
        <v>12</v>
      </c>
      <c r="AK41" s="21">
        <f>VLOOKUP(A41,[1]Sheet!$A:$AG,33,0)</f>
        <v>84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21" t="s">
        <v>75</v>
      </c>
      <c r="B42" s="21" t="s">
        <v>36</v>
      </c>
      <c r="C42" s="21"/>
      <c r="D42" s="21"/>
      <c r="E42" s="21"/>
      <c r="F42" s="21"/>
      <c r="G42" s="22">
        <v>0</v>
      </c>
      <c r="H42" s="21">
        <v>180</v>
      </c>
      <c r="I42" s="21" t="s">
        <v>33</v>
      </c>
      <c r="J42" s="21"/>
      <c r="K42" s="21">
        <f t="shared" si="20"/>
        <v>0</v>
      </c>
      <c r="L42" s="21"/>
      <c r="M42" s="21"/>
      <c r="N42" s="21"/>
      <c r="O42" s="21"/>
      <c r="P42" s="21">
        <f t="shared" si="2"/>
        <v>0</v>
      </c>
      <c r="Q42" s="21"/>
      <c r="R42" s="23"/>
      <c r="S42" s="23"/>
      <c r="T42" s="23"/>
      <c r="U42" s="21"/>
      <c r="V42" s="21" t="e">
        <f t="shared" si="3"/>
        <v>#DIV/0!</v>
      </c>
      <c r="W42" s="21" t="e">
        <f t="shared" si="4"/>
        <v>#DIV/0!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 t="s">
        <v>38</v>
      </c>
      <c r="AD42" s="21">
        <f t="shared" si="5"/>
        <v>0</v>
      </c>
      <c r="AE42" s="22">
        <v>0</v>
      </c>
      <c r="AF42" s="24"/>
      <c r="AG42" s="21"/>
      <c r="AH42" s="21"/>
      <c r="AI42" s="21"/>
      <c r="AJ42" s="21">
        <f>VLOOKUP(A42,[1]Sheet!$A:$AG,32,0)</f>
        <v>12</v>
      </c>
      <c r="AK42" s="21">
        <f>VLOOKUP(A42,[1]Sheet!$A:$AG,33,0)</f>
        <v>84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5">
      <c r="A43" s="1" t="s">
        <v>76</v>
      </c>
      <c r="B43" s="1" t="s">
        <v>36</v>
      </c>
      <c r="C43" s="1">
        <v>956</v>
      </c>
      <c r="D43" s="1">
        <v>771</v>
      </c>
      <c r="E43" s="1">
        <v>1178</v>
      </c>
      <c r="F43" s="1">
        <v>428</v>
      </c>
      <c r="G43" s="6">
        <v>0.9</v>
      </c>
      <c r="H43" s="1">
        <v>180</v>
      </c>
      <c r="I43" s="1" t="s">
        <v>33</v>
      </c>
      <c r="J43" s="1">
        <v>1170</v>
      </c>
      <c r="K43" s="1">
        <f t="shared" si="20"/>
        <v>8</v>
      </c>
      <c r="L43" s="1"/>
      <c r="M43" s="1"/>
      <c r="N43" s="1"/>
      <c r="O43" s="30">
        <f>IFERROR(VLOOKUP(A43,[2]TDSheet!$A:$AB,7,),0)/5</f>
        <v>86.4</v>
      </c>
      <c r="P43" s="1">
        <f t="shared" si="2"/>
        <v>235.6</v>
      </c>
      <c r="Q43" s="31">
        <f t="shared" ref="Q43:Q47" si="21">P43-O43</f>
        <v>149.19999999999999</v>
      </c>
      <c r="R43" s="32">
        <f t="shared" ref="R43:R44" si="22">16*Q43-F43</f>
        <v>1959.1999999999998</v>
      </c>
      <c r="S43" s="5">
        <f t="shared" ref="S43:S47" si="23">AE43*AF43+AE43*AH43</f>
        <v>1920</v>
      </c>
      <c r="T43" s="5"/>
      <c r="U43" s="1"/>
      <c r="V43" s="1">
        <f t="shared" ref="V43" si="24">(F43+S43)/Q43</f>
        <v>15.737265415549599</v>
      </c>
      <c r="W43" s="1">
        <f t="shared" ref="W43:W44" si="25">F43/Q43</f>
        <v>2.8686327077747991</v>
      </c>
      <c r="X43" s="1">
        <v>115.8</v>
      </c>
      <c r="Y43" s="1">
        <v>134.4</v>
      </c>
      <c r="Z43" s="1">
        <v>161.4</v>
      </c>
      <c r="AA43" s="1">
        <v>210.2</v>
      </c>
      <c r="AB43" s="1">
        <v>184.2</v>
      </c>
      <c r="AC43" s="1"/>
      <c r="AD43" s="1">
        <f t="shared" si="5"/>
        <v>1763.28</v>
      </c>
      <c r="AE43" s="6">
        <v>8</v>
      </c>
      <c r="AF43" s="33">
        <f t="shared" ref="AF43:AF47" si="26">MROUND(R43,AE43*AJ43)/AE43-AH43</f>
        <v>156</v>
      </c>
      <c r="AG43" s="1">
        <f t="shared" ref="AG43:AG47" si="27">AF43*AE43*G43</f>
        <v>1123.2</v>
      </c>
      <c r="AH43" s="15">
        <v>84</v>
      </c>
      <c r="AI43" s="1">
        <f t="shared" ref="AI43:AI47" si="28">AH43*AE43*G43</f>
        <v>604.80000000000007</v>
      </c>
      <c r="AJ43" s="1">
        <f>VLOOKUP(A43,[1]Sheet!$A:$AG,32,0)</f>
        <v>12</v>
      </c>
      <c r="AK43" s="1">
        <f>VLOOKUP(A43,[1]Sheet!$A:$AG,33,0)</f>
        <v>84</v>
      </c>
      <c r="AL43" s="1">
        <f t="shared" ref="AL43:AL47" si="29">AH43/AK43</f>
        <v>1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5">
      <c r="A44" s="1" t="s">
        <v>77</v>
      </c>
      <c r="B44" s="1" t="s">
        <v>36</v>
      </c>
      <c r="C44" s="1">
        <v>559</v>
      </c>
      <c r="D44" s="1"/>
      <c r="E44" s="1">
        <v>541</v>
      </c>
      <c r="F44" s="1"/>
      <c r="G44" s="6">
        <v>0.43</v>
      </c>
      <c r="H44" s="1">
        <v>180</v>
      </c>
      <c r="I44" s="1" t="s">
        <v>33</v>
      </c>
      <c r="J44" s="1">
        <v>558</v>
      </c>
      <c r="K44" s="1">
        <f t="shared" si="20"/>
        <v>-17</v>
      </c>
      <c r="L44" s="1"/>
      <c r="M44" s="1"/>
      <c r="N44" s="1"/>
      <c r="O44" s="30">
        <f>IFERROR(VLOOKUP(A44,[2]TDSheet!$A:$AB,7,),0)/5</f>
        <v>89.6</v>
      </c>
      <c r="P44" s="1">
        <f t="shared" si="2"/>
        <v>108.2</v>
      </c>
      <c r="Q44" s="31">
        <f t="shared" si="21"/>
        <v>18.600000000000009</v>
      </c>
      <c r="R44" s="32">
        <f t="shared" si="22"/>
        <v>297.60000000000014</v>
      </c>
      <c r="S44" s="5">
        <f t="shared" si="23"/>
        <v>384</v>
      </c>
      <c r="T44" s="5"/>
      <c r="U44" s="1"/>
      <c r="V44" s="1">
        <f>(F44+S44)/Q44</f>
        <v>20.645161290322569</v>
      </c>
      <c r="W44" s="1">
        <f t="shared" si="25"/>
        <v>0</v>
      </c>
      <c r="X44" s="1">
        <v>16.600000000000001</v>
      </c>
      <c r="Y44" s="1">
        <v>33.799999999999997</v>
      </c>
      <c r="Z44" s="1">
        <v>26.2</v>
      </c>
      <c r="AA44" s="1">
        <v>67.599999999999994</v>
      </c>
      <c r="AB44" s="1">
        <v>36.6</v>
      </c>
      <c r="AC44" s="1"/>
      <c r="AD44" s="1">
        <f t="shared" si="5"/>
        <v>127.96800000000006</v>
      </c>
      <c r="AE44" s="6">
        <v>16</v>
      </c>
      <c r="AF44" s="33">
        <f t="shared" si="26"/>
        <v>24</v>
      </c>
      <c r="AG44" s="1">
        <f t="shared" si="27"/>
        <v>165.12</v>
      </c>
      <c r="AH44" s="15"/>
      <c r="AI44" s="1">
        <f t="shared" si="28"/>
        <v>0</v>
      </c>
      <c r="AJ44" s="1">
        <f>VLOOKUP(A44,[1]Sheet!$A:$AG,32,0)</f>
        <v>12</v>
      </c>
      <c r="AK44" s="1">
        <f>VLOOKUP(A44,[1]Sheet!$A:$AG,33,0)</f>
        <v>84</v>
      </c>
      <c r="AL44" s="1">
        <f t="shared" si="29"/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1" t="s">
        <v>78</v>
      </c>
      <c r="B45" s="1" t="s">
        <v>32</v>
      </c>
      <c r="C45" s="1">
        <v>1005</v>
      </c>
      <c r="D45" s="1">
        <v>1200</v>
      </c>
      <c r="E45" s="1">
        <v>1195</v>
      </c>
      <c r="F45" s="1">
        <v>895</v>
      </c>
      <c r="G45" s="6">
        <v>1</v>
      </c>
      <c r="H45" s="1">
        <v>180</v>
      </c>
      <c r="I45" s="1" t="s">
        <v>33</v>
      </c>
      <c r="J45" s="1">
        <v>1195</v>
      </c>
      <c r="K45" s="1">
        <f t="shared" si="20"/>
        <v>0</v>
      </c>
      <c r="L45" s="1"/>
      <c r="M45" s="1"/>
      <c r="N45" s="1"/>
      <c r="O45" s="1"/>
      <c r="P45" s="1">
        <f t="shared" si="2"/>
        <v>239</v>
      </c>
      <c r="Q45" s="1">
        <f t="shared" si="21"/>
        <v>239</v>
      </c>
      <c r="R45" s="5">
        <f t="shared" ref="R45" si="30">14*P45-F45</f>
        <v>2451</v>
      </c>
      <c r="S45" s="5">
        <f t="shared" si="23"/>
        <v>2460</v>
      </c>
      <c r="T45" s="5"/>
      <c r="U45" s="1"/>
      <c r="V45" s="1">
        <f t="shared" si="3"/>
        <v>14.03765690376569</v>
      </c>
      <c r="W45" s="1">
        <f t="shared" si="4"/>
        <v>3.7447698744769875</v>
      </c>
      <c r="X45" s="1">
        <v>159</v>
      </c>
      <c r="Y45" s="1">
        <v>168</v>
      </c>
      <c r="Z45" s="1">
        <v>186</v>
      </c>
      <c r="AA45" s="1">
        <v>246</v>
      </c>
      <c r="AB45" s="1">
        <v>183</v>
      </c>
      <c r="AC45" s="1"/>
      <c r="AD45" s="1">
        <f t="shared" si="5"/>
        <v>2451</v>
      </c>
      <c r="AE45" s="6">
        <v>5</v>
      </c>
      <c r="AF45" s="33">
        <f t="shared" si="26"/>
        <v>204</v>
      </c>
      <c r="AG45" s="1">
        <f t="shared" si="27"/>
        <v>1020</v>
      </c>
      <c r="AH45" s="15">
        <v>288</v>
      </c>
      <c r="AI45" s="1">
        <f t="shared" si="28"/>
        <v>1440</v>
      </c>
      <c r="AJ45" s="1">
        <f>VLOOKUP(A45,[1]Sheet!$A:$AG,32,0)</f>
        <v>12</v>
      </c>
      <c r="AK45" s="1">
        <f>VLOOKUP(A45,[1]Sheet!$A:$AG,33,0)</f>
        <v>144</v>
      </c>
      <c r="AL45" s="1">
        <f t="shared" si="29"/>
        <v>2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5">
      <c r="A46" s="1" t="s">
        <v>79</v>
      </c>
      <c r="B46" s="1" t="s">
        <v>36</v>
      </c>
      <c r="C46" s="1">
        <v>806</v>
      </c>
      <c r="D46" s="1">
        <v>2688</v>
      </c>
      <c r="E46" s="1">
        <v>1747</v>
      </c>
      <c r="F46" s="1">
        <v>1486</v>
      </c>
      <c r="G46" s="6">
        <v>0.9</v>
      </c>
      <c r="H46" s="1">
        <v>180</v>
      </c>
      <c r="I46" s="1" t="s">
        <v>33</v>
      </c>
      <c r="J46" s="1">
        <v>1764</v>
      </c>
      <c r="K46" s="1">
        <f t="shared" si="20"/>
        <v>-17</v>
      </c>
      <c r="L46" s="1"/>
      <c r="M46" s="1"/>
      <c r="N46" s="1"/>
      <c r="O46" s="30">
        <f>IFERROR(VLOOKUP(A46,[2]TDSheet!$A:$AB,7,),0)/5</f>
        <v>86.4</v>
      </c>
      <c r="P46" s="1">
        <f t="shared" si="2"/>
        <v>349.4</v>
      </c>
      <c r="Q46" s="31">
        <f t="shared" si="21"/>
        <v>263</v>
      </c>
      <c r="R46" s="32">
        <f t="shared" ref="R46:R47" si="31">16*Q46-F46</f>
        <v>2722</v>
      </c>
      <c r="S46" s="5">
        <f t="shared" si="23"/>
        <v>2688</v>
      </c>
      <c r="T46" s="5"/>
      <c r="U46" s="1"/>
      <c r="V46" s="1">
        <f t="shared" ref="V46:V47" si="32">(F46+S46)/Q46</f>
        <v>15.870722433460076</v>
      </c>
      <c r="W46" s="1">
        <f t="shared" ref="W46:W47" si="33">F46/Q46</f>
        <v>5.6501901140684412</v>
      </c>
      <c r="X46" s="1">
        <v>210.2</v>
      </c>
      <c r="Y46" s="1">
        <v>269.8</v>
      </c>
      <c r="Z46" s="1">
        <v>233</v>
      </c>
      <c r="AA46" s="1">
        <v>273.60000000000002</v>
      </c>
      <c r="AB46" s="1">
        <v>277</v>
      </c>
      <c r="AC46" s="1"/>
      <c r="AD46" s="1">
        <f t="shared" si="5"/>
        <v>2449.8000000000002</v>
      </c>
      <c r="AE46" s="6">
        <v>8</v>
      </c>
      <c r="AF46" s="33">
        <f t="shared" si="26"/>
        <v>168</v>
      </c>
      <c r="AG46" s="1">
        <f t="shared" si="27"/>
        <v>1209.6000000000001</v>
      </c>
      <c r="AH46" s="15">
        <v>168</v>
      </c>
      <c r="AI46" s="1">
        <f t="shared" si="28"/>
        <v>1209.6000000000001</v>
      </c>
      <c r="AJ46" s="1">
        <f>VLOOKUP(A46,[1]Sheet!$A:$AG,32,0)</f>
        <v>12</v>
      </c>
      <c r="AK46" s="1">
        <f>VLOOKUP(A46,[1]Sheet!$A:$AG,33,0)</f>
        <v>84</v>
      </c>
      <c r="AL46" s="1">
        <f t="shared" si="29"/>
        <v>2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1" t="s">
        <v>80</v>
      </c>
      <c r="B47" s="1" t="s">
        <v>36</v>
      </c>
      <c r="C47" s="1">
        <v>760</v>
      </c>
      <c r="D47" s="1"/>
      <c r="E47" s="1">
        <v>592</v>
      </c>
      <c r="F47" s="1">
        <v>149</v>
      </c>
      <c r="G47" s="6">
        <v>0.43</v>
      </c>
      <c r="H47" s="1">
        <v>180</v>
      </c>
      <c r="I47" s="1" t="s">
        <v>33</v>
      </c>
      <c r="J47" s="1">
        <v>604</v>
      </c>
      <c r="K47" s="1">
        <f t="shared" si="20"/>
        <v>-12</v>
      </c>
      <c r="L47" s="1"/>
      <c r="M47" s="1"/>
      <c r="N47" s="1"/>
      <c r="O47" s="30">
        <f>IFERROR(VLOOKUP(A47,[2]TDSheet!$A:$AB,7,),0)/5</f>
        <v>89.6</v>
      </c>
      <c r="P47" s="1">
        <f t="shared" si="2"/>
        <v>118.4</v>
      </c>
      <c r="Q47" s="31">
        <f t="shared" si="21"/>
        <v>28.800000000000011</v>
      </c>
      <c r="R47" s="32">
        <f t="shared" si="31"/>
        <v>311.80000000000018</v>
      </c>
      <c r="S47" s="5">
        <f t="shared" si="23"/>
        <v>384</v>
      </c>
      <c r="T47" s="5"/>
      <c r="U47" s="1"/>
      <c r="V47" s="1">
        <f t="shared" si="32"/>
        <v>18.506944444444436</v>
      </c>
      <c r="W47" s="1">
        <f t="shared" si="33"/>
        <v>5.1736111111111089</v>
      </c>
      <c r="X47" s="1">
        <v>15.4</v>
      </c>
      <c r="Y47" s="1">
        <v>29</v>
      </c>
      <c r="Z47" s="1">
        <v>22.2</v>
      </c>
      <c r="AA47" s="1">
        <v>72</v>
      </c>
      <c r="AB47" s="1">
        <v>19.8</v>
      </c>
      <c r="AC47" s="1"/>
      <c r="AD47" s="1">
        <f t="shared" si="5"/>
        <v>134.07400000000007</v>
      </c>
      <c r="AE47" s="6">
        <v>16</v>
      </c>
      <c r="AF47" s="33">
        <f t="shared" si="26"/>
        <v>24</v>
      </c>
      <c r="AG47" s="1">
        <f t="shared" si="27"/>
        <v>165.12</v>
      </c>
      <c r="AH47" s="15"/>
      <c r="AI47" s="1">
        <f t="shared" si="28"/>
        <v>0</v>
      </c>
      <c r="AJ47" s="1">
        <f>VLOOKUP(A47,[1]Sheet!$A:$AG,32,0)</f>
        <v>12</v>
      </c>
      <c r="AK47" s="1">
        <f>VLOOKUP(A47,[1]Sheet!$A:$AG,33,0)</f>
        <v>84</v>
      </c>
      <c r="AL47" s="1">
        <f t="shared" si="29"/>
        <v>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5">
      <c r="A48" s="16" t="s">
        <v>81</v>
      </c>
      <c r="B48" s="16" t="s">
        <v>36</v>
      </c>
      <c r="C48" s="16">
        <v>51</v>
      </c>
      <c r="D48" s="16"/>
      <c r="E48" s="16">
        <v>16</v>
      </c>
      <c r="F48" s="16">
        <v>30</v>
      </c>
      <c r="G48" s="17">
        <v>0</v>
      </c>
      <c r="H48" s="16">
        <v>180</v>
      </c>
      <c r="I48" s="16" t="s">
        <v>46</v>
      </c>
      <c r="J48" s="16">
        <v>16</v>
      </c>
      <c r="K48" s="16">
        <f t="shared" si="20"/>
        <v>0</v>
      </c>
      <c r="L48" s="16"/>
      <c r="M48" s="16"/>
      <c r="N48" s="16"/>
      <c r="O48" s="16"/>
      <c r="P48" s="16">
        <f t="shared" si="2"/>
        <v>3.2</v>
      </c>
      <c r="Q48" s="16"/>
      <c r="R48" s="18"/>
      <c r="S48" s="18"/>
      <c r="T48" s="18"/>
      <c r="U48" s="16"/>
      <c r="V48" s="16">
        <f t="shared" si="3"/>
        <v>9.375</v>
      </c>
      <c r="W48" s="16">
        <f t="shared" si="4"/>
        <v>9.375</v>
      </c>
      <c r="X48" s="16">
        <v>5.8</v>
      </c>
      <c r="Y48" s="16">
        <v>3.4</v>
      </c>
      <c r="Z48" s="16">
        <v>6.2</v>
      </c>
      <c r="AA48" s="16">
        <v>3</v>
      </c>
      <c r="AB48" s="16">
        <v>3</v>
      </c>
      <c r="AC48" s="16" t="s">
        <v>82</v>
      </c>
      <c r="AD48" s="16">
        <f t="shared" si="5"/>
        <v>0</v>
      </c>
      <c r="AE48" s="17">
        <v>10</v>
      </c>
      <c r="AF48" s="19"/>
      <c r="AG48" s="16"/>
      <c r="AH48" s="16"/>
      <c r="AI48" s="16"/>
      <c r="AJ48" s="16"/>
      <c r="AK48" s="16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5">
      <c r="A49" s="1" t="s">
        <v>83</v>
      </c>
      <c r="B49" s="1" t="s">
        <v>36</v>
      </c>
      <c r="C49" s="1">
        <v>27</v>
      </c>
      <c r="D49" s="1">
        <v>120</v>
      </c>
      <c r="E49" s="1">
        <v>22</v>
      </c>
      <c r="F49" s="1">
        <v>122</v>
      </c>
      <c r="G49" s="6">
        <v>0.7</v>
      </c>
      <c r="H49" s="1">
        <v>180</v>
      </c>
      <c r="I49" s="1" t="s">
        <v>33</v>
      </c>
      <c r="J49" s="1">
        <v>22</v>
      </c>
      <c r="K49" s="1">
        <f t="shared" si="20"/>
        <v>0</v>
      </c>
      <c r="L49" s="1"/>
      <c r="M49" s="1"/>
      <c r="N49" s="1"/>
      <c r="O49" s="1"/>
      <c r="P49" s="1">
        <f t="shared" si="2"/>
        <v>4.4000000000000004</v>
      </c>
      <c r="Q49" s="1">
        <f t="shared" ref="Q49:Q57" si="34">P49-O49</f>
        <v>4.4000000000000004</v>
      </c>
      <c r="R49" s="5"/>
      <c r="S49" s="5">
        <f t="shared" ref="S49:S57" si="35">AE49*AF49+AE49*AH49</f>
        <v>0</v>
      </c>
      <c r="T49" s="5"/>
      <c r="U49" s="1"/>
      <c r="V49" s="1">
        <f t="shared" si="3"/>
        <v>27.727272727272727</v>
      </c>
      <c r="W49" s="1">
        <f t="shared" si="4"/>
        <v>27.727272727272727</v>
      </c>
      <c r="X49" s="1">
        <v>7.6</v>
      </c>
      <c r="Y49" s="1">
        <v>8.4</v>
      </c>
      <c r="Z49" s="1">
        <v>4.2</v>
      </c>
      <c r="AA49" s="1">
        <v>2.4</v>
      </c>
      <c r="AB49" s="1">
        <v>5.6</v>
      </c>
      <c r="AC49" s="1"/>
      <c r="AD49" s="1">
        <f t="shared" si="5"/>
        <v>0</v>
      </c>
      <c r="AE49" s="6">
        <v>10</v>
      </c>
      <c r="AF49" s="33">
        <f t="shared" ref="AF49:AF57" si="36">MROUND(R49,AE49*AJ49)/AE49-AH49</f>
        <v>0</v>
      </c>
      <c r="AG49" s="1">
        <f t="shared" ref="AG49:AG57" si="37">AF49*AE49*G49</f>
        <v>0</v>
      </c>
      <c r="AH49" s="15"/>
      <c r="AI49" s="1">
        <f t="shared" ref="AI49:AI57" si="38">AH49*AE49*G49</f>
        <v>0</v>
      </c>
      <c r="AJ49" s="1">
        <f>VLOOKUP(A49,[1]Sheet!$A:$AG,32,0)</f>
        <v>12</v>
      </c>
      <c r="AK49" s="1">
        <f>VLOOKUP(A49,[1]Sheet!$A:$AG,33,0)</f>
        <v>84</v>
      </c>
      <c r="AL49" s="1">
        <f t="shared" ref="AL49:AL57" si="39">AH49/AK49</f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1" t="s">
        <v>84</v>
      </c>
      <c r="B50" s="1" t="s">
        <v>36</v>
      </c>
      <c r="C50" s="1">
        <v>129</v>
      </c>
      <c r="D50" s="1">
        <v>96</v>
      </c>
      <c r="E50" s="1">
        <v>35</v>
      </c>
      <c r="F50" s="1">
        <v>170</v>
      </c>
      <c r="G50" s="6">
        <v>0.7</v>
      </c>
      <c r="H50" s="1">
        <v>180</v>
      </c>
      <c r="I50" s="1" t="s">
        <v>33</v>
      </c>
      <c r="J50" s="1">
        <v>35</v>
      </c>
      <c r="K50" s="1">
        <f t="shared" si="20"/>
        <v>0</v>
      </c>
      <c r="L50" s="1"/>
      <c r="M50" s="1"/>
      <c r="N50" s="1"/>
      <c r="O50" s="1"/>
      <c r="P50" s="1">
        <f t="shared" si="2"/>
        <v>7</v>
      </c>
      <c r="Q50" s="1">
        <f t="shared" si="34"/>
        <v>7</v>
      </c>
      <c r="R50" s="5"/>
      <c r="S50" s="5">
        <f t="shared" si="35"/>
        <v>0</v>
      </c>
      <c r="T50" s="5"/>
      <c r="U50" s="1"/>
      <c r="V50" s="1">
        <f t="shared" si="3"/>
        <v>24.285714285714285</v>
      </c>
      <c r="W50" s="1">
        <f t="shared" si="4"/>
        <v>24.285714285714285</v>
      </c>
      <c r="X50" s="1">
        <v>14.6</v>
      </c>
      <c r="Y50" s="1">
        <v>15.2</v>
      </c>
      <c r="Z50" s="1">
        <v>15.8</v>
      </c>
      <c r="AA50" s="1">
        <v>17</v>
      </c>
      <c r="AB50" s="1">
        <v>23.2</v>
      </c>
      <c r="AC50" s="1"/>
      <c r="AD50" s="1">
        <f t="shared" si="5"/>
        <v>0</v>
      </c>
      <c r="AE50" s="6">
        <v>8</v>
      </c>
      <c r="AF50" s="33">
        <f t="shared" si="36"/>
        <v>0</v>
      </c>
      <c r="AG50" s="1">
        <f t="shared" si="37"/>
        <v>0</v>
      </c>
      <c r="AH50" s="15"/>
      <c r="AI50" s="1">
        <f t="shared" si="38"/>
        <v>0</v>
      </c>
      <c r="AJ50" s="1">
        <f>VLOOKUP(A50,[1]Sheet!$A:$AG,32,0)</f>
        <v>12</v>
      </c>
      <c r="AK50" s="1">
        <f>VLOOKUP(A50,[1]Sheet!$A:$AG,33,0)</f>
        <v>84</v>
      </c>
      <c r="AL50" s="1">
        <f t="shared" si="39"/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5">
      <c r="A51" s="1" t="s">
        <v>85</v>
      </c>
      <c r="B51" s="1" t="s">
        <v>36</v>
      </c>
      <c r="C51" s="1">
        <v>135</v>
      </c>
      <c r="D51" s="1">
        <v>96</v>
      </c>
      <c r="E51" s="1">
        <v>38</v>
      </c>
      <c r="F51" s="1">
        <v>186</v>
      </c>
      <c r="G51" s="6">
        <v>0.7</v>
      </c>
      <c r="H51" s="1">
        <v>180</v>
      </c>
      <c r="I51" s="1" t="s">
        <v>33</v>
      </c>
      <c r="J51" s="1">
        <v>38</v>
      </c>
      <c r="K51" s="1">
        <f t="shared" si="20"/>
        <v>0</v>
      </c>
      <c r="L51" s="1"/>
      <c r="M51" s="1"/>
      <c r="N51" s="1"/>
      <c r="O51" s="1"/>
      <c r="P51" s="1">
        <f t="shared" si="2"/>
        <v>7.6</v>
      </c>
      <c r="Q51" s="1">
        <f t="shared" si="34"/>
        <v>7.6</v>
      </c>
      <c r="R51" s="5"/>
      <c r="S51" s="5">
        <f t="shared" si="35"/>
        <v>0</v>
      </c>
      <c r="T51" s="5"/>
      <c r="U51" s="1"/>
      <c r="V51" s="1">
        <f t="shared" si="3"/>
        <v>24.473684210526319</v>
      </c>
      <c r="W51" s="1">
        <f t="shared" si="4"/>
        <v>24.473684210526319</v>
      </c>
      <c r="X51" s="1">
        <v>11.6</v>
      </c>
      <c r="Y51" s="1">
        <v>9.8000000000000007</v>
      </c>
      <c r="Z51" s="1">
        <v>13.6</v>
      </c>
      <c r="AA51" s="1">
        <v>10.8</v>
      </c>
      <c r="AB51" s="1">
        <v>15.4</v>
      </c>
      <c r="AC51" s="1"/>
      <c r="AD51" s="1">
        <f t="shared" si="5"/>
        <v>0</v>
      </c>
      <c r="AE51" s="6">
        <v>8</v>
      </c>
      <c r="AF51" s="33">
        <f t="shared" si="36"/>
        <v>0</v>
      </c>
      <c r="AG51" s="1">
        <f t="shared" si="37"/>
        <v>0</v>
      </c>
      <c r="AH51" s="15"/>
      <c r="AI51" s="1">
        <f t="shared" si="38"/>
        <v>0</v>
      </c>
      <c r="AJ51" s="1">
        <f>VLOOKUP(A51,[1]Sheet!$A:$AG,32,0)</f>
        <v>12</v>
      </c>
      <c r="AK51" s="1">
        <f>VLOOKUP(A51,[1]Sheet!$A:$AG,33,0)</f>
        <v>84</v>
      </c>
      <c r="AL51" s="1">
        <f t="shared" si="39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25">
      <c r="A52" s="1" t="s">
        <v>86</v>
      </c>
      <c r="B52" s="1" t="s">
        <v>36</v>
      </c>
      <c r="C52" s="1">
        <v>89</v>
      </c>
      <c r="D52" s="1">
        <v>96</v>
      </c>
      <c r="E52" s="1">
        <v>70</v>
      </c>
      <c r="F52" s="1">
        <v>103</v>
      </c>
      <c r="G52" s="6">
        <v>0.7</v>
      </c>
      <c r="H52" s="1">
        <v>180</v>
      </c>
      <c r="I52" s="1" t="s">
        <v>33</v>
      </c>
      <c r="J52" s="1">
        <v>70</v>
      </c>
      <c r="K52" s="1">
        <f t="shared" si="20"/>
        <v>0</v>
      </c>
      <c r="L52" s="1"/>
      <c r="M52" s="1"/>
      <c r="N52" s="1"/>
      <c r="O52" s="1"/>
      <c r="P52" s="1">
        <f t="shared" si="2"/>
        <v>14</v>
      </c>
      <c r="Q52" s="1">
        <f t="shared" si="34"/>
        <v>14</v>
      </c>
      <c r="R52" s="5">
        <f t="shared" ref="R52:R56" si="40">14*P52-F52</f>
        <v>93</v>
      </c>
      <c r="S52" s="5">
        <f t="shared" si="35"/>
        <v>96</v>
      </c>
      <c r="T52" s="5"/>
      <c r="U52" s="1"/>
      <c r="V52" s="1">
        <f t="shared" si="3"/>
        <v>14.214285714285714</v>
      </c>
      <c r="W52" s="1">
        <f t="shared" si="4"/>
        <v>7.3571428571428568</v>
      </c>
      <c r="X52" s="1">
        <v>8.1999999999999993</v>
      </c>
      <c r="Y52" s="1">
        <v>7.8</v>
      </c>
      <c r="Z52" s="1">
        <v>7.8</v>
      </c>
      <c r="AA52" s="1">
        <v>9.6</v>
      </c>
      <c r="AB52" s="1">
        <v>19.8</v>
      </c>
      <c r="AC52" s="1"/>
      <c r="AD52" s="1">
        <f t="shared" si="5"/>
        <v>65.099999999999994</v>
      </c>
      <c r="AE52" s="6">
        <v>8</v>
      </c>
      <c r="AF52" s="33">
        <f t="shared" si="36"/>
        <v>12</v>
      </c>
      <c r="AG52" s="1">
        <f t="shared" si="37"/>
        <v>67.199999999999989</v>
      </c>
      <c r="AH52" s="15"/>
      <c r="AI52" s="1">
        <f t="shared" si="38"/>
        <v>0</v>
      </c>
      <c r="AJ52" s="1">
        <f>VLOOKUP(A52,[1]Sheet!$A:$AG,32,0)</f>
        <v>12</v>
      </c>
      <c r="AK52" s="1">
        <f>VLOOKUP(A52,[1]Sheet!$A:$AG,33,0)</f>
        <v>84</v>
      </c>
      <c r="AL52" s="1">
        <f t="shared" si="39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25">
      <c r="A53" s="1" t="s">
        <v>87</v>
      </c>
      <c r="B53" s="1" t="s">
        <v>36</v>
      </c>
      <c r="C53" s="1">
        <v>450</v>
      </c>
      <c r="D53" s="1">
        <v>288</v>
      </c>
      <c r="E53" s="1">
        <v>515</v>
      </c>
      <c r="F53" s="1">
        <v>200</v>
      </c>
      <c r="G53" s="6">
        <v>0.7</v>
      </c>
      <c r="H53" s="1">
        <v>180</v>
      </c>
      <c r="I53" s="1" t="s">
        <v>33</v>
      </c>
      <c r="J53" s="1">
        <v>667</v>
      </c>
      <c r="K53" s="1">
        <f t="shared" si="20"/>
        <v>-152</v>
      </c>
      <c r="L53" s="1"/>
      <c r="M53" s="1"/>
      <c r="N53" s="1"/>
      <c r="O53" s="30">
        <f>IFERROR(VLOOKUP(A53,[2]TDSheet!$A:$AB,7,),0)/5</f>
        <v>64</v>
      </c>
      <c r="P53" s="1">
        <f t="shared" si="2"/>
        <v>103</v>
      </c>
      <c r="Q53" s="31">
        <f t="shared" si="34"/>
        <v>39</v>
      </c>
      <c r="R53" s="32">
        <f t="shared" ref="R53:R55" si="41">16*Q53-F53</f>
        <v>424</v>
      </c>
      <c r="S53" s="5">
        <f t="shared" si="35"/>
        <v>384</v>
      </c>
      <c r="T53" s="5"/>
      <c r="U53" s="1"/>
      <c r="V53" s="1">
        <f t="shared" ref="V53:V55" si="42">(F53+S53)/Q53</f>
        <v>14.974358974358974</v>
      </c>
      <c r="W53" s="1">
        <f t="shared" ref="W53:W55" si="43">F53/Q53</f>
        <v>5.1282051282051286</v>
      </c>
      <c r="X53" s="1">
        <v>49.4</v>
      </c>
      <c r="Y53" s="1">
        <v>47.8</v>
      </c>
      <c r="Z53" s="1">
        <v>66.8</v>
      </c>
      <c r="AA53" s="1">
        <v>76</v>
      </c>
      <c r="AB53" s="1">
        <v>94.4</v>
      </c>
      <c r="AC53" s="1"/>
      <c r="AD53" s="1">
        <f t="shared" si="5"/>
        <v>296.79999999999995</v>
      </c>
      <c r="AE53" s="6">
        <v>8</v>
      </c>
      <c r="AF53" s="33">
        <f t="shared" si="36"/>
        <v>48</v>
      </c>
      <c r="AG53" s="1">
        <f t="shared" si="37"/>
        <v>268.79999999999995</v>
      </c>
      <c r="AH53" s="15"/>
      <c r="AI53" s="1">
        <f t="shared" si="38"/>
        <v>0</v>
      </c>
      <c r="AJ53" s="1">
        <f>VLOOKUP(A53,[1]Sheet!$A:$AG,32,0)</f>
        <v>12</v>
      </c>
      <c r="AK53" s="1">
        <f>VLOOKUP(A53,[1]Sheet!$A:$AG,33,0)</f>
        <v>84</v>
      </c>
      <c r="AL53" s="1">
        <f t="shared" si="39"/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25">
      <c r="A54" s="1" t="s">
        <v>88</v>
      </c>
      <c r="B54" s="1" t="s">
        <v>36</v>
      </c>
      <c r="C54" s="1">
        <v>433</v>
      </c>
      <c r="D54" s="1"/>
      <c r="E54" s="1">
        <v>304</v>
      </c>
      <c r="F54" s="1">
        <v>129</v>
      </c>
      <c r="G54" s="6">
        <v>0.9</v>
      </c>
      <c r="H54" s="1">
        <v>180</v>
      </c>
      <c r="I54" s="1" t="s">
        <v>33</v>
      </c>
      <c r="J54" s="1">
        <v>292</v>
      </c>
      <c r="K54" s="1">
        <f t="shared" si="20"/>
        <v>12</v>
      </c>
      <c r="L54" s="1"/>
      <c r="M54" s="1"/>
      <c r="N54" s="1"/>
      <c r="O54" s="30">
        <f>IFERROR(VLOOKUP(A54,[2]TDSheet!$A:$AB,7,),0)/5</f>
        <v>49.6</v>
      </c>
      <c r="P54" s="1">
        <f t="shared" si="2"/>
        <v>60.8</v>
      </c>
      <c r="Q54" s="31">
        <f t="shared" si="34"/>
        <v>11.199999999999996</v>
      </c>
      <c r="R54" s="32">
        <f t="shared" si="41"/>
        <v>50.199999999999932</v>
      </c>
      <c r="S54" s="5">
        <f t="shared" si="35"/>
        <v>96</v>
      </c>
      <c r="T54" s="5"/>
      <c r="U54" s="1"/>
      <c r="V54" s="1">
        <f t="shared" si="42"/>
        <v>20.089285714285722</v>
      </c>
      <c r="W54" s="1">
        <f t="shared" si="43"/>
        <v>11.517857142857148</v>
      </c>
      <c r="X54" s="1">
        <v>8.1999999999999993</v>
      </c>
      <c r="Y54" s="1">
        <v>18</v>
      </c>
      <c r="Z54" s="1">
        <v>10.4</v>
      </c>
      <c r="AA54" s="1">
        <v>45.6</v>
      </c>
      <c r="AB54" s="1">
        <v>4.5999999999999996</v>
      </c>
      <c r="AC54" s="1"/>
      <c r="AD54" s="1">
        <f t="shared" si="5"/>
        <v>45.179999999999943</v>
      </c>
      <c r="AE54" s="6">
        <v>8</v>
      </c>
      <c r="AF54" s="33">
        <f t="shared" si="36"/>
        <v>12</v>
      </c>
      <c r="AG54" s="1">
        <f t="shared" si="37"/>
        <v>86.4</v>
      </c>
      <c r="AH54" s="15"/>
      <c r="AI54" s="1">
        <f t="shared" si="38"/>
        <v>0</v>
      </c>
      <c r="AJ54" s="1">
        <f>VLOOKUP(A54,[1]Sheet!$A:$AG,32,0)</f>
        <v>12</v>
      </c>
      <c r="AK54" s="1">
        <f>VLOOKUP(A54,[1]Sheet!$A:$AG,33,0)</f>
        <v>84</v>
      </c>
      <c r="AL54" s="1">
        <f t="shared" si="39"/>
        <v>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5">
      <c r="A55" s="1" t="s">
        <v>89</v>
      </c>
      <c r="B55" s="1" t="s">
        <v>36</v>
      </c>
      <c r="C55" s="1">
        <v>565</v>
      </c>
      <c r="D55" s="1"/>
      <c r="E55" s="1">
        <v>399</v>
      </c>
      <c r="F55" s="1">
        <v>140</v>
      </c>
      <c r="G55" s="6">
        <v>0.9</v>
      </c>
      <c r="H55" s="1">
        <v>180</v>
      </c>
      <c r="I55" s="1" t="s">
        <v>33</v>
      </c>
      <c r="J55" s="1">
        <v>387</v>
      </c>
      <c r="K55" s="1">
        <f t="shared" si="20"/>
        <v>12</v>
      </c>
      <c r="L55" s="1"/>
      <c r="M55" s="1"/>
      <c r="N55" s="1"/>
      <c r="O55" s="30">
        <f>IFERROR(VLOOKUP(A55,[2]TDSheet!$A:$AB,7,),0)/5</f>
        <v>64</v>
      </c>
      <c r="P55" s="1">
        <f t="shared" si="2"/>
        <v>79.8</v>
      </c>
      <c r="Q55" s="31">
        <f t="shared" si="34"/>
        <v>15.799999999999997</v>
      </c>
      <c r="R55" s="32">
        <f t="shared" si="41"/>
        <v>112.79999999999995</v>
      </c>
      <c r="S55" s="5">
        <f t="shared" si="35"/>
        <v>96</v>
      </c>
      <c r="T55" s="5"/>
      <c r="U55" s="1"/>
      <c r="V55" s="1">
        <f t="shared" si="42"/>
        <v>14.936708860759497</v>
      </c>
      <c r="W55" s="1">
        <f t="shared" si="43"/>
        <v>8.8607594936708871</v>
      </c>
      <c r="X55" s="1">
        <v>14.2</v>
      </c>
      <c r="Y55" s="1">
        <v>17.2</v>
      </c>
      <c r="Z55" s="1">
        <v>26.4</v>
      </c>
      <c r="AA55" s="1">
        <v>59.6</v>
      </c>
      <c r="AB55" s="1">
        <v>42.2</v>
      </c>
      <c r="AC55" s="1"/>
      <c r="AD55" s="1">
        <f t="shared" si="5"/>
        <v>101.51999999999997</v>
      </c>
      <c r="AE55" s="6">
        <v>8</v>
      </c>
      <c r="AF55" s="33">
        <f t="shared" si="36"/>
        <v>12</v>
      </c>
      <c r="AG55" s="1">
        <f t="shared" si="37"/>
        <v>86.4</v>
      </c>
      <c r="AH55" s="15"/>
      <c r="AI55" s="1">
        <f t="shared" si="38"/>
        <v>0</v>
      </c>
      <c r="AJ55" s="1">
        <f>VLOOKUP(A55,[1]Sheet!$A:$AG,32,0)</f>
        <v>12</v>
      </c>
      <c r="AK55" s="1">
        <f>VLOOKUP(A55,[1]Sheet!$A:$AG,33,0)</f>
        <v>84</v>
      </c>
      <c r="AL55" s="1">
        <f t="shared" si="39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25">
      <c r="A56" s="1" t="s">
        <v>90</v>
      </c>
      <c r="B56" s="1" t="s">
        <v>32</v>
      </c>
      <c r="C56" s="1">
        <v>915</v>
      </c>
      <c r="D56" s="1">
        <v>1860</v>
      </c>
      <c r="E56" s="1">
        <v>1135</v>
      </c>
      <c r="F56" s="1">
        <v>1505</v>
      </c>
      <c r="G56" s="6">
        <v>1</v>
      </c>
      <c r="H56" s="1">
        <v>180</v>
      </c>
      <c r="I56" s="1" t="s">
        <v>33</v>
      </c>
      <c r="J56" s="1">
        <v>1140</v>
      </c>
      <c r="K56" s="1">
        <f t="shared" si="20"/>
        <v>-5</v>
      </c>
      <c r="L56" s="1"/>
      <c r="M56" s="1"/>
      <c r="N56" s="1"/>
      <c r="O56" s="1"/>
      <c r="P56" s="1">
        <f t="shared" si="2"/>
        <v>227</v>
      </c>
      <c r="Q56" s="1">
        <f t="shared" si="34"/>
        <v>227</v>
      </c>
      <c r="R56" s="5">
        <f t="shared" si="40"/>
        <v>1673</v>
      </c>
      <c r="S56" s="5">
        <f t="shared" si="35"/>
        <v>1680</v>
      </c>
      <c r="T56" s="5"/>
      <c r="U56" s="1"/>
      <c r="V56" s="1">
        <f t="shared" si="3"/>
        <v>14.030837004405287</v>
      </c>
      <c r="W56" s="1">
        <f t="shared" si="4"/>
        <v>6.6299559471365637</v>
      </c>
      <c r="X56" s="1">
        <v>203</v>
      </c>
      <c r="Y56" s="1">
        <v>196</v>
      </c>
      <c r="Z56" s="1">
        <v>216</v>
      </c>
      <c r="AA56" s="1">
        <v>220</v>
      </c>
      <c r="AB56" s="1">
        <v>228</v>
      </c>
      <c r="AC56" s="1"/>
      <c r="AD56" s="1">
        <f t="shared" si="5"/>
        <v>1673</v>
      </c>
      <c r="AE56" s="6">
        <v>5</v>
      </c>
      <c r="AF56" s="33">
        <f t="shared" si="36"/>
        <v>192</v>
      </c>
      <c r="AG56" s="1">
        <f t="shared" si="37"/>
        <v>960</v>
      </c>
      <c r="AH56" s="15">
        <v>144</v>
      </c>
      <c r="AI56" s="1">
        <f t="shared" si="38"/>
        <v>720</v>
      </c>
      <c r="AJ56" s="1">
        <f>VLOOKUP(A56,[1]Sheet!$A:$AG,32,0)</f>
        <v>12</v>
      </c>
      <c r="AK56" s="1">
        <f>VLOOKUP(A56,[1]Sheet!$A:$AG,33,0)</f>
        <v>144</v>
      </c>
      <c r="AL56" s="1">
        <f t="shared" si="39"/>
        <v>1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25">
      <c r="A57" s="1" t="s">
        <v>91</v>
      </c>
      <c r="B57" s="1" t="s">
        <v>36</v>
      </c>
      <c r="C57" s="1">
        <v>1010</v>
      </c>
      <c r="D57" s="1">
        <v>780</v>
      </c>
      <c r="E57" s="1">
        <v>1115</v>
      </c>
      <c r="F57" s="1">
        <v>579</v>
      </c>
      <c r="G57" s="6">
        <v>1</v>
      </c>
      <c r="H57" s="1">
        <v>180</v>
      </c>
      <c r="I57" s="1" t="s">
        <v>33</v>
      </c>
      <c r="J57" s="1">
        <v>1115</v>
      </c>
      <c r="K57" s="1">
        <f t="shared" si="20"/>
        <v>0</v>
      </c>
      <c r="L57" s="1"/>
      <c r="M57" s="1"/>
      <c r="N57" s="1"/>
      <c r="O57" s="30">
        <f>IFERROR(VLOOKUP(A57,[2]TDSheet!$A:$AB,7,),0)/5</f>
        <v>66.8</v>
      </c>
      <c r="P57" s="1">
        <f t="shared" si="2"/>
        <v>223</v>
      </c>
      <c r="Q57" s="31">
        <f t="shared" si="34"/>
        <v>156.19999999999999</v>
      </c>
      <c r="R57" s="32">
        <f>16*Q57-F57</f>
        <v>1920.1999999999998</v>
      </c>
      <c r="S57" s="5">
        <f t="shared" si="35"/>
        <v>1920</v>
      </c>
      <c r="T57" s="5"/>
      <c r="U57" s="1"/>
      <c r="V57" s="1">
        <f>(F57+S57)/Q57</f>
        <v>15.998719590268887</v>
      </c>
      <c r="W57" s="1">
        <f>F57/Q57</f>
        <v>3.7067861715749042</v>
      </c>
      <c r="X57" s="1">
        <v>132</v>
      </c>
      <c r="Y57" s="1">
        <v>136.80000000000001</v>
      </c>
      <c r="Z57" s="1">
        <v>170</v>
      </c>
      <c r="AA57" s="1">
        <v>172</v>
      </c>
      <c r="AB57" s="1">
        <v>170.8</v>
      </c>
      <c r="AC57" s="1"/>
      <c r="AD57" s="1">
        <f t="shared" si="5"/>
        <v>1920.1999999999998</v>
      </c>
      <c r="AE57" s="6">
        <v>5</v>
      </c>
      <c r="AF57" s="33">
        <f t="shared" si="36"/>
        <v>216</v>
      </c>
      <c r="AG57" s="1">
        <f t="shared" si="37"/>
        <v>1080</v>
      </c>
      <c r="AH57" s="15">
        <v>168</v>
      </c>
      <c r="AI57" s="1">
        <f t="shared" si="38"/>
        <v>840</v>
      </c>
      <c r="AJ57" s="1">
        <f>VLOOKUP(A57,[1]Sheet!$A:$AG,32,0)</f>
        <v>12</v>
      </c>
      <c r="AK57" s="1">
        <f>VLOOKUP(A57,[1]Sheet!$A:$AG,33,0)</f>
        <v>84</v>
      </c>
      <c r="AL57" s="1">
        <f t="shared" si="39"/>
        <v>2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25">
      <c r="A58" s="21" t="s">
        <v>92</v>
      </c>
      <c r="B58" s="21" t="s">
        <v>36</v>
      </c>
      <c r="C58" s="21"/>
      <c r="D58" s="21"/>
      <c r="E58" s="21"/>
      <c r="F58" s="21"/>
      <c r="G58" s="22">
        <v>0</v>
      </c>
      <c r="H58" s="21">
        <v>180</v>
      </c>
      <c r="I58" s="21" t="s">
        <v>33</v>
      </c>
      <c r="J58" s="21"/>
      <c r="K58" s="21">
        <f t="shared" si="20"/>
        <v>0</v>
      </c>
      <c r="L58" s="21"/>
      <c r="M58" s="21"/>
      <c r="N58" s="21"/>
      <c r="O58" s="21"/>
      <c r="P58" s="21">
        <f t="shared" si="2"/>
        <v>0</v>
      </c>
      <c r="Q58" s="21"/>
      <c r="R58" s="23"/>
      <c r="S58" s="23"/>
      <c r="T58" s="23"/>
      <c r="U58" s="21"/>
      <c r="V58" s="21" t="e">
        <f t="shared" si="3"/>
        <v>#DIV/0!</v>
      </c>
      <c r="W58" s="21" t="e">
        <f t="shared" si="4"/>
        <v>#DIV/0!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 t="s">
        <v>38</v>
      </c>
      <c r="AD58" s="21">
        <f t="shared" si="5"/>
        <v>0</v>
      </c>
      <c r="AE58" s="22">
        <v>0</v>
      </c>
      <c r="AF58" s="24"/>
      <c r="AG58" s="21"/>
      <c r="AH58" s="21"/>
      <c r="AI58" s="21"/>
      <c r="AJ58" s="21">
        <f>VLOOKUP(A58,[1]Sheet!$A:$AG,32,0)</f>
        <v>8</v>
      </c>
      <c r="AK58" s="21">
        <f>VLOOKUP(A58,[1]Sheet!$A:$AG,33,0)</f>
        <v>48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25">
      <c r="A59" s="21" t="s">
        <v>93</v>
      </c>
      <c r="B59" s="21" t="s">
        <v>36</v>
      </c>
      <c r="C59" s="21"/>
      <c r="D59" s="21"/>
      <c r="E59" s="21"/>
      <c r="F59" s="21"/>
      <c r="G59" s="22">
        <v>0</v>
      </c>
      <c r="H59" s="21">
        <v>180</v>
      </c>
      <c r="I59" s="21" t="s">
        <v>33</v>
      </c>
      <c r="J59" s="21"/>
      <c r="K59" s="21">
        <f t="shared" si="20"/>
        <v>0</v>
      </c>
      <c r="L59" s="21"/>
      <c r="M59" s="21"/>
      <c r="N59" s="21"/>
      <c r="O59" s="21"/>
      <c r="P59" s="21">
        <f t="shared" si="2"/>
        <v>0</v>
      </c>
      <c r="Q59" s="21"/>
      <c r="R59" s="23"/>
      <c r="S59" s="23"/>
      <c r="T59" s="23"/>
      <c r="U59" s="21"/>
      <c r="V59" s="21" t="e">
        <f t="shared" si="3"/>
        <v>#DIV/0!</v>
      </c>
      <c r="W59" s="21" t="e">
        <f t="shared" si="4"/>
        <v>#DIV/0!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 t="s">
        <v>38</v>
      </c>
      <c r="AD59" s="21">
        <f t="shared" si="5"/>
        <v>0</v>
      </c>
      <c r="AE59" s="22">
        <v>0</v>
      </c>
      <c r="AF59" s="24"/>
      <c r="AG59" s="21"/>
      <c r="AH59" s="21"/>
      <c r="AI59" s="21"/>
      <c r="AJ59" s="21">
        <f>VLOOKUP(A59,[1]Sheet!$A:$AG,32,0)</f>
        <v>6</v>
      </c>
      <c r="AK59" s="21">
        <f>VLOOKUP(A59,[1]Sheet!$A:$AG,33,0)</f>
        <v>72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25">
      <c r="A60" s="21" t="s">
        <v>94</v>
      </c>
      <c r="B60" s="21" t="s">
        <v>36</v>
      </c>
      <c r="C60" s="21"/>
      <c r="D60" s="21"/>
      <c r="E60" s="21"/>
      <c r="F60" s="21"/>
      <c r="G60" s="22">
        <v>0</v>
      </c>
      <c r="H60" s="21">
        <v>180</v>
      </c>
      <c r="I60" s="21" t="s">
        <v>33</v>
      </c>
      <c r="J60" s="21"/>
      <c r="K60" s="21">
        <f t="shared" si="20"/>
        <v>0</v>
      </c>
      <c r="L60" s="21"/>
      <c r="M60" s="21"/>
      <c r="N60" s="21"/>
      <c r="O60" s="21"/>
      <c r="P60" s="21">
        <f t="shared" si="2"/>
        <v>0</v>
      </c>
      <c r="Q60" s="21"/>
      <c r="R60" s="23"/>
      <c r="S60" s="23"/>
      <c r="T60" s="23"/>
      <c r="U60" s="21"/>
      <c r="V60" s="21" t="e">
        <f t="shared" si="3"/>
        <v>#DIV/0!</v>
      </c>
      <c r="W60" s="21" t="e">
        <f t="shared" si="4"/>
        <v>#DIV/0!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 t="s">
        <v>38</v>
      </c>
      <c r="AD60" s="21">
        <f t="shared" si="5"/>
        <v>0</v>
      </c>
      <c r="AE60" s="22">
        <v>0</v>
      </c>
      <c r="AF60" s="24"/>
      <c r="AG60" s="21"/>
      <c r="AH60" s="21"/>
      <c r="AI60" s="21"/>
      <c r="AJ60" s="21">
        <f>VLOOKUP(A60,[1]Sheet!$A:$AG,32,0)</f>
        <v>6</v>
      </c>
      <c r="AK60" s="21">
        <f>VLOOKUP(A60,[1]Sheet!$A:$AG,33,0)</f>
        <v>72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25">
      <c r="A61" s="21" t="s">
        <v>95</v>
      </c>
      <c r="B61" s="21" t="s">
        <v>32</v>
      </c>
      <c r="C61" s="21"/>
      <c r="D61" s="21"/>
      <c r="E61" s="21"/>
      <c r="F61" s="21"/>
      <c r="G61" s="22">
        <v>0</v>
      </c>
      <c r="H61" s="21">
        <v>180</v>
      </c>
      <c r="I61" s="21" t="s">
        <v>33</v>
      </c>
      <c r="J61" s="21"/>
      <c r="K61" s="21">
        <f t="shared" si="20"/>
        <v>0</v>
      </c>
      <c r="L61" s="21"/>
      <c r="M61" s="21"/>
      <c r="N61" s="21"/>
      <c r="O61" s="21"/>
      <c r="P61" s="21">
        <f t="shared" si="2"/>
        <v>0</v>
      </c>
      <c r="Q61" s="21"/>
      <c r="R61" s="23"/>
      <c r="S61" s="23"/>
      <c r="T61" s="23"/>
      <c r="U61" s="21"/>
      <c r="V61" s="21" t="e">
        <f t="shared" si="3"/>
        <v>#DIV/0!</v>
      </c>
      <c r="W61" s="21" t="e">
        <f t="shared" si="4"/>
        <v>#DIV/0!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 t="s">
        <v>38</v>
      </c>
      <c r="AD61" s="21">
        <f t="shared" si="5"/>
        <v>0</v>
      </c>
      <c r="AE61" s="22">
        <v>0</v>
      </c>
      <c r="AF61" s="24"/>
      <c r="AG61" s="21"/>
      <c r="AH61" s="21"/>
      <c r="AI61" s="21"/>
      <c r="AJ61" s="21">
        <f>VLOOKUP(A61,[1]Sheet!$A:$AG,32,0)</f>
        <v>14</v>
      </c>
      <c r="AK61" s="21">
        <f>VLOOKUP(A61,[1]Sheet!$A:$AG,33,0)</f>
        <v>126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25">
      <c r="A62" s="16" t="s">
        <v>96</v>
      </c>
      <c r="B62" s="16" t="s">
        <v>32</v>
      </c>
      <c r="C62" s="16">
        <v>39</v>
      </c>
      <c r="D62" s="16"/>
      <c r="E62" s="16">
        <v>3</v>
      </c>
      <c r="F62" s="16">
        <v>36</v>
      </c>
      <c r="G62" s="17">
        <v>0</v>
      </c>
      <c r="H62" s="16" t="e">
        <v>#N/A</v>
      </c>
      <c r="I62" s="16" t="s">
        <v>46</v>
      </c>
      <c r="J62" s="16">
        <v>3</v>
      </c>
      <c r="K62" s="16">
        <f t="shared" si="20"/>
        <v>0</v>
      </c>
      <c r="L62" s="16"/>
      <c r="M62" s="16"/>
      <c r="N62" s="16"/>
      <c r="O62" s="16"/>
      <c r="P62" s="16">
        <f t="shared" si="2"/>
        <v>0.6</v>
      </c>
      <c r="Q62" s="16"/>
      <c r="R62" s="18"/>
      <c r="S62" s="18"/>
      <c r="T62" s="18"/>
      <c r="U62" s="16"/>
      <c r="V62" s="16">
        <f t="shared" si="3"/>
        <v>60</v>
      </c>
      <c r="W62" s="16">
        <f t="shared" si="4"/>
        <v>60</v>
      </c>
      <c r="X62" s="16">
        <v>0</v>
      </c>
      <c r="Y62" s="16">
        <v>0.6</v>
      </c>
      <c r="Z62" s="16">
        <v>0.6</v>
      </c>
      <c r="AA62" s="16">
        <v>0.6</v>
      </c>
      <c r="AB62" s="16">
        <v>1.2</v>
      </c>
      <c r="AC62" s="29" t="s">
        <v>120</v>
      </c>
      <c r="AD62" s="16">
        <f t="shared" si="5"/>
        <v>0</v>
      </c>
      <c r="AE62" s="17">
        <v>0</v>
      </c>
      <c r="AF62" s="19"/>
      <c r="AG62" s="16"/>
      <c r="AH62" s="16"/>
      <c r="AI62" s="16"/>
      <c r="AJ62" s="16"/>
      <c r="AK62" s="16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25">
      <c r="A63" s="25" t="s">
        <v>97</v>
      </c>
      <c r="B63" s="1" t="s">
        <v>32</v>
      </c>
      <c r="C63" s="1"/>
      <c r="D63" s="1"/>
      <c r="E63" s="1">
        <f>E62</f>
        <v>3</v>
      </c>
      <c r="F63" s="1">
        <f>F62</f>
        <v>36</v>
      </c>
      <c r="G63" s="6">
        <v>1</v>
      </c>
      <c r="H63" s="1">
        <v>180</v>
      </c>
      <c r="I63" s="1" t="s">
        <v>33</v>
      </c>
      <c r="J63" s="1"/>
      <c r="K63" s="1">
        <f t="shared" si="20"/>
        <v>3</v>
      </c>
      <c r="L63" s="1"/>
      <c r="M63" s="1"/>
      <c r="N63" s="1"/>
      <c r="O63" s="1"/>
      <c r="P63" s="1">
        <f t="shared" si="2"/>
        <v>0.6</v>
      </c>
      <c r="Q63" s="1">
        <f t="shared" ref="Q63:Q67" si="44">P63-O63</f>
        <v>0.6</v>
      </c>
      <c r="R63" s="5"/>
      <c r="S63" s="5">
        <f t="shared" ref="S63:S67" si="45">AE63*AF63+AE63*AH63</f>
        <v>0</v>
      </c>
      <c r="T63" s="5"/>
      <c r="U63" s="1"/>
      <c r="V63" s="1">
        <f t="shared" si="3"/>
        <v>60</v>
      </c>
      <c r="W63" s="1">
        <f t="shared" si="4"/>
        <v>60</v>
      </c>
      <c r="X63" s="1">
        <v>0</v>
      </c>
      <c r="Y63" s="1">
        <v>0.6</v>
      </c>
      <c r="Z63" s="1">
        <v>0.6</v>
      </c>
      <c r="AA63" s="1">
        <v>0.6</v>
      </c>
      <c r="AB63" s="1">
        <v>1.2</v>
      </c>
      <c r="AC63" s="29" t="s">
        <v>121</v>
      </c>
      <c r="AD63" s="1">
        <f t="shared" si="5"/>
        <v>0</v>
      </c>
      <c r="AE63" s="6">
        <v>3</v>
      </c>
      <c r="AF63" s="33">
        <f t="shared" ref="AF63:AF67" si="46">MROUND(R63,AE63*AJ63)/AE63-AH63</f>
        <v>0</v>
      </c>
      <c r="AG63" s="1">
        <f t="shared" ref="AG63:AG67" si="47">AF63*AE63*G63</f>
        <v>0</v>
      </c>
      <c r="AH63" s="15"/>
      <c r="AI63" s="1">
        <f t="shared" ref="AI63:AI67" si="48">AH63*AE63*G63</f>
        <v>0</v>
      </c>
      <c r="AJ63" s="1">
        <f>VLOOKUP(A63,[1]Sheet!$A:$AG,32,0)</f>
        <v>14</v>
      </c>
      <c r="AK63" s="1">
        <f>VLOOKUP(A63,[1]Sheet!$A:$AG,33,0)</f>
        <v>126</v>
      </c>
      <c r="AL63" s="1">
        <f t="shared" ref="AL63:AL67" si="49">AH63/AK63</f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25">
      <c r="A64" s="1" t="s">
        <v>98</v>
      </c>
      <c r="B64" s="1" t="s">
        <v>36</v>
      </c>
      <c r="C64" s="1">
        <v>1012</v>
      </c>
      <c r="D64" s="1">
        <v>1680</v>
      </c>
      <c r="E64" s="1">
        <v>1372</v>
      </c>
      <c r="F64" s="1">
        <v>1150</v>
      </c>
      <c r="G64" s="6">
        <v>0.25</v>
      </c>
      <c r="H64" s="1">
        <v>180</v>
      </c>
      <c r="I64" s="1" t="s">
        <v>33</v>
      </c>
      <c r="J64" s="1">
        <v>1363</v>
      </c>
      <c r="K64" s="1">
        <f t="shared" si="20"/>
        <v>9</v>
      </c>
      <c r="L64" s="1"/>
      <c r="M64" s="1"/>
      <c r="N64" s="1"/>
      <c r="O64" s="30">
        <f>IFERROR(VLOOKUP(A64,[2]TDSheet!$A:$AB,7,),0)/5</f>
        <v>96</v>
      </c>
      <c r="P64" s="1">
        <f t="shared" si="2"/>
        <v>274.39999999999998</v>
      </c>
      <c r="Q64" s="31">
        <f t="shared" si="44"/>
        <v>178.39999999999998</v>
      </c>
      <c r="R64" s="32">
        <f>16*Q64-F64</f>
        <v>1704.3999999999996</v>
      </c>
      <c r="S64" s="5">
        <f t="shared" si="45"/>
        <v>1680</v>
      </c>
      <c r="T64" s="5"/>
      <c r="U64" s="1"/>
      <c r="V64" s="1">
        <f>(F64+S64)/Q64</f>
        <v>15.863228699551572</v>
      </c>
      <c r="W64" s="1">
        <f>F64/Q64</f>
        <v>6.4461883408071756</v>
      </c>
      <c r="X64" s="1">
        <v>191.2</v>
      </c>
      <c r="Y64" s="1">
        <v>206</v>
      </c>
      <c r="Z64" s="1">
        <v>220</v>
      </c>
      <c r="AA64" s="1">
        <v>204.2</v>
      </c>
      <c r="AB64" s="1">
        <v>275.39999999999998</v>
      </c>
      <c r="AC64" s="1"/>
      <c r="AD64" s="1">
        <f t="shared" si="5"/>
        <v>426.09999999999991</v>
      </c>
      <c r="AE64" s="6">
        <v>12</v>
      </c>
      <c r="AF64" s="33">
        <f t="shared" si="46"/>
        <v>140</v>
      </c>
      <c r="AG64" s="1">
        <f t="shared" si="47"/>
        <v>420</v>
      </c>
      <c r="AH64" s="15"/>
      <c r="AI64" s="1">
        <f t="shared" si="48"/>
        <v>0</v>
      </c>
      <c r="AJ64" s="1">
        <f>VLOOKUP(A64,[1]Sheet!$A:$AG,32,0)</f>
        <v>14</v>
      </c>
      <c r="AK64" s="1">
        <f>VLOOKUP(A64,[1]Sheet!$A:$AG,33,0)</f>
        <v>70</v>
      </c>
      <c r="AL64" s="1">
        <f t="shared" si="49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5">
      <c r="A65" s="1" t="s">
        <v>99</v>
      </c>
      <c r="B65" s="1" t="s">
        <v>36</v>
      </c>
      <c r="C65" s="1">
        <v>464</v>
      </c>
      <c r="D65" s="1">
        <v>1680</v>
      </c>
      <c r="E65" s="1">
        <v>505</v>
      </c>
      <c r="F65" s="1">
        <v>1487</v>
      </c>
      <c r="G65" s="6">
        <v>0.3</v>
      </c>
      <c r="H65" s="1">
        <v>180</v>
      </c>
      <c r="I65" s="1" t="s">
        <v>33</v>
      </c>
      <c r="J65" s="1">
        <v>504</v>
      </c>
      <c r="K65" s="1">
        <f t="shared" si="20"/>
        <v>1</v>
      </c>
      <c r="L65" s="1"/>
      <c r="M65" s="1"/>
      <c r="N65" s="1"/>
      <c r="O65" s="1"/>
      <c r="P65" s="1">
        <f t="shared" si="2"/>
        <v>101</v>
      </c>
      <c r="Q65" s="1">
        <f t="shared" si="44"/>
        <v>101</v>
      </c>
      <c r="R65" s="5"/>
      <c r="S65" s="5">
        <f t="shared" si="45"/>
        <v>0</v>
      </c>
      <c r="T65" s="5"/>
      <c r="U65" s="1"/>
      <c r="V65" s="1">
        <f t="shared" si="3"/>
        <v>14.722772277227723</v>
      </c>
      <c r="W65" s="1">
        <f t="shared" si="4"/>
        <v>14.722772277227723</v>
      </c>
      <c r="X65" s="1">
        <v>136</v>
      </c>
      <c r="Y65" s="1">
        <v>165</v>
      </c>
      <c r="Z65" s="1">
        <v>146.4</v>
      </c>
      <c r="AA65" s="1">
        <v>101.6</v>
      </c>
      <c r="AB65" s="1">
        <v>170.4</v>
      </c>
      <c r="AC65" s="1"/>
      <c r="AD65" s="1">
        <f t="shared" si="5"/>
        <v>0</v>
      </c>
      <c r="AE65" s="6">
        <v>12</v>
      </c>
      <c r="AF65" s="33">
        <f t="shared" si="46"/>
        <v>0</v>
      </c>
      <c r="AG65" s="1">
        <f t="shared" si="47"/>
        <v>0</v>
      </c>
      <c r="AH65" s="15"/>
      <c r="AI65" s="1">
        <f t="shared" si="48"/>
        <v>0</v>
      </c>
      <c r="AJ65" s="1">
        <f>VLOOKUP(A65,[1]Sheet!$A:$AG,32,0)</f>
        <v>14</v>
      </c>
      <c r="AK65" s="1">
        <f>VLOOKUP(A65,[1]Sheet!$A:$AG,33,0)</f>
        <v>70</v>
      </c>
      <c r="AL65" s="1">
        <f t="shared" si="49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25">
      <c r="A66" s="1" t="s">
        <v>100</v>
      </c>
      <c r="B66" s="1" t="s">
        <v>32</v>
      </c>
      <c r="C66" s="1">
        <v>239.4</v>
      </c>
      <c r="D66" s="1">
        <v>388.8</v>
      </c>
      <c r="E66" s="1">
        <v>232.2</v>
      </c>
      <c r="F66" s="1">
        <v>318.60000000000002</v>
      </c>
      <c r="G66" s="6">
        <v>1</v>
      </c>
      <c r="H66" s="1">
        <v>180</v>
      </c>
      <c r="I66" s="1" t="s">
        <v>101</v>
      </c>
      <c r="J66" s="1">
        <v>237.4</v>
      </c>
      <c r="K66" s="1">
        <f t="shared" si="20"/>
        <v>-5.2000000000000171</v>
      </c>
      <c r="L66" s="1"/>
      <c r="M66" s="1"/>
      <c r="N66" s="1"/>
      <c r="O66" s="1"/>
      <c r="P66" s="1">
        <f t="shared" si="2"/>
        <v>46.44</v>
      </c>
      <c r="Q66" s="1">
        <f t="shared" si="44"/>
        <v>46.44</v>
      </c>
      <c r="R66" s="5">
        <f t="shared" ref="R66:R67" si="50">14*P66-F66</f>
        <v>331.55999999999995</v>
      </c>
      <c r="S66" s="5">
        <f t="shared" si="45"/>
        <v>324</v>
      </c>
      <c r="T66" s="5"/>
      <c r="U66" s="1"/>
      <c r="V66" s="1">
        <f t="shared" si="3"/>
        <v>13.837209302325583</v>
      </c>
      <c r="W66" s="1">
        <f t="shared" si="4"/>
        <v>6.8604651162790704</v>
      </c>
      <c r="X66" s="1">
        <v>39.239999999999988</v>
      </c>
      <c r="Y66" s="1">
        <v>35.72</v>
      </c>
      <c r="Z66" s="1">
        <v>42.12</v>
      </c>
      <c r="AA66" s="1">
        <v>32.08</v>
      </c>
      <c r="AB66" s="1">
        <v>37.54</v>
      </c>
      <c r="AC66" s="1"/>
      <c r="AD66" s="1">
        <f t="shared" si="5"/>
        <v>331.55999999999995</v>
      </c>
      <c r="AE66" s="6">
        <v>1.8</v>
      </c>
      <c r="AF66" s="33">
        <f t="shared" si="46"/>
        <v>180</v>
      </c>
      <c r="AG66" s="1">
        <f t="shared" si="47"/>
        <v>324</v>
      </c>
      <c r="AH66" s="15"/>
      <c r="AI66" s="1">
        <f t="shared" si="48"/>
        <v>0</v>
      </c>
      <c r="AJ66" s="1">
        <f>VLOOKUP(A66,[1]Sheet!$A:$AG,32,0)</f>
        <v>18</v>
      </c>
      <c r="AK66" s="1">
        <f>VLOOKUP(A66,[1]Sheet!$A:$AG,33,0)</f>
        <v>234</v>
      </c>
      <c r="AL66" s="1">
        <f t="shared" si="49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25">
      <c r="A67" s="1" t="s">
        <v>102</v>
      </c>
      <c r="B67" s="1" t="s">
        <v>36</v>
      </c>
      <c r="C67" s="1">
        <v>817</v>
      </c>
      <c r="D67" s="1">
        <v>1008</v>
      </c>
      <c r="E67" s="1">
        <v>517</v>
      </c>
      <c r="F67" s="1">
        <v>1167</v>
      </c>
      <c r="G67" s="6">
        <v>0.3</v>
      </c>
      <c r="H67" s="1">
        <v>180</v>
      </c>
      <c r="I67" s="1" t="s">
        <v>33</v>
      </c>
      <c r="J67" s="1">
        <v>516</v>
      </c>
      <c r="K67" s="1">
        <f t="shared" si="20"/>
        <v>1</v>
      </c>
      <c r="L67" s="1"/>
      <c r="M67" s="1"/>
      <c r="N67" s="1"/>
      <c r="O67" s="1"/>
      <c r="P67" s="1">
        <f t="shared" si="2"/>
        <v>103.4</v>
      </c>
      <c r="Q67" s="1">
        <f t="shared" si="44"/>
        <v>103.4</v>
      </c>
      <c r="R67" s="5">
        <f t="shared" si="50"/>
        <v>280.60000000000014</v>
      </c>
      <c r="S67" s="5">
        <f t="shared" si="45"/>
        <v>336</v>
      </c>
      <c r="T67" s="5"/>
      <c r="U67" s="1"/>
      <c r="V67" s="1">
        <f t="shared" si="3"/>
        <v>14.535783365570598</v>
      </c>
      <c r="W67" s="1">
        <f t="shared" si="4"/>
        <v>11.286266924564796</v>
      </c>
      <c r="X67" s="1">
        <v>117.2</v>
      </c>
      <c r="Y67" s="1">
        <v>125.2</v>
      </c>
      <c r="Z67" s="1">
        <v>151</v>
      </c>
      <c r="AA67" s="1">
        <v>121</v>
      </c>
      <c r="AB67" s="1">
        <v>117.8</v>
      </c>
      <c r="AC67" s="1"/>
      <c r="AD67" s="1">
        <f t="shared" si="5"/>
        <v>84.180000000000035</v>
      </c>
      <c r="AE67" s="6">
        <v>12</v>
      </c>
      <c r="AF67" s="33">
        <f t="shared" si="46"/>
        <v>28</v>
      </c>
      <c r="AG67" s="1">
        <f t="shared" si="47"/>
        <v>100.8</v>
      </c>
      <c r="AH67" s="15"/>
      <c r="AI67" s="1">
        <f t="shared" si="48"/>
        <v>0</v>
      </c>
      <c r="AJ67" s="1">
        <f>VLOOKUP(A67,[1]Sheet!$A:$AG,32,0)</f>
        <v>14</v>
      </c>
      <c r="AK67" s="1">
        <f>VLOOKUP(A67,[1]Sheet!$A:$AG,33,0)</f>
        <v>70</v>
      </c>
      <c r="AL67" s="1">
        <f t="shared" si="49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25">
      <c r="A68" s="16" t="s">
        <v>103</v>
      </c>
      <c r="B68" s="16" t="s">
        <v>36</v>
      </c>
      <c r="C68" s="16">
        <v>212</v>
      </c>
      <c r="D68" s="16">
        <v>120</v>
      </c>
      <c r="E68" s="16">
        <v>47</v>
      </c>
      <c r="F68" s="16">
        <v>225</v>
      </c>
      <c r="G68" s="17">
        <v>0</v>
      </c>
      <c r="H68" s="16">
        <v>365</v>
      </c>
      <c r="I68" s="16" t="s">
        <v>46</v>
      </c>
      <c r="J68" s="16">
        <v>47</v>
      </c>
      <c r="K68" s="16">
        <f t="shared" si="20"/>
        <v>0</v>
      </c>
      <c r="L68" s="16"/>
      <c r="M68" s="16"/>
      <c r="N68" s="16"/>
      <c r="O68" s="16"/>
      <c r="P68" s="16">
        <f t="shared" si="2"/>
        <v>9.4</v>
      </c>
      <c r="Q68" s="16"/>
      <c r="R68" s="18"/>
      <c r="S68" s="18"/>
      <c r="T68" s="18"/>
      <c r="U68" s="16"/>
      <c r="V68" s="16">
        <f t="shared" si="3"/>
        <v>23.936170212765955</v>
      </c>
      <c r="W68" s="16">
        <f t="shared" si="4"/>
        <v>23.936170212765955</v>
      </c>
      <c r="X68" s="16">
        <v>17.600000000000001</v>
      </c>
      <c r="Y68" s="16">
        <v>14.4</v>
      </c>
      <c r="Z68" s="16">
        <v>21.6</v>
      </c>
      <c r="AA68" s="16">
        <v>12</v>
      </c>
      <c r="AB68" s="16">
        <v>15.4</v>
      </c>
      <c r="AC68" s="16" t="s">
        <v>82</v>
      </c>
      <c r="AD68" s="16">
        <f t="shared" si="5"/>
        <v>0</v>
      </c>
      <c r="AE68" s="17">
        <v>0</v>
      </c>
      <c r="AF68" s="19"/>
      <c r="AG68" s="16"/>
      <c r="AH68" s="16"/>
      <c r="AI68" s="16"/>
      <c r="AJ68" s="16"/>
      <c r="AK68" s="16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25">
      <c r="A69" s="16" t="s">
        <v>104</v>
      </c>
      <c r="B69" s="16" t="s">
        <v>36</v>
      </c>
      <c r="C69" s="16"/>
      <c r="D69" s="16"/>
      <c r="E69" s="16"/>
      <c r="F69" s="16"/>
      <c r="G69" s="17">
        <v>0</v>
      </c>
      <c r="H69" s="16">
        <v>365</v>
      </c>
      <c r="I69" s="16" t="s">
        <v>46</v>
      </c>
      <c r="J69" s="16"/>
      <c r="K69" s="16">
        <f t="shared" ref="K69:K76" si="51">E69-J69</f>
        <v>0</v>
      </c>
      <c r="L69" s="16"/>
      <c r="M69" s="16"/>
      <c r="N69" s="16"/>
      <c r="O69" s="16"/>
      <c r="P69" s="16">
        <f t="shared" si="2"/>
        <v>0</v>
      </c>
      <c r="Q69" s="16"/>
      <c r="R69" s="18"/>
      <c r="S69" s="18"/>
      <c r="T69" s="18"/>
      <c r="U69" s="16"/>
      <c r="V69" s="16" t="e">
        <f t="shared" si="3"/>
        <v>#DIV/0!</v>
      </c>
      <c r="W69" s="16" t="e">
        <f t="shared" si="4"/>
        <v>#DIV/0!</v>
      </c>
      <c r="X69" s="16">
        <v>0</v>
      </c>
      <c r="Y69" s="16">
        <v>0</v>
      </c>
      <c r="Z69" s="16">
        <v>2</v>
      </c>
      <c r="AA69" s="16">
        <v>19.600000000000001</v>
      </c>
      <c r="AB69" s="16">
        <v>16.8</v>
      </c>
      <c r="AC69" s="16" t="s">
        <v>82</v>
      </c>
      <c r="AD69" s="16">
        <f t="shared" si="5"/>
        <v>0</v>
      </c>
      <c r="AE69" s="17">
        <v>0</v>
      </c>
      <c r="AF69" s="19"/>
      <c r="AG69" s="16"/>
      <c r="AH69" s="16"/>
      <c r="AI69" s="16"/>
      <c r="AJ69" s="16"/>
      <c r="AK69" s="16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25">
      <c r="A70" s="21" t="s">
        <v>105</v>
      </c>
      <c r="B70" s="21" t="s">
        <v>36</v>
      </c>
      <c r="C70" s="21"/>
      <c r="D70" s="21"/>
      <c r="E70" s="21"/>
      <c r="F70" s="21"/>
      <c r="G70" s="22">
        <v>0</v>
      </c>
      <c r="H70" s="21">
        <v>180</v>
      </c>
      <c r="I70" s="21" t="s">
        <v>33</v>
      </c>
      <c r="J70" s="21"/>
      <c r="K70" s="21">
        <f t="shared" si="51"/>
        <v>0</v>
      </c>
      <c r="L70" s="21"/>
      <c r="M70" s="21"/>
      <c r="N70" s="21"/>
      <c r="O70" s="21"/>
      <c r="P70" s="21">
        <f t="shared" si="2"/>
        <v>0</v>
      </c>
      <c r="Q70" s="21"/>
      <c r="R70" s="23"/>
      <c r="S70" s="23"/>
      <c r="T70" s="23"/>
      <c r="U70" s="21"/>
      <c r="V70" s="21" t="e">
        <f t="shared" si="3"/>
        <v>#DIV/0!</v>
      </c>
      <c r="W70" s="21" t="e">
        <f t="shared" si="4"/>
        <v>#DIV/0!</v>
      </c>
      <c r="X70" s="21">
        <v>0</v>
      </c>
      <c r="Y70" s="21">
        <v>0</v>
      </c>
      <c r="Z70" s="21">
        <v>0</v>
      </c>
      <c r="AA70" s="21">
        <v>0</v>
      </c>
      <c r="AB70" s="21">
        <v>0</v>
      </c>
      <c r="AC70" s="21" t="s">
        <v>38</v>
      </c>
      <c r="AD70" s="21">
        <f t="shared" si="5"/>
        <v>0</v>
      </c>
      <c r="AE70" s="22">
        <v>0</v>
      </c>
      <c r="AF70" s="24"/>
      <c r="AG70" s="21"/>
      <c r="AH70" s="21"/>
      <c r="AI70" s="21"/>
      <c r="AJ70" s="21">
        <f>VLOOKUP(A70,[1]Sheet!$A:$AG,32,0)</f>
        <v>14</v>
      </c>
      <c r="AK70" s="21">
        <f>VLOOKUP(A70,[1]Sheet!$A:$AG,33,0)</f>
        <v>70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25">
      <c r="A71" s="21" t="s">
        <v>106</v>
      </c>
      <c r="B71" s="21" t="s">
        <v>36</v>
      </c>
      <c r="C71" s="21"/>
      <c r="D71" s="21"/>
      <c r="E71" s="21"/>
      <c r="F71" s="21"/>
      <c r="G71" s="22">
        <v>0</v>
      </c>
      <c r="H71" s="21">
        <v>180</v>
      </c>
      <c r="I71" s="21" t="s">
        <v>33</v>
      </c>
      <c r="J71" s="21"/>
      <c r="K71" s="21">
        <f t="shared" si="51"/>
        <v>0</v>
      </c>
      <c r="L71" s="21"/>
      <c r="M71" s="21"/>
      <c r="N71" s="21"/>
      <c r="O71" s="21"/>
      <c r="P71" s="21">
        <f t="shared" ref="P71:P78" si="52">E71/5</f>
        <v>0</v>
      </c>
      <c r="Q71" s="21"/>
      <c r="R71" s="23"/>
      <c r="S71" s="23"/>
      <c r="T71" s="23"/>
      <c r="U71" s="21"/>
      <c r="V71" s="21" t="e">
        <f t="shared" ref="V71:V75" si="53">(F71+S71)/P71</f>
        <v>#DIV/0!</v>
      </c>
      <c r="W71" s="21" t="e">
        <f t="shared" ref="W71:W75" si="54">F71/P71</f>
        <v>#DIV/0!</v>
      </c>
      <c r="X71" s="21">
        <v>0</v>
      </c>
      <c r="Y71" s="21">
        <v>0</v>
      </c>
      <c r="Z71" s="21">
        <v>0</v>
      </c>
      <c r="AA71" s="21">
        <v>0</v>
      </c>
      <c r="AB71" s="21">
        <v>0</v>
      </c>
      <c r="AC71" s="21" t="s">
        <v>38</v>
      </c>
      <c r="AD71" s="21">
        <f t="shared" ref="AD71:AD78" si="55">R71*G71</f>
        <v>0</v>
      </c>
      <c r="AE71" s="22">
        <v>0</v>
      </c>
      <c r="AF71" s="24"/>
      <c r="AG71" s="21"/>
      <c r="AH71" s="21"/>
      <c r="AI71" s="21"/>
      <c r="AJ71" s="21">
        <f>VLOOKUP(A71,[1]Sheet!$A:$AG,32,0)</f>
        <v>14</v>
      </c>
      <c r="AK71" s="21">
        <f>VLOOKUP(A71,[1]Sheet!$A:$AG,33,0)</f>
        <v>70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25">
      <c r="A72" s="1" t="s">
        <v>107</v>
      </c>
      <c r="B72" s="1" t="s">
        <v>36</v>
      </c>
      <c r="C72" s="1">
        <v>955</v>
      </c>
      <c r="D72" s="1">
        <v>2016</v>
      </c>
      <c r="E72" s="1">
        <v>1356</v>
      </c>
      <c r="F72" s="1">
        <v>1441</v>
      </c>
      <c r="G72" s="6">
        <v>0.25</v>
      </c>
      <c r="H72" s="1">
        <v>180</v>
      </c>
      <c r="I72" s="1" t="s">
        <v>33</v>
      </c>
      <c r="J72" s="1">
        <v>1353</v>
      </c>
      <c r="K72" s="1">
        <f t="shared" si="51"/>
        <v>3</v>
      </c>
      <c r="L72" s="1"/>
      <c r="M72" s="1"/>
      <c r="N72" s="1"/>
      <c r="O72" s="30">
        <f>IFERROR(VLOOKUP(A72,[2]TDSheet!$A:$AB,7,),0)/5</f>
        <v>98.4</v>
      </c>
      <c r="P72" s="1">
        <f t="shared" si="52"/>
        <v>271.2</v>
      </c>
      <c r="Q72" s="31">
        <f t="shared" ref="Q72:Q78" si="56">P72-O72</f>
        <v>172.79999999999998</v>
      </c>
      <c r="R72" s="32">
        <f t="shared" ref="R72:R73" si="57">16*Q72-F72</f>
        <v>1323.7999999999997</v>
      </c>
      <c r="S72" s="5">
        <f t="shared" ref="S72:S76" si="58">AE72*AF72+AE72*AH72</f>
        <v>1344</v>
      </c>
      <c r="T72" s="5"/>
      <c r="U72" s="1"/>
      <c r="V72" s="1">
        <f t="shared" ref="V72:V73" si="59">(F72+S72)/Q72</f>
        <v>16.116898148148149</v>
      </c>
      <c r="W72" s="1">
        <f t="shared" ref="W72:W73" si="60">F72/Q72</f>
        <v>8.339120370370372</v>
      </c>
      <c r="X72" s="1">
        <v>214.6</v>
      </c>
      <c r="Y72" s="1">
        <v>211.8</v>
      </c>
      <c r="Z72" s="1">
        <v>221.8</v>
      </c>
      <c r="AA72" s="1">
        <v>267.8</v>
      </c>
      <c r="AB72" s="1">
        <v>255.2</v>
      </c>
      <c r="AC72" s="1"/>
      <c r="AD72" s="1">
        <f t="shared" si="55"/>
        <v>330.94999999999993</v>
      </c>
      <c r="AE72" s="6">
        <v>12</v>
      </c>
      <c r="AF72" s="33">
        <f t="shared" ref="AF72:AF76" si="61">MROUND(R72,AE72*AJ72)/AE72-AH72</f>
        <v>112</v>
      </c>
      <c r="AG72" s="1">
        <f t="shared" ref="AG72:AG76" si="62">AF72*AE72*G72</f>
        <v>336</v>
      </c>
      <c r="AH72" s="15"/>
      <c r="AI72" s="1">
        <f t="shared" ref="AI72:AI78" si="63">AH72*AE72*G72</f>
        <v>0</v>
      </c>
      <c r="AJ72" s="1">
        <f>VLOOKUP(A72,[1]Sheet!$A:$AG,32,0)</f>
        <v>14</v>
      </c>
      <c r="AK72" s="1">
        <f>VLOOKUP(A72,[1]Sheet!$A:$AG,33,0)</f>
        <v>70</v>
      </c>
      <c r="AL72" s="1">
        <f t="shared" ref="AL72:AL78" si="64">AH72/AK72</f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25">
      <c r="A73" s="1" t="s">
        <v>108</v>
      </c>
      <c r="B73" s="1" t="s">
        <v>36</v>
      </c>
      <c r="C73" s="1">
        <v>1252</v>
      </c>
      <c r="D73" s="1">
        <v>2016</v>
      </c>
      <c r="E73" s="1">
        <v>1463</v>
      </c>
      <c r="F73" s="1">
        <v>1622</v>
      </c>
      <c r="G73" s="6">
        <v>0.25</v>
      </c>
      <c r="H73" s="1">
        <v>180</v>
      </c>
      <c r="I73" s="1" t="s">
        <v>33</v>
      </c>
      <c r="J73" s="1">
        <v>1465</v>
      </c>
      <c r="K73" s="1">
        <f t="shared" si="51"/>
        <v>-2</v>
      </c>
      <c r="L73" s="1"/>
      <c r="M73" s="1"/>
      <c r="N73" s="1"/>
      <c r="O73" s="30">
        <f>IFERROR(VLOOKUP(A73,[2]TDSheet!$A:$AB,7,),0)/5</f>
        <v>98.4</v>
      </c>
      <c r="P73" s="1">
        <f t="shared" si="52"/>
        <v>292.60000000000002</v>
      </c>
      <c r="Q73" s="31">
        <f t="shared" si="56"/>
        <v>194.20000000000002</v>
      </c>
      <c r="R73" s="32">
        <f t="shared" si="57"/>
        <v>1485.2000000000003</v>
      </c>
      <c r="S73" s="5">
        <f t="shared" si="58"/>
        <v>1512</v>
      </c>
      <c r="T73" s="5"/>
      <c r="U73" s="1"/>
      <c r="V73" s="1">
        <f t="shared" si="59"/>
        <v>16.138002059732234</v>
      </c>
      <c r="W73" s="1">
        <f t="shared" si="60"/>
        <v>8.3522142121524201</v>
      </c>
      <c r="X73" s="1">
        <v>233.8</v>
      </c>
      <c r="Y73" s="1">
        <v>214</v>
      </c>
      <c r="Z73" s="1">
        <v>247.2</v>
      </c>
      <c r="AA73" s="1">
        <v>242.6</v>
      </c>
      <c r="AB73" s="1">
        <v>292.60000000000002</v>
      </c>
      <c r="AC73" s="1"/>
      <c r="AD73" s="1">
        <f t="shared" si="55"/>
        <v>371.30000000000007</v>
      </c>
      <c r="AE73" s="6">
        <v>12</v>
      </c>
      <c r="AF73" s="33">
        <f t="shared" si="61"/>
        <v>126</v>
      </c>
      <c r="AG73" s="1">
        <f t="shared" si="62"/>
        <v>378</v>
      </c>
      <c r="AH73" s="15"/>
      <c r="AI73" s="1">
        <f t="shared" si="63"/>
        <v>0</v>
      </c>
      <c r="AJ73" s="1">
        <f>VLOOKUP(A73,[1]Sheet!$A:$AG,32,0)</f>
        <v>14</v>
      </c>
      <c r="AK73" s="1">
        <f>VLOOKUP(A73,[1]Sheet!$A:$AG,33,0)</f>
        <v>70</v>
      </c>
      <c r="AL73" s="1">
        <f t="shared" si="64"/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25">
      <c r="A74" s="1" t="s">
        <v>109</v>
      </c>
      <c r="B74" s="1" t="s">
        <v>32</v>
      </c>
      <c r="C74" s="1">
        <v>7.0000000000000007E-2</v>
      </c>
      <c r="D74" s="1">
        <v>264.60000000000002</v>
      </c>
      <c r="E74" s="1">
        <v>54</v>
      </c>
      <c r="F74" s="1">
        <v>210.6</v>
      </c>
      <c r="G74" s="6">
        <v>1</v>
      </c>
      <c r="H74" s="1">
        <v>180</v>
      </c>
      <c r="I74" s="1" t="s">
        <v>33</v>
      </c>
      <c r="J74" s="1">
        <v>54</v>
      </c>
      <c r="K74" s="1">
        <f t="shared" si="51"/>
        <v>0</v>
      </c>
      <c r="L74" s="1"/>
      <c r="M74" s="1"/>
      <c r="N74" s="1"/>
      <c r="O74" s="1"/>
      <c r="P74" s="1">
        <f t="shared" si="52"/>
        <v>10.8</v>
      </c>
      <c r="Q74" s="1">
        <f t="shared" si="56"/>
        <v>10.8</v>
      </c>
      <c r="R74" s="5"/>
      <c r="S74" s="5">
        <f t="shared" si="58"/>
        <v>0</v>
      </c>
      <c r="T74" s="5"/>
      <c r="U74" s="1"/>
      <c r="V74" s="1">
        <f t="shared" si="53"/>
        <v>19.499999999999996</v>
      </c>
      <c r="W74" s="1">
        <f t="shared" si="54"/>
        <v>19.499999999999996</v>
      </c>
      <c r="X74" s="1">
        <v>7.56</v>
      </c>
      <c r="Y74" s="1">
        <v>17.82</v>
      </c>
      <c r="Z74" s="1">
        <v>0.54</v>
      </c>
      <c r="AA74" s="1">
        <v>8.64</v>
      </c>
      <c r="AB74" s="1">
        <v>11.34</v>
      </c>
      <c r="AC74" s="1"/>
      <c r="AD74" s="1">
        <f t="shared" si="55"/>
        <v>0</v>
      </c>
      <c r="AE74" s="6">
        <v>2.7</v>
      </c>
      <c r="AF74" s="33">
        <f t="shared" si="61"/>
        <v>0</v>
      </c>
      <c r="AG74" s="1">
        <f t="shared" si="62"/>
        <v>0</v>
      </c>
      <c r="AH74" s="15"/>
      <c r="AI74" s="1">
        <f t="shared" si="63"/>
        <v>0</v>
      </c>
      <c r="AJ74" s="1">
        <f>VLOOKUP(A74,[1]Sheet!$A:$AG,32,0)</f>
        <v>14</v>
      </c>
      <c r="AK74" s="1">
        <f>VLOOKUP(A74,[1]Sheet!$A:$AG,33,0)</f>
        <v>126</v>
      </c>
      <c r="AL74" s="1">
        <f t="shared" si="64"/>
        <v>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25">
      <c r="A75" s="1" t="s">
        <v>110</v>
      </c>
      <c r="B75" s="1" t="s">
        <v>32</v>
      </c>
      <c r="C75" s="1">
        <v>639.6</v>
      </c>
      <c r="D75" s="1">
        <v>2100</v>
      </c>
      <c r="E75" s="1">
        <v>950.4</v>
      </c>
      <c r="F75" s="1">
        <v>1624.2</v>
      </c>
      <c r="G75" s="6">
        <v>1</v>
      </c>
      <c r="H75" s="1">
        <v>180</v>
      </c>
      <c r="I75" s="1" t="s">
        <v>33</v>
      </c>
      <c r="J75" s="1">
        <v>941.6</v>
      </c>
      <c r="K75" s="1">
        <f t="shared" si="51"/>
        <v>8.7999999999999545</v>
      </c>
      <c r="L75" s="1"/>
      <c r="M75" s="1"/>
      <c r="N75" s="1"/>
      <c r="O75" s="1"/>
      <c r="P75" s="1">
        <f t="shared" si="52"/>
        <v>190.07999999999998</v>
      </c>
      <c r="Q75" s="1">
        <f t="shared" si="56"/>
        <v>190.07999999999998</v>
      </c>
      <c r="R75" s="5">
        <f t="shared" ref="R75" si="65">14*P75-F75</f>
        <v>1036.9199999999998</v>
      </c>
      <c r="S75" s="5">
        <f t="shared" si="58"/>
        <v>1020</v>
      </c>
      <c r="T75" s="5"/>
      <c r="U75" s="1"/>
      <c r="V75" s="1">
        <f t="shared" si="53"/>
        <v>13.91098484848485</v>
      </c>
      <c r="W75" s="1">
        <f t="shared" si="54"/>
        <v>8.5448232323232336</v>
      </c>
      <c r="X75" s="1">
        <v>197.08</v>
      </c>
      <c r="Y75" s="1">
        <v>185</v>
      </c>
      <c r="Z75" s="1">
        <v>182</v>
      </c>
      <c r="AA75" s="1">
        <v>180</v>
      </c>
      <c r="AB75" s="1">
        <v>208</v>
      </c>
      <c r="AC75" s="1"/>
      <c r="AD75" s="1">
        <f t="shared" si="55"/>
        <v>1036.9199999999998</v>
      </c>
      <c r="AE75" s="6">
        <v>5</v>
      </c>
      <c r="AF75" s="33">
        <f t="shared" si="61"/>
        <v>204</v>
      </c>
      <c r="AG75" s="1">
        <f t="shared" si="62"/>
        <v>1020</v>
      </c>
      <c r="AH75" s="15"/>
      <c r="AI75" s="1">
        <f t="shared" si="63"/>
        <v>0</v>
      </c>
      <c r="AJ75" s="1">
        <f>VLOOKUP(A75,[1]Sheet!$A:$AG,32,0)</f>
        <v>12</v>
      </c>
      <c r="AK75" s="1">
        <f>VLOOKUP(A75,[1]Sheet!$A:$AG,33,0)</f>
        <v>84</v>
      </c>
      <c r="AL75" s="1">
        <f t="shared" si="64"/>
        <v>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25">
      <c r="A76" s="1" t="s">
        <v>111</v>
      </c>
      <c r="B76" s="1" t="s">
        <v>36</v>
      </c>
      <c r="C76" s="1">
        <v>1456</v>
      </c>
      <c r="D76" s="1"/>
      <c r="E76" s="1">
        <v>1098</v>
      </c>
      <c r="F76" s="1">
        <v>303</v>
      </c>
      <c r="G76" s="6">
        <v>0.14000000000000001</v>
      </c>
      <c r="H76" s="1">
        <v>180</v>
      </c>
      <c r="I76" s="1" t="s">
        <v>33</v>
      </c>
      <c r="J76" s="1">
        <v>1069</v>
      </c>
      <c r="K76" s="1">
        <f t="shared" si="51"/>
        <v>29</v>
      </c>
      <c r="L76" s="1"/>
      <c r="M76" s="1"/>
      <c r="N76" s="1"/>
      <c r="O76" s="30">
        <f>IFERROR(VLOOKUP(A76,[2]TDSheet!$A:$AB,7,),0)/5</f>
        <v>189.2</v>
      </c>
      <c r="P76" s="1">
        <f t="shared" si="52"/>
        <v>219.6</v>
      </c>
      <c r="Q76" s="31">
        <f t="shared" si="56"/>
        <v>30.400000000000006</v>
      </c>
      <c r="R76" s="32">
        <f>16*Q76-F76</f>
        <v>183.40000000000009</v>
      </c>
      <c r="S76" s="5">
        <f t="shared" si="58"/>
        <v>264</v>
      </c>
      <c r="T76" s="5"/>
      <c r="U76" s="1"/>
      <c r="V76" s="1">
        <f>(F76+S76)/Q76</f>
        <v>18.651315789473681</v>
      </c>
      <c r="W76" s="1">
        <f>F76/Q76</f>
        <v>9.967105263157892</v>
      </c>
      <c r="X76" s="1">
        <v>25.6</v>
      </c>
      <c r="Y76" s="1">
        <v>22.6</v>
      </c>
      <c r="Z76" s="1">
        <v>36.4</v>
      </c>
      <c r="AA76" s="1">
        <v>135.4</v>
      </c>
      <c r="AB76" s="1">
        <v>81.400000000000006</v>
      </c>
      <c r="AC76" s="1"/>
      <c r="AD76" s="1">
        <f t="shared" si="55"/>
        <v>25.676000000000016</v>
      </c>
      <c r="AE76" s="6">
        <v>22</v>
      </c>
      <c r="AF76" s="33">
        <f t="shared" si="61"/>
        <v>12</v>
      </c>
      <c r="AG76" s="1">
        <f t="shared" si="62"/>
        <v>36.96</v>
      </c>
      <c r="AH76" s="15"/>
      <c r="AI76" s="1">
        <f t="shared" si="63"/>
        <v>0</v>
      </c>
      <c r="AJ76" s="1">
        <f>VLOOKUP(A76,[1]Sheet!$A:$AG,32,0)</f>
        <v>12</v>
      </c>
      <c r="AK76" s="1">
        <f>VLOOKUP(A76,[1]Sheet!$A:$AG,33,0)</f>
        <v>84</v>
      </c>
      <c r="AL76" s="1">
        <f t="shared" si="64"/>
        <v>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25">
      <c r="A77" s="26" t="s">
        <v>118</v>
      </c>
      <c r="B77" s="26" t="s">
        <v>36</v>
      </c>
      <c r="C77" s="26"/>
      <c r="D77" s="26"/>
      <c r="E77" s="26"/>
      <c r="F77" s="26"/>
      <c r="G77" s="27">
        <v>0.2</v>
      </c>
      <c r="H77" s="26">
        <v>180</v>
      </c>
      <c r="I77" s="26" t="s">
        <v>33</v>
      </c>
      <c r="J77" s="26"/>
      <c r="K77" s="26"/>
      <c r="L77" s="26"/>
      <c r="M77" s="26"/>
      <c r="N77" s="26"/>
      <c r="O77" s="26"/>
      <c r="P77" s="26">
        <f t="shared" si="52"/>
        <v>0</v>
      </c>
      <c r="Q77" s="26">
        <f t="shared" si="56"/>
        <v>0</v>
      </c>
      <c r="R77" s="28">
        <f>12*14</f>
        <v>168</v>
      </c>
      <c r="S77" s="28">
        <f t="shared" ref="S77:S78" si="66">AE77*AF77</f>
        <v>168</v>
      </c>
      <c r="T77" s="28"/>
      <c r="U77" s="26"/>
      <c r="V77" s="26" t="e">
        <f t="shared" ref="V77:V78" si="67">(F77+S77)/P77</f>
        <v>#DIV/0!</v>
      </c>
      <c r="W77" s="26" t="e">
        <f t="shared" ref="W77:W78" si="68">F77/P77</f>
        <v>#DIV/0!</v>
      </c>
      <c r="X77" s="26">
        <v>0</v>
      </c>
      <c r="Y77" s="26">
        <v>0</v>
      </c>
      <c r="Z77" s="26">
        <v>0</v>
      </c>
      <c r="AA77" s="26">
        <v>0</v>
      </c>
      <c r="AB77" s="26">
        <v>0</v>
      </c>
      <c r="AC77" s="26" t="s">
        <v>34</v>
      </c>
      <c r="AD77" s="26">
        <f t="shared" si="55"/>
        <v>33.6</v>
      </c>
      <c r="AE77" s="27">
        <v>12</v>
      </c>
      <c r="AF77" s="35">
        <f t="shared" ref="AF77:AF78" si="69">MROUND(R77,AE77*AJ77)/AE77</f>
        <v>14</v>
      </c>
      <c r="AG77" s="26">
        <f t="shared" ref="AG77:AG78" si="70">AF77*AE77*G77</f>
        <v>33.6</v>
      </c>
      <c r="AH77" s="37"/>
      <c r="AI77" s="1">
        <f t="shared" si="63"/>
        <v>0</v>
      </c>
      <c r="AJ77" s="26">
        <v>14</v>
      </c>
      <c r="AK77" s="26">
        <v>70</v>
      </c>
      <c r="AL77" s="1">
        <f t="shared" si="64"/>
        <v>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25">
      <c r="A78" s="26" t="s">
        <v>119</v>
      </c>
      <c r="B78" s="26" t="s">
        <v>36</v>
      </c>
      <c r="C78" s="26"/>
      <c r="D78" s="26"/>
      <c r="E78" s="26"/>
      <c r="F78" s="26"/>
      <c r="G78" s="27">
        <v>0.2</v>
      </c>
      <c r="H78" s="26">
        <v>180</v>
      </c>
      <c r="I78" s="26" t="s">
        <v>33</v>
      </c>
      <c r="J78" s="26"/>
      <c r="K78" s="26"/>
      <c r="L78" s="26"/>
      <c r="M78" s="26"/>
      <c r="N78" s="26"/>
      <c r="O78" s="26"/>
      <c r="P78" s="26">
        <f t="shared" si="52"/>
        <v>0</v>
      </c>
      <c r="Q78" s="26">
        <f t="shared" si="56"/>
        <v>0</v>
      </c>
      <c r="R78" s="28">
        <f>12*14</f>
        <v>168</v>
      </c>
      <c r="S78" s="28">
        <f t="shared" si="66"/>
        <v>168</v>
      </c>
      <c r="T78" s="28"/>
      <c r="U78" s="26"/>
      <c r="V78" s="26" t="e">
        <f t="shared" si="67"/>
        <v>#DIV/0!</v>
      </c>
      <c r="W78" s="26" t="e">
        <f t="shared" si="68"/>
        <v>#DIV/0!</v>
      </c>
      <c r="X78" s="26">
        <v>0</v>
      </c>
      <c r="Y78" s="26">
        <v>0</v>
      </c>
      <c r="Z78" s="26">
        <v>0</v>
      </c>
      <c r="AA78" s="26">
        <v>0</v>
      </c>
      <c r="AB78" s="26">
        <v>0</v>
      </c>
      <c r="AC78" s="26" t="s">
        <v>34</v>
      </c>
      <c r="AD78" s="26">
        <f t="shared" si="55"/>
        <v>33.6</v>
      </c>
      <c r="AE78" s="27">
        <v>12</v>
      </c>
      <c r="AF78" s="35">
        <f t="shared" si="69"/>
        <v>14</v>
      </c>
      <c r="AG78" s="26">
        <f t="shared" si="70"/>
        <v>33.6</v>
      </c>
      <c r="AH78" s="37"/>
      <c r="AI78" s="1">
        <f t="shared" si="63"/>
        <v>0</v>
      </c>
      <c r="AJ78" s="26">
        <v>14</v>
      </c>
      <c r="AK78" s="26">
        <v>70</v>
      </c>
      <c r="AL78" s="1">
        <f t="shared" si="64"/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6"/>
      <c r="AF79" s="33"/>
      <c r="AG79" s="1"/>
      <c r="AH79" s="15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6"/>
      <c r="AF80" s="33"/>
      <c r="AG80" s="1"/>
      <c r="AH80" s="15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6"/>
      <c r="AF81" s="33"/>
      <c r="AG81" s="1"/>
      <c r="AH81" s="15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6"/>
      <c r="AF82" s="33"/>
      <c r="AG82" s="1"/>
      <c r="AH82" s="15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6"/>
      <c r="AF83" s="33"/>
      <c r="AG83" s="1"/>
      <c r="AH83" s="15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6"/>
      <c r="AF84" s="33"/>
      <c r="AG84" s="1"/>
      <c r="AH84" s="15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6"/>
      <c r="AF85" s="33"/>
      <c r="AG85" s="1"/>
      <c r="AH85" s="15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6"/>
      <c r="AF86" s="33"/>
      <c r="AG86" s="1"/>
      <c r="AH86" s="15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6"/>
      <c r="AF87" s="33"/>
      <c r="AG87" s="1"/>
      <c r="AH87" s="15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6"/>
      <c r="AF88" s="33"/>
      <c r="AG88" s="1"/>
      <c r="AH88" s="15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6"/>
      <c r="AF89" s="33"/>
      <c r="AG89" s="1"/>
      <c r="AH89" s="15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6"/>
      <c r="AF90" s="33"/>
      <c r="AG90" s="1"/>
      <c r="AH90" s="15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6"/>
      <c r="AF91" s="33"/>
      <c r="AG91" s="1"/>
      <c r="AH91" s="15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6"/>
      <c r="AF92" s="33"/>
      <c r="AG92" s="1"/>
      <c r="AH92" s="15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6"/>
      <c r="AF93" s="33"/>
      <c r="AG93" s="1"/>
      <c r="AH93" s="15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6"/>
      <c r="AF94" s="33"/>
      <c r="AG94" s="1"/>
      <c r="AH94" s="15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6"/>
      <c r="AF95" s="33"/>
      <c r="AG95" s="1"/>
      <c r="AH95" s="15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6"/>
      <c r="AF96" s="33"/>
      <c r="AG96" s="1"/>
      <c r="AH96" s="15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6"/>
      <c r="AF97" s="33"/>
      <c r="AG97" s="1"/>
      <c r="AH97" s="15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6"/>
      <c r="AF98" s="33"/>
      <c r="AG98" s="1"/>
      <c r="AH98" s="15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6"/>
      <c r="AF99" s="33"/>
      <c r="AG99" s="1"/>
      <c r="AH99" s="15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6"/>
      <c r="AF100" s="33"/>
      <c r="AG100" s="1"/>
      <c r="AH100" s="15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6"/>
      <c r="AF101" s="33"/>
      <c r="AG101" s="1"/>
      <c r="AH101" s="15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6"/>
      <c r="AF102" s="33"/>
      <c r="AG102" s="1"/>
      <c r="AH102" s="15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6"/>
      <c r="AF103" s="33"/>
      <c r="AG103" s="1"/>
      <c r="AH103" s="15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6"/>
      <c r="AF104" s="33"/>
      <c r="AG104" s="1"/>
      <c r="AH104" s="15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6"/>
      <c r="AF105" s="33"/>
      <c r="AG105" s="1"/>
      <c r="AH105" s="15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6"/>
      <c r="AF106" s="33"/>
      <c r="AG106" s="1"/>
      <c r="AH106" s="15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6"/>
      <c r="AF107" s="33"/>
      <c r="AG107" s="1"/>
      <c r="AH107" s="15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6"/>
      <c r="AF108" s="33"/>
      <c r="AG108" s="1"/>
      <c r="AH108" s="15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6"/>
      <c r="AF109" s="33"/>
      <c r="AG109" s="1"/>
      <c r="AH109" s="15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6"/>
      <c r="AF110" s="33"/>
      <c r="AG110" s="1"/>
      <c r="AH110" s="15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6"/>
      <c r="AF111" s="33"/>
      <c r="AG111" s="1"/>
      <c r="AH111" s="15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6"/>
      <c r="AF112" s="33"/>
      <c r="AG112" s="1"/>
      <c r="AH112" s="15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6"/>
      <c r="AF113" s="33"/>
      <c r="AG113" s="1"/>
      <c r="AH113" s="15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6"/>
      <c r="AF114" s="33"/>
      <c r="AG114" s="1"/>
      <c r="AH114" s="15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6"/>
      <c r="AF115" s="33"/>
      <c r="AG115" s="1"/>
      <c r="AH115" s="15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6"/>
      <c r="AF116" s="33"/>
      <c r="AG116" s="1"/>
      <c r="AH116" s="15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6"/>
      <c r="AF117" s="33"/>
      <c r="AG117" s="1"/>
      <c r="AH117" s="15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6"/>
      <c r="AF118" s="33"/>
      <c r="AG118" s="1"/>
      <c r="AH118" s="15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6"/>
      <c r="AF119" s="33"/>
      <c r="AG119" s="1"/>
      <c r="AH119" s="15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6"/>
      <c r="AF120" s="33"/>
      <c r="AG120" s="1"/>
      <c r="AH120" s="15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6"/>
      <c r="AF121" s="33"/>
      <c r="AG121" s="1"/>
      <c r="AH121" s="15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6"/>
      <c r="AF122" s="33"/>
      <c r="AG122" s="1"/>
      <c r="AH122" s="15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6"/>
      <c r="AF123" s="33"/>
      <c r="AG123" s="1"/>
      <c r="AH123" s="15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6"/>
      <c r="AF124" s="33"/>
      <c r="AG124" s="1"/>
      <c r="AH124" s="15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6"/>
      <c r="AF125" s="33"/>
      <c r="AG125" s="1"/>
      <c r="AH125" s="15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6"/>
      <c r="AF126" s="33"/>
      <c r="AG126" s="1"/>
      <c r="AH126" s="15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6"/>
      <c r="AF127" s="33"/>
      <c r="AG127" s="1"/>
      <c r="AH127" s="15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6"/>
      <c r="AF128" s="33"/>
      <c r="AG128" s="1"/>
      <c r="AH128" s="15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6"/>
      <c r="AF129" s="33"/>
      <c r="AG129" s="1"/>
      <c r="AH129" s="15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6"/>
      <c r="AF130" s="33"/>
      <c r="AG130" s="1"/>
      <c r="AH130" s="15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6"/>
      <c r="AF131" s="33"/>
      <c r="AG131" s="1"/>
      <c r="AH131" s="15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6"/>
      <c r="AF132" s="33"/>
      <c r="AG132" s="1"/>
      <c r="AH132" s="15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6"/>
      <c r="AF133" s="33"/>
      <c r="AG133" s="1"/>
      <c r="AH133" s="15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6"/>
      <c r="AF134" s="33"/>
      <c r="AG134" s="1"/>
      <c r="AH134" s="15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6"/>
      <c r="AF135" s="33"/>
      <c r="AG135" s="1"/>
      <c r="AH135" s="15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6"/>
      <c r="AF136" s="33"/>
      <c r="AG136" s="1"/>
      <c r="AH136" s="15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6"/>
      <c r="AF137" s="33"/>
      <c r="AG137" s="1"/>
      <c r="AH137" s="15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6"/>
      <c r="AF138" s="33"/>
      <c r="AG138" s="1"/>
      <c r="AH138" s="15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6"/>
      <c r="AF139" s="33"/>
      <c r="AG139" s="1"/>
      <c r="AH139" s="15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6"/>
      <c r="AF140" s="33"/>
      <c r="AG140" s="1"/>
      <c r="AH140" s="15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6"/>
      <c r="AF141" s="33"/>
      <c r="AG141" s="1"/>
      <c r="AH141" s="15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6"/>
      <c r="AF142" s="33"/>
      <c r="AG142" s="1"/>
      <c r="AH142" s="15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6"/>
      <c r="AF143" s="33"/>
      <c r="AG143" s="1"/>
      <c r="AH143" s="15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6"/>
      <c r="AF144" s="33"/>
      <c r="AG144" s="1"/>
      <c r="AH144" s="15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6"/>
      <c r="AF145" s="33"/>
      <c r="AG145" s="1"/>
      <c r="AH145" s="15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6"/>
      <c r="AF146" s="33"/>
      <c r="AG146" s="1"/>
      <c r="AH146" s="15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6"/>
      <c r="AF147" s="33"/>
      <c r="AG147" s="1"/>
      <c r="AH147" s="15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6"/>
      <c r="AF148" s="33"/>
      <c r="AG148" s="1"/>
      <c r="AH148" s="15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6"/>
      <c r="AF149" s="33"/>
      <c r="AG149" s="1"/>
      <c r="AH149" s="15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6"/>
      <c r="AF150" s="33"/>
      <c r="AG150" s="1"/>
      <c r="AH150" s="15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6"/>
      <c r="AF151" s="33"/>
      <c r="AG151" s="1"/>
      <c r="AH151" s="15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6"/>
      <c r="AF152" s="33"/>
      <c r="AG152" s="1"/>
      <c r="AH152" s="15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6"/>
      <c r="AF153" s="33"/>
      <c r="AG153" s="1"/>
      <c r="AH153" s="15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6"/>
      <c r="AF154" s="33"/>
      <c r="AG154" s="1"/>
      <c r="AH154" s="15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6"/>
      <c r="AF155" s="33"/>
      <c r="AG155" s="1"/>
      <c r="AH155" s="15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6"/>
      <c r="AF156" s="33"/>
      <c r="AG156" s="1"/>
      <c r="AH156" s="15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6"/>
      <c r="AF157" s="33"/>
      <c r="AG157" s="1"/>
      <c r="AH157" s="15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6"/>
      <c r="AF158" s="33"/>
      <c r="AG158" s="1"/>
      <c r="AH158" s="15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6"/>
      <c r="AF159" s="33"/>
      <c r="AG159" s="1"/>
      <c r="AH159" s="15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6"/>
      <c r="AF160" s="33"/>
      <c r="AG160" s="1"/>
      <c r="AH160" s="15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6"/>
      <c r="AF161" s="33"/>
      <c r="AG161" s="1"/>
      <c r="AH161" s="15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6"/>
      <c r="AF162" s="33"/>
      <c r="AG162" s="1"/>
      <c r="AH162" s="15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6"/>
      <c r="AF163" s="33"/>
      <c r="AG163" s="1"/>
      <c r="AH163" s="15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6"/>
      <c r="AF164" s="33"/>
      <c r="AG164" s="1"/>
      <c r="AH164" s="15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6"/>
      <c r="AF165" s="33"/>
      <c r="AG165" s="1"/>
      <c r="AH165" s="15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6"/>
      <c r="AF166" s="33"/>
      <c r="AG166" s="1"/>
      <c r="AH166" s="15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6"/>
      <c r="AF167" s="33"/>
      <c r="AG167" s="1"/>
      <c r="AH167" s="15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6"/>
      <c r="AF168" s="33"/>
      <c r="AG168" s="1"/>
      <c r="AH168" s="15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6"/>
      <c r="AF169" s="33"/>
      <c r="AG169" s="1"/>
      <c r="AH169" s="15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6"/>
      <c r="AF170" s="33"/>
      <c r="AG170" s="1"/>
      <c r="AH170" s="15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6"/>
      <c r="AF171" s="33"/>
      <c r="AG171" s="1"/>
      <c r="AH171" s="15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6"/>
      <c r="AF172" s="33"/>
      <c r="AG172" s="1"/>
      <c r="AH172" s="15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6"/>
      <c r="AF173" s="33"/>
      <c r="AG173" s="1"/>
      <c r="AH173" s="15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6"/>
      <c r="AF174" s="33"/>
      <c r="AG174" s="1"/>
      <c r="AH174" s="15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6"/>
      <c r="AF175" s="33"/>
      <c r="AG175" s="1"/>
      <c r="AH175" s="15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6"/>
      <c r="AF176" s="33"/>
      <c r="AG176" s="1"/>
      <c r="AH176" s="15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6"/>
      <c r="AF177" s="33"/>
      <c r="AG177" s="1"/>
      <c r="AH177" s="15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6"/>
      <c r="AF178" s="33"/>
      <c r="AG178" s="1"/>
      <c r="AH178" s="15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6"/>
      <c r="AF179" s="33"/>
      <c r="AG179" s="1"/>
      <c r="AH179" s="15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6"/>
      <c r="AF180" s="33"/>
      <c r="AG180" s="1"/>
      <c r="AH180" s="15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6"/>
      <c r="AF181" s="33"/>
      <c r="AG181" s="1"/>
      <c r="AH181" s="15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6"/>
      <c r="AF182" s="33"/>
      <c r="AG182" s="1"/>
      <c r="AH182" s="15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6"/>
      <c r="AF183" s="33"/>
      <c r="AG183" s="1"/>
      <c r="AH183" s="15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6"/>
      <c r="AF184" s="33"/>
      <c r="AG184" s="1"/>
      <c r="AH184" s="15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6"/>
      <c r="AF185" s="33"/>
      <c r="AG185" s="1"/>
      <c r="AH185" s="15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6"/>
      <c r="AF186" s="33"/>
      <c r="AG186" s="1"/>
      <c r="AH186" s="15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6"/>
      <c r="AF187" s="33"/>
      <c r="AG187" s="1"/>
      <c r="AH187" s="15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6"/>
      <c r="AF188" s="33"/>
      <c r="AG188" s="1"/>
      <c r="AH188" s="15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6"/>
      <c r="AF189" s="33"/>
      <c r="AG189" s="1"/>
      <c r="AH189" s="15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6"/>
      <c r="AF190" s="33"/>
      <c r="AG190" s="1"/>
      <c r="AH190" s="15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6"/>
      <c r="AF191" s="33"/>
      <c r="AG191" s="1"/>
      <c r="AH191" s="15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6"/>
      <c r="AF192" s="33"/>
      <c r="AG192" s="1"/>
      <c r="AH192" s="15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6"/>
      <c r="AF193" s="33"/>
      <c r="AG193" s="1"/>
      <c r="AH193" s="15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6"/>
      <c r="AF194" s="33"/>
      <c r="AG194" s="1"/>
      <c r="AH194" s="15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6"/>
      <c r="AF195" s="33"/>
      <c r="AG195" s="1"/>
      <c r="AH195" s="15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6"/>
      <c r="AF196" s="33"/>
      <c r="AG196" s="1"/>
      <c r="AH196" s="15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6"/>
      <c r="AF197" s="33"/>
      <c r="AG197" s="1"/>
      <c r="AH197" s="15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6"/>
      <c r="AF198" s="33"/>
      <c r="AG198" s="1"/>
      <c r="AH198" s="15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6"/>
      <c r="AF199" s="33"/>
      <c r="AG199" s="1"/>
      <c r="AH199" s="15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6"/>
      <c r="AF200" s="33"/>
      <c r="AG200" s="1"/>
      <c r="AH200" s="15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6"/>
      <c r="AF201" s="33"/>
      <c r="AG201" s="1"/>
      <c r="AH201" s="15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6"/>
      <c r="AF202" s="33"/>
      <c r="AG202" s="1"/>
      <c r="AH202" s="15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6"/>
      <c r="AF203" s="33"/>
      <c r="AG203" s="1"/>
      <c r="AH203" s="15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6"/>
      <c r="AF204" s="33"/>
      <c r="AG204" s="1"/>
      <c r="AH204" s="15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6"/>
      <c r="AF205" s="33"/>
      <c r="AG205" s="1"/>
      <c r="AH205" s="15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6"/>
      <c r="AF206" s="33"/>
      <c r="AG206" s="1"/>
      <c r="AH206" s="15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6"/>
      <c r="AF207" s="33"/>
      <c r="AG207" s="1"/>
      <c r="AH207" s="15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6"/>
      <c r="AF208" s="33"/>
      <c r="AG208" s="1"/>
      <c r="AH208" s="15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6"/>
      <c r="AF209" s="33"/>
      <c r="AG209" s="1"/>
      <c r="AH209" s="15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6"/>
      <c r="AF210" s="33"/>
      <c r="AG210" s="1"/>
      <c r="AH210" s="15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6"/>
      <c r="AF211" s="33"/>
      <c r="AG211" s="1"/>
      <c r="AH211" s="15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6"/>
      <c r="AF212" s="33"/>
      <c r="AG212" s="1"/>
      <c r="AH212" s="15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6"/>
      <c r="AF213" s="33"/>
      <c r="AG213" s="1"/>
      <c r="AH213" s="15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6"/>
      <c r="AF214" s="33"/>
      <c r="AG214" s="1"/>
      <c r="AH214" s="15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6"/>
      <c r="AF215" s="33"/>
      <c r="AG215" s="1"/>
      <c r="AH215" s="15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6"/>
      <c r="AF216" s="33"/>
      <c r="AG216" s="1"/>
      <c r="AH216" s="15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6"/>
      <c r="AF217" s="33"/>
      <c r="AG217" s="1"/>
      <c r="AH217" s="15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6"/>
      <c r="AF218" s="33"/>
      <c r="AG218" s="1"/>
      <c r="AH218" s="15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6"/>
      <c r="AF219" s="33"/>
      <c r="AG219" s="1"/>
      <c r="AH219" s="15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6"/>
      <c r="AF220" s="33"/>
      <c r="AG220" s="1"/>
      <c r="AH220" s="15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6"/>
      <c r="AF221" s="33"/>
      <c r="AG221" s="1"/>
      <c r="AH221" s="15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6"/>
      <c r="AF222" s="33"/>
      <c r="AG222" s="1"/>
      <c r="AH222" s="15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6"/>
      <c r="AF223" s="33"/>
      <c r="AG223" s="1"/>
      <c r="AH223" s="15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6"/>
      <c r="AF224" s="33"/>
      <c r="AG224" s="1"/>
      <c r="AH224" s="15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6"/>
      <c r="AF225" s="33"/>
      <c r="AG225" s="1"/>
      <c r="AH225" s="15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6"/>
      <c r="AF226" s="33"/>
      <c r="AG226" s="1"/>
      <c r="AH226" s="15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6"/>
      <c r="AF227" s="33"/>
      <c r="AG227" s="1"/>
      <c r="AH227" s="15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6"/>
      <c r="AF228" s="33"/>
      <c r="AG228" s="1"/>
      <c r="AH228" s="15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6"/>
      <c r="AF229" s="33"/>
      <c r="AG229" s="1"/>
      <c r="AH229" s="15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6"/>
      <c r="AF230" s="33"/>
      <c r="AG230" s="1"/>
      <c r="AH230" s="15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6"/>
      <c r="AF231" s="33"/>
      <c r="AG231" s="1"/>
      <c r="AH231" s="15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6"/>
      <c r="AF232" s="33"/>
      <c r="AG232" s="1"/>
      <c r="AH232" s="15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6"/>
      <c r="AF233" s="33"/>
      <c r="AG233" s="1"/>
      <c r="AH233" s="15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6"/>
      <c r="AF234" s="33"/>
      <c r="AG234" s="1"/>
      <c r="AH234" s="15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6"/>
      <c r="AF235" s="33"/>
      <c r="AG235" s="1"/>
      <c r="AH235" s="15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6"/>
      <c r="AF236" s="33"/>
      <c r="AG236" s="1"/>
      <c r="AH236" s="15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6"/>
      <c r="AF237" s="33"/>
      <c r="AG237" s="1"/>
      <c r="AH237" s="15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6"/>
      <c r="AF238" s="33"/>
      <c r="AG238" s="1"/>
      <c r="AH238" s="15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6"/>
      <c r="AF239" s="33"/>
      <c r="AG239" s="1"/>
      <c r="AH239" s="15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6"/>
      <c r="AF240" s="33"/>
      <c r="AG240" s="1"/>
      <c r="AH240" s="15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6"/>
      <c r="AF241" s="33"/>
      <c r="AG241" s="1"/>
      <c r="AH241" s="15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6"/>
      <c r="AF242" s="33"/>
      <c r="AG242" s="1"/>
      <c r="AH242" s="15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6"/>
      <c r="AF243" s="33"/>
      <c r="AG243" s="1"/>
      <c r="AH243" s="15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6"/>
      <c r="AF244" s="33"/>
      <c r="AG244" s="1"/>
      <c r="AH244" s="15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6"/>
      <c r="AF245" s="33"/>
      <c r="AG245" s="1"/>
      <c r="AH245" s="15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6"/>
      <c r="AF246" s="33"/>
      <c r="AG246" s="1"/>
      <c r="AH246" s="15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6"/>
      <c r="AF247" s="33"/>
      <c r="AG247" s="1"/>
      <c r="AH247" s="15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6"/>
      <c r="AF248" s="33"/>
      <c r="AG248" s="1"/>
      <c r="AH248" s="15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6"/>
      <c r="AF249" s="33"/>
      <c r="AG249" s="1"/>
      <c r="AH249" s="15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6"/>
      <c r="AF250" s="33"/>
      <c r="AG250" s="1"/>
      <c r="AH250" s="15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6"/>
      <c r="AF251" s="33"/>
      <c r="AG251" s="1"/>
      <c r="AH251" s="15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6"/>
      <c r="AF252" s="33"/>
      <c r="AG252" s="1"/>
      <c r="AH252" s="15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6"/>
      <c r="AF253" s="33"/>
      <c r="AG253" s="1"/>
      <c r="AH253" s="15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6"/>
      <c r="AF254" s="33"/>
      <c r="AG254" s="1"/>
      <c r="AH254" s="15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6"/>
      <c r="AF255" s="33"/>
      <c r="AG255" s="1"/>
      <c r="AH255" s="15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6"/>
      <c r="AF256" s="33"/>
      <c r="AG256" s="1"/>
      <c r="AH256" s="15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6"/>
      <c r="AF257" s="33"/>
      <c r="AG257" s="1"/>
      <c r="AH257" s="15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6"/>
      <c r="AF258" s="33"/>
      <c r="AG258" s="1"/>
      <c r="AH258" s="15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6"/>
      <c r="AF259" s="33"/>
      <c r="AG259" s="1"/>
      <c r="AH259" s="15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6"/>
      <c r="AF260" s="33"/>
      <c r="AG260" s="1"/>
      <c r="AH260" s="15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6"/>
      <c r="AF261" s="33"/>
      <c r="AG261" s="1"/>
      <c r="AH261" s="15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6"/>
      <c r="AF262" s="33"/>
      <c r="AG262" s="1"/>
      <c r="AH262" s="15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6"/>
      <c r="AF263" s="33"/>
      <c r="AG263" s="1"/>
      <c r="AH263" s="15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6"/>
      <c r="AF264" s="33"/>
      <c r="AG264" s="1"/>
      <c r="AH264" s="15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6"/>
      <c r="AF265" s="33"/>
      <c r="AG265" s="1"/>
      <c r="AH265" s="15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6"/>
      <c r="AF266" s="33"/>
      <c r="AG266" s="1"/>
      <c r="AH266" s="15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6"/>
      <c r="AF267" s="33"/>
      <c r="AG267" s="1"/>
      <c r="AH267" s="15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6"/>
      <c r="AF268" s="33"/>
      <c r="AG268" s="1"/>
      <c r="AH268" s="15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6"/>
      <c r="AF269" s="33"/>
      <c r="AG269" s="1"/>
      <c r="AH269" s="15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6"/>
      <c r="AF270" s="33"/>
      <c r="AG270" s="1"/>
      <c r="AH270" s="15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6"/>
      <c r="AF271" s="33"/>
      <c r="AG271" s="1"/>
      <c r="AH271" s="15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6"/>
      <c r="AF272" s="33"/>
      <c r="AG272" s="1"/>
      <c r="AH272" s="15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6"/>
      <c r="AF273" s="33"/>
      <c r="AG273" s="1"/>
      <c r="AH273" s="15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6"/>
      <c r="AF274" s="33"/>
      <c r="AG274" s="1"/>
      <c r="AH274" s="15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6"/>
      <c r="AF275" s="33"/>
      <c r="AG275" s="1"/>
      <c r="AH275" s="15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6"/>
      <c r="AF276" s="33"/>
      <c r="AG276" s="1"/>
      <c r="AH276" s="15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6"/>
      <c r="AF277" s="33"/>
      <c r="AG277" s="1"/>
      <c r="AH277" s="15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6"/>
      <c r="AF278" s="33"/>
      <c r="AG278" s="1"/>
      <c r="AH278" s="15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6"/>
      <c r="AF279" s="33"/>
      <c r="AG279" s="1"/>
      <c r="AH279" s="15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6"/>
      <c r="AF280" s="33"/>
      <c r="AG280" s="1"/>
      <c r="AH280" s="15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6"/>
      <c r="AF281" s="33"/>
      <c r="AG281" s="1"/>
      <c r="AH281" s="15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6"/>
      <c r="AF282" s="33"/>
      <c r="AG282" s="1"/>
      <c r="AH282" s="15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6"/>
      <c r="AF283" s="33"/>
      <c r="AG283" s="1"/>
      <c r="AH283" s="15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6"/>
      <c r="AF284" s="33"/>
      <c r="AG284" s="1"/>
      <c r="AH284" s="15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6"/>
      <c r="AF285" s="33"/>
      <c r="AG285" s="1"/>
      <c r="AH285" s="15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6"/>
      <c r="AF286" s="33"/>
      <c r="AG286" s="1"/>
      <c r="AH286" s="15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6"/>
      <c r="AF287" s="33"/>
      <c r="AG287" s="1"/>
      <c r="AH287" s="15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6"/>
      <c r="AF288" s="33"/>
      <c r="AG288" s="1"/>
      <c r="AH288" s="15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6"/>
      <c r="AF289" s="33"/>
      <c r="AG289" s="1"/>
      <c r="AH289" s="15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6"/>
      <c r="AF290" s="33"/>
      <c r="AG290" s="1"/>
      <c r="AH290" s="15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6"/>
      <c r="AF291" s="33"/>
      <c r="AG291" s="1"/>
      <c r="AH291" s="15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6"/>
      <c r="AF292" s="33"/>
      <c r="AG292" s="1"/>
      <c r="AH292" s="15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6"/>
      <c r="AF293" s="33"/>
      <c r="AG293" s="1"/>
      <c r="AH293" s="15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6"/>
      <c r="AF294" s="33"/>
      <c r="AG294" s="1"/>
      <c r="AH294" s="15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6"/>
      <c r="AF295" s="33"/>
      <c r="AG295" s="1"/>
      <c r="AH295" s="15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6"/>
      <c r="AF296" s="33"/>
      <c r="AG296" s="1"/>
      <c r="AH296" s="15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6"/>
      <c r="AF297" s="33"/>
      <c r="AG297" s="1"/>
      <c r="AH297" s="15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6"/>
      <c r="AF298" s="33"/>
      <c r="AG298" s="1"/>
      <c r="AH298" s="15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6"/>
      <c r="AF299" s="33"/>
      <c r="AG299" s="1"/>
      <c r="AH299" s="15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6"/>
      <c r="AF300" s="33"/>
      <c r="AG300" s="1"/>
      <c r="AH300" s="15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6"/>
      <c r="AF301" s="33"/>
      <c r="AG301" s="1"/>
      <c r="AH301" s="15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6"/>
      <c r="AF302" s="33"/>
      <c r="AG302" s="1"/>
      <c r="AH302" s="15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6"/>
      <c r="AF303" s="33"/>
      <c r="AG303" s="1"/>
      <c r="AH303" s="15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6"/>
      <c r="AF304" s="33"/>
      <c r="AG304" s="1"/>
      <c r="AH304" s="15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6"/>
      <c r="AF305" s="33"/>
      <c r="AG305" s="1"/>
      <c r="AH305" s="15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6"/>
      <c r="AF306" s="33"/>
      <c r="AG306" s="1"/>
      <c r="AH306" s="15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6"/>
      <c r="AF307" s="33"/>
      <c r="AG307" s="1"/>
      <c r="AH307" s="15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6"/>
      <c r="AF308" s="33"/>
      <c r="AG308" s="1"/>
      <c r="AH308" s="15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1:55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6"/>
      <c r="AF309" s="33"/>
      <c r="AG309" s="1"/>
      <c r="AH309" s="15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6"/>
      <c r="AF310" s="33"/>
      <c r="AG310" s="1"/>
      <c r="AH310" s="15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1:55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6"/>
      <c r="AF311" s="33"/>
      <c r="AG311" s="1"/>
      <c r="AH311" s="15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6"/>
      <c r="AF312" s="33"/>
      <c r="AG312" s="1"/>
      <c r="AH312" s="15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1:55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6"/>
      <c r="AF313" s="33"/>
      <c r="AG313" s="1"/>
      <c r="AH313" s="15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6"/>
      <c r="AF314" s="33"/>
      <c r="AG314" s="1"/>
      <c r="AH314" s="15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1:55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6"/>
      <c r="AF315" s="33"/>
      <c r="AG315" s="1"/>
      <c r="AH315" s="15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1:55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6"/>
      <c r="AF316" s="33"/>
      <c r="AG316" s="1"/>
      <c r="AH316" s="15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6"/>
      <c r="AF317" s="33"/>
      <c r="AG317" s="1"/>
      <c r="AH317" s="15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1:55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6"/>
      <c r="AF318" s="33"/>
      <c r="AG318" s="1"/>
      <c r="AH318" s="15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1:55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6"/>
      <c r="AF319" s="33"/>
      <c r="AG319" s="1"/>
      <c r="AH319" s="15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1:55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6"/>
      <c r="AF320" s="33"/>
      <c r="AG320" s="1"/>
      <c r="AH320" s="15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6"/>
      <c r="AF321" s="33"/>
      <c r="AG321" s="1"/>
      <c r="AH321" s="15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6"/>
      <c r="AF322" s="33"/>
      <c r="AG322" s="1"/>
      <c r="AH322" s="15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6"/>
      <c r="AF323" s="33"/>
      <c r="AG323" s="1"/>
      <c r="AH323" s="15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1:55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6"/>
      <c r="AF324" s="33"/>
      <c r="AG324" s="1"/>
      <c r="AH324" s="15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1:55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6"/>
      <c r="AF325" s="33"/>
      <c r="AG325" s="1"/>
      <c r="AH325" s="15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1:55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6"/>
      <c r="AF326" s="33"/>
      <c r="AG326" s="1"/>
      <c r="AH326" s="15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1:55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6"/>
      <c r="AF327" s="33"/>
      <c r="AG327" s="1"/>
      <c r="AH327" s="15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1:55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6"/>
      <c r="AF328" s="33"/>
      <c r="AG328" s="1"/>
      <c r="AH328" s="15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6"/>
      <c r="AF329" s="33"/>
      <c r="AG329" s="1"/>
      <c r="AH329" s="15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6"/>
      <c r="AF330" s="33"/>
      <c r="AG330" s="1"/>
      <c r="AH330" s="15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1:55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6"/>
      <c r="AF331" s="33"/>
      <c r="AG331" s="1"/>
      <c r="AH331" s="15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6"/>
      <c r="AF332" s="33"/>
      <c r="AG332" s="1"/>
      <c r="AH332" s="15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6"/>
      <c r="AF333" s="33"/>
      <c r="AG333" s="1"/>
      <c r="AH333" s="15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6"/>
      <c r="AF334" s="33"/>
      <c r="AG334" s="1"/>
      <c r="AH334" s="15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6"/>
      <c r="AF335" s="33"/>
      <c r="AG335" s="1"/>
      <c r="AH335" s="15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6"/>
      <c r="AF336" s="33"/>
      <c r="AG336" s="1"/>
      <c r="AH336" s="15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6"/>
      <c r="AF337" s="33"/>
      <c r="AG337" s="1"/>
      <c r="AH337" s="15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6"/>
      <c r="AF338" s="33"/>
      <c r="AG338" s="1"/>
      <c r="AH338" s="15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6"/>
      <c r="AF339" s="33"/>
      <c r="AG339" s="1"/>
      <c r="AH339" s="15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1:55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6"/>
      <c r="AF340" s="33"/>
      <c r="AG340" s="1"/>
      <c r="AH340" s="15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6"/>
      <c r="AF341" s="33"/>
      <c r="AG341" s="1"/>
      <c r="AH341" s="15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1:55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6"/>
      <c r="AF342" s="33"/>
      <c r="AG342" s="1"/>
      <c r="AH342" s="15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1:55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6"/>
      <c r="AF343" s="33"/>
      <c r="AG343" s="1"/>
      <c r="AH343" s="15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1:55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6"/>
      <c r="AF344" s="33"/>
      <c r="AG344" s="1"/>
      <c r="AH344" s="15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1:55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6"/>
      <c r="AF345" s="33"/>
      <c r="AG345" s="1"/>
      <c r="AH345" s="15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1:55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6"/>
      <c r="AF346" s="33"/>
      <c r="AG346" s="1"/>
      <c r="AH346" s="15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6"/>
      <c r="AF347" s="33"/>
      <c r="AG347" s="1"/>
      <c r="AH347" s="15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6"/>
      <c r="AF348" s="33"/>
      <c r="AG348" s="1"/>
      <c r="AH348" s="15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1:55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6"/>
      <c r="AF349" s="33"/>
      <c r="AG349" s="1"/>
      <c r="AH349" s="15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1:55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6"/>
      <c r="AF350" s="33"/>
      <c r="AG350" s="1"/>
      <c r="AH350" s="15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6"/>
      <c r="AF351" s="33"/>
      <c r="AG351" s="1"/>
      <c r="AH351" s="15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1:55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6"/>
      <c r="AF352" s="33"/>
      <c r="AG352" s="1"/>
      <c r="AH352" s="15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6"/>
      <c r="AF353" s="33"/>
      <c r="AG353" s="1"/>
      <c r="AH353" s="15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6"/>
      <c r="AF354" s="33"/>
      <c r="AG354" s="1"/>
      <c r="AH354" s="15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1:55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6"/>
      <c r="AF355" s="33"/>
      <c r="AG355" s="1"/>
      <c r="AH355" s="15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6"/>
      <c r="AF356" s="33"/>
      <c r="AG356" s="1"/>
      <c r="AH356" s="15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1:55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6"/>
      <c r="AF357" s="33"/>
      <c r="AG357" s="1"/>
      <c r="AH357" s="15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1:55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6"/>
      <c r="AF358" s="33"/>
      <c r="AG358" s="1"/>
      <c r="AH358" s="15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6"/>
      <c r="AF359" s="33"/>
      <c r="AG359" s="1"/>
      <c r="AH359" s="15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1:55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6"/>
      <c r="AF360" s="33"/>
      <c r="AG360" s="1"/>
      <c r="AH360" s="15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6"/>
      <c r="AF361" s="33"/>
      <c r="AG361" s="1"/>
      <c r="AH361" s="15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1:55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6"/>
      <c r="AF362" s="33"/>
      <c r="AG362" s="1"/>
      <c r="AH362" s="15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1:55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6"/>
      <c r="AF363" s="33"/>
      <c r="AG363" s="1"/>
      <c r="AH363" s="15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1:55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6"/>
      <c r="AF364" s="33"/>
      <c r="AG364" s="1"/>
      <c r="AH364" s="15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6"/>
      <c r="AF365" s="33"/>
      <c r="AG365" s="1"/>
      <c r="AH365" s="15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1:55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6"/>
      <c r="AF366" s="33"/>
      <c r="AG366" s="1"/>
      <c r="AH366" s="15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6"/>
      <c r="AF367" s="33"/>
      <c r="AG367" s="1"/>
      <c r="AH367" s="15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1:55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6"/>
      <c r="AF368" s="33"/>
      <c r="AG368" s="1"/>
      <c r="AH368" s="15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1:55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6"/>
      <c r="AF369" s="33"/>
      <c r="AG369" s="1"/>
      <c r="AH369" s="15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1:55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6"/>
      <c r="AF370" s="33"/>
      <c r="AG370" s="1"/>
      <c r="AH370" s="15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1:55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6"/>
      <c r="AF371" s="33"/>
      <c r="AG371" s="1"/>
      <c r="AH371" s="15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6"/>
      <c r="AF372" s="33"/>
      <c r="AG372" s="1"/>
      <c r="AH372" s="15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1:55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6"/>
      <c r="AF373" s="33"/>
      <c r="AG373" s="1"/>
      <c r="AH373" s="15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1:55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6"/>
      <c r="AF374" s="33"/>
      <c r="AG374" s="1"/>
      <c r="AH374" s="15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1:55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6"/>
      <c r="AF375" s="33"/>
      <c r="AG375" s="1"/>
      <c r="AH375" s="15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6"/>
      <c r="AF376" s="33"/>
      <c r="AG376" s="1"/>
      <c r="AH376" s="15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1:55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6"/>
      <c r="AF377" s="33"/>
      <c r="AG377" s="1"/>
      <c r="AH377" s="15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1:55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6"/>
      <c r="AF378" s="33"/>
      <c r="AG378" s="1"/>
      <c r="AH378" s="15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1:55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6"/>
      <c r="AF379" s="33"/>
      <c r="AG379" s="1"/>
      <c r="AH379" s="15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6"/>
      <c r="AF380" s="33"/>
      <c r="AG380" s="1"/>
      <c r="AH380" s="15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1:55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6"/>
      <c r="AF381" s="33"/>
      <c r="AG381" s="1"/>
      <c r="AH381" s="15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1:55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6"/>
      <c r="AF382" s="33"/>
      <c r="AG382" s="1"/>
      <c r="AH382" s="15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1:55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6"/>
      <c r="AF383" s="33"/>
      <c r="AG383" s="1"/>
      <c r="AH383" s="15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1:55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6"/>
      <c r="AF384" s="33"/>
      <c r="AG384" s="1"/>
      <c r="AH384" s="15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6"/>
      <c r="AF385" s="33"/>
      <c r="AG385" s="1"/>
      <c r="AH385" s="15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1:55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6"/>
      <c r="AF386" s="33"/>
      <c r="AG386" s="1"/>
      <c r="AH386" s="15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1:55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6"/>
      <c r="AF387" s="33"/>
      <c r="AG387" s="1"/>
      <c r="AH387" s="15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1:55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6"/>
      <c r="AF388" s="33"/>
      <c r="AG388" s="1"/>
      <c r="AH388" s="15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1:55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6"/>
      <c r="AF389" s="33"/>
      <c r="AG389" s="1"/>
      <c r="AH389" s="15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1:55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6"/>
      <c r="AF390" s="33"/>
      <c r="AG390" s="1"/>
      <c r="AH390" s="15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1:55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6"/>
      <c r="AF391" s="33"/>
      <c r="AG391" s="1"/>
      <c r="AH391" s="15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1:55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6"/>
      <c r="AF392" s="33"/>
      <c r="AG392" s="1"/>
      <c r="AH392" s="15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1:55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6"/>
      <c r="AF393" s="33"/>
      <c r="AG393" s="1"/>
      <c r="AH393" s="15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1:55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6"/>
      <c r="AF394" s="33"/>
      <c r="AG394" s="1"/>
      <c r="AH394" s="15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1:55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6"/>
      <c r="AF395" s="33"/>
      <c r="AG395" s="1"/>
      <c r="AH395" s="15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1:55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6"/>
      <c r="AF396" s="33"/>
      <c r="AG396" s="1"/>
      <c r="AH396" s="15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1:55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6"/>
      <c r="AF397" s="33"/>
      <c r="AG397" s="1"/>
      <c r="AH397" s="15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1:55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6"/>
      <c r="AF398" s="33"/>
      <c r="AG398" s="1"/>
      <c r="AH398" s="15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1:55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6"/>
      <c r="AF399" s="33"/>
      <c r="AG399" s="1"/>
      <c r="AH399" s="15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1:55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6"/>
      <c r="AF400" s="33"/>
      <c r="AG400" s="1"/>
      <c r="AH400" s="15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1:55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6"/>
      <c r="AF401" s="33"/>
      <c r="AG401" s="1"/>
      <c r="AH401" s="15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1:55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6"/>
      <c r="AF402" s="33"/>
      <c r="AG402" s="1"/>
      <c r="AH402" s="15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1:55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6"/>
      <c r="AF403" s="33"/>
      <c r="AG403" s="1"/>
      <c r="AH403" s="15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1:55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6"/>
      <c r="AF404" s="33"/>
      <c r="AG404" s="1"/>
      <c r="AH404" s="15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1:55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6"/>
      <c r="AF405" s="33"/>
      <c r="AG405" s="1"/>
      <c r="AH405" s="15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1:55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6"/>
      <c r="AF406" s="33"/>
      <c r="AG406" s="1"/>
      <c r="AH406" s="15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6"/>
      <c r="AF407" s="33"/>
      <c r="AG407" s="1"/>
      <c r="AH407" s="15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1:55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6"/>
      <c r="AF408" s="33"/>
      <c r="AG408" s="1"/>
      <c r="AH408" s="15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1:55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6"/>
      <c r="AF409" s="33"/>
      <c r="AG409" s="1"/>
      <c r="AH409" s="15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1:55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6"/>
      <c r="AF410" s="33"/>
      <c r="AG410" s="1"/>
      <c r="AH410" s="15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1:55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6"/>
      <c r="AF411" s="33"/>
      <c r="AG411" s="1"/>
      <c r="AH411" s="15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6"/>
      <c r="AF412" s="33"/>
      <c r="AG412" s="1"/>
      <c r="AH412" s="15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1:55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6"/>
      <c r="AF413" s="33"/>
      <c r="AG413" s="1"/>
      <c r="AH413" s="15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1:55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6"/>
      <c r="AF414" s="33"/>
      <c r="AG414" s="1"/>
      <c r="AH414" s="15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6"/>
      <c r="AF415" s="33"/>
      <c r="AG415" s="1"/>
      <c r="AH415" s="15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1:55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6"/>
      <c r="AF416" s="33"/>
      <c r="AG416" s="1"/>
      <c r="AH416" s="15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6"/>
      <c r="AF417" s="33"/>
      <c r="AG417" s="1"/>
      <c r="AH417" s="15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1:55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6"/>
      <c r="AF418" s="33"/>
      <c r="AG418" s="1"/>
      <c r="AH418" s="15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1:55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6"/>
      <c r="AF419" s="33"/>
      <c r="AG419" s="1"/>
      <c r="AH419" s="15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1:55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6"/>
      <c r="AF420" s="33"/>
      <c r="AG420" s="1"/>
      <c r="AH420" s="15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6"/>
      <c r="AF421" s="33"/>
      <c r="AG421" s="1"/>
      <c r="AH421" s="15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1:55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6"/>
      <c r="AF422" s="33"/>
      <c r="AG422" s="1"/>
      <c r="AH422" s="15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1:55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6"/>
      <c r="AF423" s="33"/>
      <c r="AG423" s="1"/>
      <c r="AH423" s="15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1:55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6"/>
      <c r="AF424" s="33"/>
      <c r="AG424" s="1"/>
      <c r="AH424" s="15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1:55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6"/>
      <c r="AF425" s="33"/>
      <c r="AG425" s="1"/>
      <c r="AH425" s="15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1:55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6"/>
      <c r="AF426" s="33"/>
      <c r="AG426" s="1"/>
      <c r="AH426" s="15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1:55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6"/>
      <c r="AF427" s="33"/>
      <c r="AG427" s="1"/>
      <c r="AH427" s="15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1:55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6"/>
      <c r="AF428" s="33"/>
      <c r="AG428" s="1"/>
      <c r="AH428" s="15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1:55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6"/>
      <c r="AF429" s="33"/>
      <c r="AG429" s="1"/>
      <c r="AH429" s="15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1:55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6"/>
      <c r="AF430" s="33"/>
      <c r="AG430" s="1"/>
      <c r="AH430" s="15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1:55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6"/>
      <c r="AF431" s="33"/>
      <c r="AG431" s="1"/>
      <c r="AH431" s="15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1:55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6"/>
      <c r="AF432" s="33"/>
      <c r="AG432" s="1"/>
      <c r="AH432" s="15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1:55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6"/>
      <c r="AF433" s="33"/>
      <c r="AG433" s="1"/>
      <c r="AH433" s="15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1:55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6"/>
      <c r="AF434" s="33"/>
      <c r="AG434" s="1"/>
      <c r="AH434" s="15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1:55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6"/>
      <c r="AF435" s="33"/>
      <c r="AG435" s="1"/>
      <c r="AH435" s="15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1:55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6"/>
      <c r="AF436" s="33"/>
      <c r="AG436" s="1"/>
      <c r="AH436" s="15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1:55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6"/>
      <c r="AF437" s="33"/>
      <c r="AG437" s="1"/>
      <c r="AH437" s="15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1:55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6"/>
      <c r="AF438" s="33"/>
      <c r="AG438" s="1"/>
      <c r="AH438" s="15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1:55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6"/>
      <c r="AF439" s="33"/>
      <c r="AG439" s="1"/>
      <c r="AH439" s="15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1:55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6"/>
      <c r="AF440" s="33"/>
      <c r="AG440" s="1"/>
      <c r="AH440" s="15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1:55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6"/>
      <c r="AF441" s="33"/>
      <c r="AG441" s="1"/>
      <c r="AH441" s="15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1:55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6"/>
      <c r="AF442" s="33"/>
      <c r="AG442" s="1"/>
      <c r="AH442" s="15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1:55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6"/>
      <c r="AF443" s="33"/>
      <c r="AG443" s="1"/>
      <c r="AH443" s="15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1:55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6"/>
      <c r="AF444" s="33"/>
      <c r="AG444" s="1"/>
      <c r="AH444" s="15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1:55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6"/>
      <c r="AF445" s="33"/>
      <c r="AG445" s="1"/>
      <c r="AH445" s="15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1:55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6"/>
      <c r="AF446" s="33"/>
      <c r="AG446" s="1"/>
      <c r="AH446" s="15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1:55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6"/>
      <c r="AF447" s="33"/>
      <c r="AG447" s="1"/>
      <c r="AH447" s="15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1:55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6"/>
      <c r="AF448" s="33"/>
      <c r="AG448" s="1"/>
      <c r="AH448" s="15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1:55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6"/>
      <c r="AF449" s="33"/>
      <c r="AG449" s="1"/>
      <c r="AH449" s="15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1:55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6"/>
      <c r="AF450" s="33"/>
      <c r="AG450" s="1"/>
      <c r="AH450" s="15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1:55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6"/>
      <c r="AF451" s="33"/>
      <c r="AG451" s="1"/>
      <c r="AH451" s="15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1:55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6"/>
      <c r="AF452" s="33"/>
      <c r="AG452" s="1"/>
      <c r="AH452" s="15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1:55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6"/>
      <c r="AF453" s="33"/>
      <c r="AG453" s="1"/>
      <c r="AH453" s="15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1:55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6"/>
      <c r="AF454" s="33"/>
      <c r="AG454" s="1"/>
      <c r="AH454" s="15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1:55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6"/>
      <c r="AF455" s="33"/>
      <c r="AG455" s="1"/>
      <c r="AH455" s="15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1:55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6"/>
      <c r="AF456" s="33"/>
      <c r="AG456" s="1"/>
      <c r="AH456" s="15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1:55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6"/>
      <c r="AF457" s="33"/>
      <c r="AG457" s="1"/>
      <c r="AH457" s="15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1:55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6"/>
      <c r="AF458" s="33"/>
      <c r="AG458" s="1"/>
      <c r="AH458" s="15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1:55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6"/>
      <c r="AF459" s="33"/>
      <c r="AG459" s="1"/>
      <c r="AH459" s="15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spans="1:55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6"/>
      <c r="AF460" s="33"/>
      <c r="AG460" s="1"/>
      <c r="AH460" s="15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spans="1:55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6"/>
      <c r="AF461" s="33"/>
      <c r="AG461" s="1"/>
      <c r="AH461" s="15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1:55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6"/>
      <c r="AF462" s="33"/>
      <c r="AG462" s="1"/>
      <c r="AH462" s="15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spans="1:55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6"/>
      <c r="AF463" s="33"/>
      <c r="AG463" s="1"/>
      <c r="AH463" s="15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spans="1:55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6"/>
      <c r="AF464" s="33"/>
      <c r="AG464" s="1"/>
      <c r="AH464" s="15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1:55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6"/>
      <c r="AF465" s="33"/>
      <c r="AG465" s="1"/>
      <c r="AH465" s="15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spans="1:55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6"/>
      <c r="AF466" s="33"/>
      <c r="AG466" s="1"/>
      <c r="AH466" s="15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spans="1:55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6"/>
      <c r="AF467" s="33"/>
      <c r="AG467" s="1"/>
      <c r="AH467" s="15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1:55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6"/>
      <c r="AF468" s="33"/>
      <c r="AG468" s="1"/>
      <c r="AH468" s="15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1:55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6"/>
      <c r="AF469" s="33"/>
      <c r="AG469" s="1"/>
      <c r="AH469" s="15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spans="1:55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6"/>
      <c r="AF470" s="33"/>
      <c r="AG470" s="1"/>
      <c r="AH470" s="15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spans="1:55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6"/>
      <c r="AF471" s="33"/>
      <c r="AG471" s="1"/>
      <c r="AH471" s="15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1:55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6"/>
      <c r="AF472" s="33"/>
      <c r="AG472" s="1"/>
      <c r="AH472" s="15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spans="1:55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6"/>
      <c r="AF473" s="33"/>
      <c r="AG473" s="1"/>
      <c r="AH473" s="15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1:55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6"/>
      <c r="AF474" s="33"/>
      <c r="AG474" s="1"/>
      <c r="AH474" s="15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spans="1:55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6"/>
      <c r="AF475" s="33"/>
      <c r="AG475" s="1"/>
      <c r="AH475" s="15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spans="1:55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6"/>
      <c r="AF476" s="33"/>
      <c r="AG476" s="1"/>
      <c r="AH476" s="15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spans="1:55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6"/>
      <c r="AF477" s="33"/>
      <c r="AG477" s="1"/>
      <c r="AH477" s="15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spans="1:55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6"/>
      <c r="AF478" s="33"/>
      <c r="AG478" s="1"/>
      <c r="AH478" s="15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1:55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6"/>
      <c r="AF479" s="33"/>
      <c r="AG479" s="1"/>
      <c r="AH479" s="15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spans="1:55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6"/>
      <c r="AF480" s="33"/>
      <c r="AG480" s="1"/>
      <c r="AH480" s="15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spans="1:55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6"/>
      <c r="AF481" s="33"/>
      <c r="AG481" s="1"/>
      <c r="AH481" s="15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spans="1:55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6"/>
      <c r="AF482" s="33"/>
      <c r="AG482" s="1"/>
      <c r="AH482" s="15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1:55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6"/>
      <c r="AF483" s="33"/>
      <c r="AG483" s="1"/>
      <c r="AH483" s="15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spans="1:55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6"/>
      <c r="AF484" s="33"/>
      <c r="AG484" s="1"/>
      <c r="AH484" s="15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1:55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6"/>
      <c r="AF485" s="33"/>
      <c r="AG485" s="1"/>
      <c r="AH485" s="15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spans="1:55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6"/>
      <c r="AF486" s="33"/>
      <c r="AG486" s="1"/>
      <c r="AH486" s="15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1:55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6"/>
      <c r="AF487" s="33"/>
      <c r="AG487" s="1"/>
      <c r="AH487" s="15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spans="1:55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6"/>
      <c r="AF488" s="33"/>
      <c r="AG488" s="1"/>
      <c r="AH488" s="15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spans="1:55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6"/>
      <c r="AF489" s="33"/>
      <c r="AG489" s="1"/>
      <c r="AH489" s="15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spans="1:55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6"/>
      <c r="AF490" s="33"/>
      <c r="AG490" s="1"/>
      <c r="AH490" s="15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spans="1:55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6"/>
      <c r="AF491" s="33"/>
      <c r="AG491" s="1"/>
      <c r="AH491" s="15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spans="1:55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6"/>
      <c r="AF492" s="33"/>
      <c r="AG492" s="1"/>
      <c r="AH492" s="15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spans="1:55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6"/>
      <c r="AF493" s="33"/>
      <c r="AG493" s="1"/>
      <c r="AH493" s="15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spans="1:55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6"/>
      <c r="AF494" s="33"/>
      <c r="AG494" s="1"/>
      <c r="AH494" s="15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spans="1:55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6"/>
      <c r="AF495" s="33"/>
      <c r="AG495" s="1"/>
      <c r="AH495" s="15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  <row r="496" spans="1:55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6"/>
      <c r="AF496" s="33"/>
      <c r="AG496" s="1"/>
      <c r="AH496" s="15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spans="1:55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6"/>
      <c r="AF497" s="33"/>
      <c r="AG497" s="1"/>
      <c r="AH497" s="15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</row>
    <row r="498" spans="1:55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6"/>
      <c r="AF498" s="33"/>
      <c r="AG498" s="1"/>
      <c r="AH498" s="15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</row>
    <row r="499" spans="1:55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6"/>
      <c r="AF499" s="33"/>
      <c r="AG499" s="1"/>
      <c r="AH499" s="15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</row>
  </sheetData>
  <autoFilter ref="A3:AK78" xr:uid="{DB75FB1D-D2DA-4D7F-ABC8-20D6F6F4521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2024-11-14T11:57:53Z</dcterms:created>
  <dcterms:modified xsi:type="dcterms:W3CDTF">2024-11-15T08:39:14Z</dcterms:modified>
</cp:coreProperties>
</file>