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ЗПФ филиалы\"/>
    </mc:Choice>
  </mc:AlternateContent>
  <xr:revisionPtr revIDLastSave="0" documentId="13_ncr:1_{D5E84CD9-AE8D-499E-8D8B-B68863EB8D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Q84" i="1"/>
  <c r="AC84" i="1" s="1"/>
  <c r="P84" i="1"/>
  <c r="V84" i="1" s="1"/>
  <c r="Q83" i="1"/>
  <c r="AC83" i="1" s="1"/>
  <c r="P83" i="1"/>
  <c r="V83" i="1" s="1"/>
  <c r="Q82" i="1"/>
  <c r="AC82" i="1" s="1"/>
  <c r="P82" i="1"/>
  <c r="V82" i="1" s="1"/>
  <c r="Q81" i="1"/>
  <c r="AC81" i="1" s="1"/>
  <c r="P81" i="1"/>
  <c r="V81" i="1" s="1"/>
  <c r="Q80" i="1"/>
  <c r="AC80" i="1" s="1"/>
  <c r="P80" i="1"/>
  <c r="V80" i="1" s="1"/>
  <c r="Q79" i="1"/>
  <c r="AC79" i="1" s="1"/>
  <c r="P79" i="1"/>
  <c r="V79" i="1" s="1"/>
  <c r="AE79" i="1" l="1"/>
  <c r="AI79" i="1" s="1"/>
  <c r="AE80" i="1"/>
  <c r="AI80" i="1" s="1"/>
  <c r="AE81" i="1"/>
  <c r="AI81" i="1" s="1"/>
  <c r="AE82" i="1"/>
  <c r="AI82" i="1" s="1"/>
  <c r="AE83" i="1"/>
  <c r="AI83" i="1" s="1"/>
  <c r="AE84" i="1"/>
  <c r="AI84" i="1" s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0" i="1"/>
  <c r="AG70" i="1"/>
  <c r="AH69" i="1"/>
  <c r="AG69" i="1"/>
  <c r="AH68" i="1"/>
  <c r="AG68" i="1"/>
  <c r="AH67" i="1"/>
  <c r="AG67" i="1"/>
  <c r="AH66" i="1"/>
  <c r="AG66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5" i="1"/>
  <c r="AG55" i="1"/>
  <c r="AH54" i="1"/>
  <c r="AG54" i="1"/>
  <c r="AH53" i="1"/>
  <c r="AG53" i="1"/>
  <c r="AH52" i="1"/>
  <c r="AG52" i="1"/>
  <c r="AH51" i="1"/>
  <c r="AG51" i="1"/>
  <c r="AH47" i="1"/>
  <c r="AG47" i="1"/>
  <c r="AH43" i="1"/>
  <c r="AG43" i="1"/>
  <c r="AH42" i="1"/>
  <c r="AG42" i="1"/>
  <c r="AH41" i="1"/>
  <c r="AG41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F83" i="1" l="1"/>
  <c r="R83" i="1"/>
  <c r="U83" i="1" s="1"/>
  <c r="AF81" i="1"/>
  <c r="R81" i="1"/>
  <c r="U81" i="1" s="1"/>
  <c r="AF79" i="1"/>
  <c r="R79" i="1"/>
  <c r="U79" i="1" s="1"/>
  <c r="AF84" i="1"/>
  <c r="R84" i="1"/>
  <c r="U84" i="1" s="1"/>
  <c r="AF82" i="1"/>
  <c r="R82" i="1"/>
  <c r="U82" i="1" s="1"/>
  <c r="AF80" i="1"/>
  <c r="R80" i="1"/>
  <c r="U80" i="1" s="1"/>
  <c r="AC16" i="1"/>
  <c r="P16" i="1"/>
  <c r="AE16" i="1" s="1"/>
  <c r="AI16" i="1" s="1"/>
  <c r="K16" i="1"/>
  <c r="P14" i="1"/>
  <c r="AE14" i="1" s="1"/>
  <c r="AI14" i="1" s="1"/>
  <c r="K14" i="1"/>
  <c r="AF14" i="1" l="1"/>
  <c r="R14" i="1"/>
  <c r="U14" i="1" s="1"/>
  <c r="AC14" i="1"/>
  <c r="AF16" i="1"/>
  <c r="R16" i="1"/>
  <c r="U16" i="1" s="1"/>
  <c r="V16" i="1"/>
  <c r="V14" i="1"/>
  <c r="AC8" i="1"/>
  <c r="AC10" i="1"/>
  <c r="AC12" i="1"/>
  <c r="AC13" i="1"/>
  <c r="AC17" i="1"/>
  <c r="AC19" i="1"/>
  <c r="AC27" i="1"/>
  <c r="AC28" i="1"/>
  <c r="AC30" i="1"/>
  <c r="AC31" i="1"/>
  <c r="AC33" i="1"/>
  <c r="AC34" i="1"/>
  <c r="AC35" i="1"/>
  <c r="AC36" i="1"/>
  <c r="AC37" i="1"/>
  <c r="AC39" i="1"/>
  <c r="AC40" i="1"/>
  <c r="AC41" i="1"/>
  <c r="AC43" i="1"/>
  <c r="AC44" i="1"/>
  <c r="AC45" i="1"/>
  <c r="AC46" i="1"/>
  <c r="AC48" i="1"/>
  <c r="AC49" i="1"/>
  <c r="AC50" i="1"/>
  <c r="AC56" i="1"/>
  <c r="AC61" i="1"/>
  <c r="AC62" i="1"/>
  <c r="AC63" i="1"/>
  <c r="AC64" i="1"/>
  <c r="AC65" i="1"/>
  <c r="AC71" i="1"/>
  <c r="AC72" i="1"/>
  <c r="AC73" i="1"/>
  <c r="AC6" i="1"/>
  <c r="P7" i="1"/>
  <c r="P8" i="1"/>
  <c r="P9" i="1"/>
  <c r="Q9" i="1" s="1"/>
  <c r="P10" i="1"/>
  <c r="P11" i="1"/>
  <c r="Q11" i="1" s="1"/>
  <c r="P12" i="1"/>
  <c r="P13" i="1"/>
  <c r="P15" i="1"/>
  <c r="P17" i="1"/>
  <c r="P18" i="1"/>
  <c r="P19" i="1"/>
  <c r="P20" i="1"/>
  <c r="P21" i="1"/>
  <c r="Q21" i="1" s="1"/>
  <c r="P22" i="1"/>
  <c r="P23" i="1"/>
  <c r="P24" i="1"/>
  <c r="AE24" i="1" s="1"/>
  <c r="AI24" i="1" s="1"/>
  <c r="P25" i="1"/>
  <c r="P26" i="1"/>
  <c r="AE26" i="1" s="1"/>
  <c r="AI26" i="1" s="1"/>
  <c r="P27" i="1"/>
  <c r="P28" i="1"/>
  <c r="P29" i="1"/>
  <c r="Q29" i="1" s="1"/>
  <c r="P30" i="1"/>
  <c r="P31" i="1"/>
  <c r="AE31" i="1" s="1"/>
  <c r="AI31" i="1" s="1"/>
  <c r="P32" i="1"/>
  <c r="P33" i="1"/>
  <c r="P34" i="1"/>
  <c r="P35" i="1"/>
  <c r="P36" i="1"/>
  <c r="P37" i="1"/>
  <c r="P38" i="1"/>
  <c r="Q38" i="1" s="1"/>
  <c r="P39" i="1"/>
  <c r="P40" i="1"/>
  <c r="P41" i="1"/>
  <c r="P42" i="1"/>
  <c r="AE42" i="1" s="1"/>
  <c r="AI42" i="1" s="1"/>
  <c r="P43" i="1"/>
  <c r="P44" i="1"/>
  <c r="P45" i="1"/>
  <c r="P46" i="1"/>
  <c r="P47" i="1"/>
  <c r="Q47" i="1" s="1"/>
  <c r="P48" i="1"/>
  <c r="P49" i="1"/>
  <c r="P50" i="1"/>
  <c r="P51" i="1"/>
  <c r="AE51" i="1" s="1"/>
  <c r="AI51" i="1" s="1"/>
  <c r="P52" i="1"/>
  <c r="Q52" i="1" s="1"/>
  <c r="AE52" i="1" s="1"/>
  <c r="AI52" i="1" s="1"/>
  <c r="P53" i="1"/>
  <c r="P54" i="1"/>
  <c r="AE54" i="1" s="1"/>
  <c r="AI54" i="1" s="1"/>
  <c r="P55" i="1"/>
  <c r="P56" i="1"/>
  <c r="P57" i="1"/>
  <c r="Q57" i="1" s="1"/>
  <c r="P58" i="1"/>
  <c r="Q58" i="1" s="1"/>
  <c r="P59" i="1"/>
  <c r="Q59" i="1" s="1"/>
  <c r="P60" i="1"/>
  <c r="AE60" i="1" s="1"/>
  <c r="AI60" i="1" s="1"/>
  <c r="P61" i="1"/>
  <c r="P62" i="1"/>
  <c r="P63" i="1"/>
  <c r="P64" i="1"/>
  <c r="P65" i="1"/>
  <c r="P66" i="1"/>
  <c r="AE66" i="1" s="1"/>
  <c r="AI66" i="1" s="1"/>
  <c r="P67" i="1"/>
  <c r="Q67" i="1" s="1"/>
  <c r="P68" i="1"/>
  <c r="Q68" i="1" s="1"/>
  <c r="P69" i="1"/>
  <c r="Q69" i="1" s="1"/>
  <c r="P70" i="1"/>
  <c r="Q70" i="1" s="1"/>
  <c r="P71" i="1"/>
  <c r="P72" i="1"/>
  <c r="P73" i="1"/>
  <c r="P74" i="1"/>
  <c r="Q74" i="1" s="1"/>
  <c r="P75" i="1"/>
  <c r="Q75" i="1" s="1"/>
  <c r="P76" i="1"/>
  <c r="P77" i="1"/>
  <c r="Q77" i="1" s="1"/>
  <c r="P78" i="1"/>
  <c r="P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55" i="1" l="1"/>
  <c r="AE55" i="1" s="1"/>
  <c r="Q7" i="1"/>
  <c r="AE7" i="1" s="1"/>
  <c r="Q76" i="1"/>
  <c r="AE76" i="1" s="1"/>
  <c r="Q32" i="1"/>
  <c r="AE32" i="1" s="1"/>
  <c r="Q22" i="1"/>
  <c r="AE22" i="1" s="1"/>
  <c r="Q20" i="1"/>
  <c r="AE20" i="1" s="1"/>
  <c r="AE77" i="1"/>
  <c r="AE75" i="1"/>
  <c r="AE69" i="1"/>
  <c r="AE67" i="1"/>
  <c r="AE59" i="1"/>
  <c r="AE57" i="1"/>
  <c r="AE47" i="1"/>
  <c r="AE29" i="1"/>
  <c r="Q25" i="1"/>
  <c r="AE25" i="1" s="1"/>
  <c r="AE11" i="1"/>
  <c r="AE9" i="1"/>
  <c r="AE74" i="1"/>
  <c r="AE70" i="1"/>
  <c r="AE68" i="1"/>
  <c r="AE58" i="1"/>
  <c r="AE38" i="1"/>
  <c r="Q18" i="1"/>
  <c r="AE18" i="1" s="1"/>
  <c r="Q78" i="1"/>
  <c r="AE78" i="1" s="1"/>
  <c r="Q15" i="1"/>
  <c r="AE15" i="1" s="1"/>
  <c r="Q53" i="1"/>
  <c r="AE53" i="1" s="1"/>
  <c r="AI53" i="1" s="1"/>
  <c r="AE23" i="1"/>
  <c r="AE21" i="1"/>
  <c r="R21" i="1" s="1"/>
  <c r="U21" i="1" s="1"/>
  <c r="AC77" i="1"/>
  <c r="AC29" i="1"/>
  <c r="AC23" i="1"/>
  <c r="AC11" i="1"/>
  <c r="AC69" i="1"/>
  <c r="AC51" i="1"/>
  <c r="AC21" i="1"/>
  <c r="AF66" i="1"/>
  <c r="R66" i="1"/>
  <c r="U66" i="1" s="1"/>
  <c r="AF60" i="1"/>
  <c r="R60" i="1"/>
  <c r="U60" i="1" s="1"/>
  <c r="AF54" i="1"/>
  <c r="R54" i="1"/>
  <c r="U54" i="1" s="1"/>
  <c r="AF52" i="1"/>
  <c r="R52" i="1"/>
  <c r="U52" i="1" s="1"/>
  <c r="AF42" i="1"/>
  <c r="R42" i="1"/>
  <c r="U42" i="1" s="1"/>
  <c r="AF26" i="1"/>
  <c r="R26" i="1"/>
  <c r="U26" i="1" s="1"/>
  <c r="AF24" i="1"/>
  <c r="R24" i="1"/>
  <c r="U24" i="1" s="1"/>
  <c r="AE6" i="1"/>
  <c r="AI6" i="1" s="1"/>
  <c r="AF51" i="1"/>
  <c r="R51" i="1"/>
  <c r="U51" i="1" s="1"/>
  <c r="R31" i="1"/>
  <c r="U31" i="1" s="1"/>
  <c r="AF31" i="1"/>
  <c r="R23" i="1"/>
  <c r="U23" i="1" s="1"/>
  <c r="AC78" i="1"/>
  <c r="AC74" i="1"/>
  <c r="AC66" i="1"/>
  <c r="AC60" i="1"/>
  <c r="AC54" i="1"/>
  <c r="AC52" i="1"/>
  <c r="AC42" i="1"/>
  <c r="AC32" i="1"/>
  <c r="AC26" i="1"/>
  <c r="AC24" i="1"/>
  <c r="AC20" i="1"/>
  <c r="AC15" i="1"/>
  <c r="K5" i="1"/>
  <c r="V78" i="1"/>
  <c r="V76" i="1"/>
  <c r="V74" i="1"/>
  <c r="V72" i="1"/>
  <c r="U72" i="1"/>
  <c r="V71" i="1"/>
  <c r="U71" i="1"/>
  <c r="V69" i="1"/>
  <c r="V67" i="1"/>
  <c r="V65" i="1"/>
  <c r="U65" i="1"/>
  <c r="V63" i="1"/>
  <c r="U63" i="1"/>
  <c r="V61" i="1"/>
  <c r="U61" i="1"/>
  <c r="V59" i="1"/>
  <c r="V57" i="1"/>
  <c r="V55" i="1"/>
  <c r="V53" i="1"/>
  <c r="V51" i="1"/>
  <c r="V49" i="1"/>
  <c r="U49" i="1"/>
  <c r="V47" i="1"/>
  <c r="V45" i="1"/>
  <c r="U45" i="1"/>
  <c r="V43" i="1"/>
  <c r="U43" i="1"/>
  <c r="V41" i="1"/>
  <c r="U41" i="1"/>
  <c r="V39" i="1"/>
  <c r="U39" i="1"/>
  <c r="V37" i="1"/>
  <c r="U37" i="1"/>
  <c r="V35" i="1"/>
  <c r="U35" i="1"/>
  <c r="V33" i="1"/>
  <c r="U33" i="1"/>
  <c r="V31" i="1"/>
  <c r="V29" i="1"/>
  <c r="V27" i="1"/>
  <c r="U27" i="1"/>
  <c r="V25" i="1"/>
  <c r="V23" i="1"/>
  <c r="V21" i="1"/>
  <c r="V19" i="1"/>
  <c r="U19" i="1"/>
  <c r="V17" i="1"/>
  <c r="U17" i="1"/>
  <c r="V13" i="1"/>
  <c r="U13" i="1"/>
  <c r="V11" i="1"/>
  <c r="V9" i="1"/>
  <c r="V7" i="1"/>
  <c r="P5" i="1"/>
  <c r="V6" i="1"/>
  <c r="V77" i="1"/>
  <c r="V75" i="1"/>
  <c r="U73" i="1"/>
  <c r="V73" i="1"/>
  <c r="V70" i="1"/>
  <c r="V68" i="1"/>
  <c r="V66" i="1"/>
  <c r="U64" i="1"/>
  <c r="V64" i="1"/>
  <c r="U62" i="1"/>
  <c r="V62" i="1"/>
  <c r="V60" i="1"/>
  <c r="V58" i="1"/>
  <c r="U56" i="1"/>
  <c r="V56" i="1"/>
  <c r="V54" i="1"/>
  <c r="V52" i="1"/>
  <c r="U50" i="1"/>
  <c r="V50" i="1"/>
  <c r="U48" i="1"/>
  <c r="V48" i="1"/>
  <c r="U46" i="1"/>
  <c r="V46" i="1"/>
  <c r="U44" i="1"/>
  <c r="V44" i="1"/>
  <c r="V42" i="1"/>
  <c r="U40" i="1"/>
  <c r="V40" i="1"/>
  <c r="V38" i="1"/>
  <c r="U36" i="1"/>
  <c r="V36" i="1"/>
  <c r="U34" i="1"/>
  <c r="V34" i="1"/>
  <c r="V32" i="1"/>
  <c r="U30" i="1"/>
  <c r="V30" i="1"/>
  <c r="U28" i="1"/>
  <c r="V28" i="1"/>
  <c r="V26" i="1"/>
  <c r="V24" i="1"/>
  <c r="V22" i="1"/>
  <c r="V20" i="1"/>
  <c r="V18" i="1"/>
  <c r="V15" i="1"/>
  <c r="U12" i="1"/>
  <c r="V12" i="1"/>
  <c r="U10" i="1"/>
  <c r="V10" i="1"/>
  <c r="U8" i="1"/>
  <c r="V8" i="1"/>
  <c r="AI22" i="1" l="1"/>
  <c r="R22" i="1"/>
  <c r="U22" i="1" s="1"/>
  <c r="AF22" i="1"/>
  <c r="AI76" i="1"/>
  <c r="R76" i="1"/>
  <c r="U76" i="1" s="1"/>
  <c r="AF76" i="1"/>
  <c r="AI55" i="1"/>
  <c r="AF55" i="1"/>
  <c r="R55" i="1"/>
  <c r="U55" i="1" s="1"/>
  <c r="AI20" i="1"/>
  <c r="R20" i="1"/>
  <c r="U20" i="1" s="1"/>
  <c r="AF20" i="1"/>
  <c r="AI32" i="1"/>
  <c r="R32" i="1"/>
  <c r="U32" i="1" s="1"/>
  <c r="AF32" i="1"/>
  <c r="AI7" i="1"/>
  <c r="R7" i="1"/>
  <c r="U7" i="1" s="1"/>
  <c r="AF7" i="1"/>
  <c r="AC22" i="1"/>
  <c r="AC76" i="1"/>
  <c r="AC55" i="1"/>
  <c r="AC7" i="1"/>
  <c r="AC47" i="1"/>
  <c r="AC59" i="1"/>
  <c r="AC68" i="1"/>
  <c r="AC53" i="1"/>
  <c r="AI18" i="1"/>
  <c r="AF18" i="1"/>
  <c r="R18" i="1"/>
  <c r="U18" i="1" s="1"/>
  <c r="AI58" i="1"/>
  <c r="AF58" i="1"/>
  <c r="R58" i="1"/>
  <c r="U58" i="1" s="1"/>
  <c r="AI70" i="1"/>
  <c r="AF70" i="1"/>
  <c r="R70" i="1"/>
  <c r="U70" i="1" s="1"/>
  <c r="AI9" i="1"/>
  <c r="R9" i="1"/>
  <c r="U9" i="1" s="1"/>
  <c r="AF9" i="1"/>
  <c r="AI25" i="1"/>
  <c r="R25" i="1"/>
  <c r="U25" i="1" s="1"/>
  <c r="AF25" i="1"/>
  <c r="AI47" i="1"/>
  <c r="R47" i="1"/>
  <c r="U47" i="1" s="1"/>
  <c r="AF47" i="1"/>
  <c r="AI59" i="1"/>
  <c r="AF59" i="1"/>
  <c r="R59" i="1"/>
  <c r="U59" i="1" s="1"/>
  <c r="AI69" i="1"/>
  <c r="R69" i="1"/>
  <c r="U69" i="1" s="1"/>
  <c r="AF69" i="1"/>
  <c r="AI77" i="1"/>
  <c r="AF77" i="1"/>
  <c r="R77" i="1"/>
  <c r="U77" i="1" s="1"/>
  <c r="AI38" i="1"/>
  <c r="AF38" i="1"/>
  <c r="R38" i="1"/>
  <c r="U38" i="1" s="1"/>
  <c r="AI68" i="1"/>
  <c r="AF68" i="1"/>
  <c r="R68" i="1"/>
  <c r="U68" i="1" s="1"/>
  <c r="AI74" i="1"/>
  <c r="AF74" i="1"/>
  <c r="R74" i="1"/>
  <c r="U74" i="1" s="1"/>
  <c r="AI11" i="1"/>
  <c r="R11" i="1"/>
  <c r="U11" i="1" s="1"/>
  <c r="AF11" i="1"/>
  <c r="AI29" i="1"/>
  <c r="R29" i="1"/>
  <c r="U29" i="1" s="1"/>
  <c r="AF29" i="1"/>
  <c r="AI57" i="1"/>
  <c r="AF57" i="1"/>
  <c r="R57" i="1"/>
  <c r="U57" i="1" s="1"/>
  <c r="AI67" i="1"/>
  <c r="R67" i="1"/>
  <c r="U67" i="1" s="1"/>
  <c r="AF67" i="1"/>
  <c r="AI75" i="1"/>
  <c r="AF75" i="1"/>
  <c r="R75" i="1"/>
  <c r="U75" i="1" s="1"/>
  <c r="AC18" i="1"/>
  <c r="AC38" i="1"/>
  <c r="AC58" i="1"/>
  <c r="AC70" i="1"/>
  <c r="AC25" i="1"/>
  <c r="AC57" i="1"/>
  <c r="AC75" i="1"/>
  <c r="AC9" i="1"/>
  <c r="AC67" i="1"/>
  <c r="AI15" i="1"/>
  <c r="AF15" i="1"/>
  <c r="R15" i="1"/>
  <c r="U15" i="1" s="1"/>
  <c r="AI78" i="1"/>
  <c r="R78" i="1"/>
  <c r="U78" i="1" s="1"/>
  <c r="AF78" i="1"/>
  <c r="AF21" i="1"/>
  <c r="AI21" i="1"/>
  <c r="AF23" i="1"/>
  <c r="AI23" i="1"/>
  <c r="AF53" i="1"/>
  <c r="R53" i="1"/>
  <c r="U53" i="1" s="1"/>
  <c r="Q5" i="1"/>
  <c r="AF6" i="1"/>
  <c r="R6" i="1"/>
  <c r="AE5" i="1"/>
  <c r="AC5" i="1" l="1"/>
  <c r="AF5" i="1"/>
  <c r="AI5" i="1"/>
  <c r="R5" i="1"/>
  <c r="U6" i="1"/>
</calcChain>
</file>

<file path=xl/sharedStrings.xml><?xml version="1.0" encoding="utf-8"?>
<sst xmlns="http://schemas.openxmlformats.org/spreadsheetml/2006/main" count="336" uniqueCount="138">
  <si>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</si>
  <si>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</si>
  <si>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</si>
  <si>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</si>
  <si>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</si>
  <si>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</si>
  <si>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</si>
  <si>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</si>
  <si>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</si>
  <si>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</si>
  <si>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</si>
  <si>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</si>
  <si>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</si>
  <si>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</si>
  <si>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</si>
  <si>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</si>
  <si>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</si>
  <si>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</si>
  <si>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</si>
  <si>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</si>
  <si>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</si>
  <si>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</si>
  <si>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</si>
  <si>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</si>
  <si>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</si>
  <si>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</si>
  <si>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</si>
  <si>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18,11,(2)</t>
  </si>
  <si>
    <t>21,11,</t>
  </si>
  <si>
    <t>14,11,(МЕРА)</t>
  </si>
  <si>
    <t>07,11,</t>
  </si>
  <si>
    <t>31,10,</t>
  </si>
  <si>
    <t>24,10,</t>
  </si>
  <si>
    <t>17,10,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</si>
  <si>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</si>
  <si>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</si>
  <si>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</si>
  <si>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</si>
  <si>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</si>
  <si>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</si>
  <si>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</si>
  <si>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</si>
  <si>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</si>
  <si>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</si>
  <si>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</si>
  <si>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</si>
  <si>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</si>
  <si>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</si>
  <si>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</si>
  <si>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</si>
  <si>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</si>
  <si>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</si>
  <si>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</si>
  <si>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</si>
  <si>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</si>
  <si>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</si>
  <si>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</si>
  <si>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</si>
  <si>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</si>
  <si>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</si>
  <si>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</si>
  <si>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</si>
  <si>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</si>
  <si>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</si>
  <si>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</si>
  <si>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</si>
  <si>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</si>
  <si>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</si>
  <si>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</si>
  <si>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</si>
  <si>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</si>
  <si>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</si>
  <si>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</si>
  <si>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</si>
  <si>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</si>
  <si>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</si>
  <si>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</si>
  <si>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</si>
  <si>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</si>
  <si>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</si>
  <si>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</si>
  <si>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</si>
  <si>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</si>
  <si>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</si>
  <si>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</si>
  <si>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</si>
  <si>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</si>
  <si>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вывод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</si>
  <si>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</si>
  <si>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</si>
  <si>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</si>
  <si>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</si>
  <si>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</si>
  <si>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</si>
  <si>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</si>
  <si>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</si>
  <si>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</si>
  <si>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</si>
  <si>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</si>
  <si>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</si>
  <si>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</si>
  <si>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</si>
  <si>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</si>
  <si>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</si>
  <si>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</si>
  <si>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</si>
  <si>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</si>
  <si>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</si>
  <si>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</si>
  <si>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</si>
  <si>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</si>
  <si>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</si>
  <si>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</si>
  <si>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</si>
  <si>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</si>
  <si>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</si>
  <si>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</si>
  <si>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</si>
  <si>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</si>
  <si>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</si>
  <si>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</si>
  <si>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</si>
  <si>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Пельмени "Бигбули #МЕГАВКУСИЩЕ с сочной грудинкой" 0,7 сфера ТМ "Горячая штучка"</t>
  </si>
  <si>
    <t>Пельмени "Бигбули #МЕГАМАСЛИЩЕ со сливочным маслом" 0,4 сфера ТМ "Горячая штучка"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</si>
  <si>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</si>
  <si>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</si>
  <si>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</si>
  <si>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</si>
  <si>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SU003532</t>
  </si>
  <si>
    <t>SU003531</t>
  </si>
  <si>
    <t>SU003460</t>
  </si>
  <si>
    <t>SU003526</t>
  </si>
  <si>
    <t>SU003459</t>
  </si>
  <si>
    <t>SU003528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</si>
  <si>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</si>
  <si>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ротация на мини-пиццу</t>
    </r>
  </si>
  <si>
    <t>кол-во паллет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</si>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</sst>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4" fillId="5" borderId="1" xfId="1" applyNumberFormat="1" applyFont="1" applyFill="1"/>
    <xf numFmtId="1" fontId="3" fillId="0" borderId="1" xfId="1" applyNumberFormat="1" applyFont="1"/>
    <xf numFmtId="2" fontId="3" fillId="0" borderId="1" xfId="1" applyNumberFormat="1" applyFont="1"/>
    <xf numFmtId="165" fontId="5" fillId="0" borderId="1" xfId="1" applyNumberFormat="1" applyFont="1"/>
    <xf numFmtId="1" fontId="5" fillId="0" borderId="1" xfId="1" applyNumberFormat="1" applyFont="1"/>
    <xf numFmtId="164" fontId="3" fillId="0" borderId="1" xfId="1" applyNumberFormat="1" applyFont="1"/>
    <xf numFmtId="164" fontId="5" fillId="0" borderId="1" xfId="1" applyNumberFormat="1" applyFont="1"/>
    <xf numFmtId="164" fontId="6" fillId="2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2" fontId="1" fillId="0" borderId="1" xfId="1" applyNumberFormat="1" applyFill="1"/>
    <xf numFmtId="164" fontId="1" fillId="0" borderId="1" xfId="1" applyNumberFormat="1" applyFill="1"/>
    <xf numFmtId="164" fontId="1" fillId="0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7" fillId="9" borderId="1" xfId="1" applyNumberFormat="1" applyFont="1" applyFill="1"/>
    <xf numFmtId="164" fontId="3" fillId="9" borderId="1" xfId="1" applyNumberFormat="1" applyFont="1" applyFill="1"/>
    <xf numFmtId="164" fontId="8" fillId="9" borderId="1" xfId="1" applyNumberFormat="1" applyFont="1" applyFill="1"/>
    <xf numFmtId="164" fontId="3" fillId="6" borderId="1" xfId="1" applyNumberFormat="1" applyFont="1" applyFill="1"/>
    <xf numFmtId="165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4,11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S1" t="str">
            <v>отгрузит завод</v>
          </cell>
        </row>
        <row r="2">
          <cell r="R2" t="str">
            <v>потребность</v>
          </cell>
          <cell r="S2" t="str">
            <v>кратно рядам</v>
          </cell>
          <cell r="AD2" t="str">
            <v>потребность</v>
          </cell>
          <cell r="AG2" t="str">
            <v>кратно рядам</v>
          </cell>
          <cell r="AI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опт</v>
          </cell>
          <cell r="P3" t="str">
            <v>ср нов</v>
          </cell>
          <cell r="Q3" t="str">
            <v>ср без сети</v>
          </cell>
          <cell r="R3" t="str">
            <v>расчет</v>
          </cell>
          <cell r="S3" t="str">
            <v>расчет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заказ кор.</v>
          </cell>
          <cell r="AI3" t="str">
            <v>ВЕС</v>
          </cell>
          <cell r="AJ3" t="str">
            <v>ряд</v>
          </cell>
          <cell r="AK3" t="str">
            <v>паллет</v>
          </cell>
        </row>
        <row r="4">
          <cell r="N4" t="str">
            <v>нет</v>
          </cell>
          <cell r="O4" t="str">
            <v>МЕРА</v>
          </cell>
          <cell r="P4" t="str">
            <v>14,11,(МЕРА)</v>
          </cell>
          <cell r="X4" t="str">
            <v>07,11,</v>
          </cell>
          <cell r="Y4" t="str">
            <v>31,10,</v>
          </cell>
          <cell r="Z4" t="str">
            <v>24,10,</v>
          </cell>
          <cell r="AA4" t="str">
            <v>17,10,</v>
          </cell>
          <cell r="AB4" t="str">
            <v>10,10,</v>
          </cell>
          <cell r="AF4" t="str">
            <v>18,11,(1)</v>
          </cell>
          <cell r="AH4" t="str">
            <v>18,11,(2)</v>
          </cell>
        </row>
        <row r="5">
          <cell r="E5">
            <v>25715.000000000004</v>
          </cell>
          <cell r="F5">
            <v>23007.3</v>
          </cell>
          <cell r="J5">
            <v>26168.1</v>
          </cell>
          <cell r="K5">
            <v>-453.10000000000014</v>
          </cell>
          <cell r="L5">
            <v>0</v>
          </cell>
          <cell r="M5">
            <v>0</v>
          </cell>
          <cell r="N5">
            <v>0</v>
          </cell>
          <cell r="O5">
            <v>1829.2</v>
          </cell>
          <cell r="P5">
            <v>5143.0000000000009</v>
          </cell>
          <cell r="Q5">
            <v>3300.6</v>
          </cell>
          <cell r="R5">
            <v>28920.500000000004</v>
          </cell>
          <cell r="S5">
            <v>29005</v>
          </cell>
          <cell r="T5">
            <v>0</v>
          </cell>
          <cell r="X5">
            <v>3332.0999999999995</v>
          </cell>
          <cell r="Y5">
            <v>3496.8</v>
          </cell>
          <cell r="Z5">
            <v>3779.9</v>
          </cell>
          <cell r="AA5">
            <v>4359.6799999999985</v>
          </cell>
          <cell r="AB5">
            <v>4358.5</v>
          </cell>
          <cell r="AD5">
            <v>17675.217999999993</v>
          </cell>
          <cell r="AF5">
            <v>2840</v>
          </cell>
          <cell r="AG5">
            <v>12403.599999999999</v>
          </cell>
          <cell r="AH5">
            <v>1048</v>
          </cell>
          <cell r="AI5">
            <v>5255.4000000000005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100</v>
          </cell>
          <cell r="D6">
            <v>60</v>
          </cell>
          <cell r="E6">
            <v>50</v>
          </cell>
          <cell r="F6">
            <v>95</v>
          </cell>
          <cell r="G6">
            <v>1</v>
          </cell>
          <cell r="H6">
            <v>90</v>
          </cell>
          <cell r="I6" t="str">
            <v>матрица</v>
          </cell>
          <cell r="J6">
            <v>50</v>
          </cell>
          <cell r="K6">
            <v>0</v>
          </cell>
          <cell r="P6">
            <v>10</v>
          </cell>
          <cell r="Q6">
            <v>10</v>
          </cell>
          <cell r="R6">
            <v>45</v>
          </cell>
          <cell r="S6">
            <v>60</v>
          </cell>
          <cell r="V6">
            <v>15.5</v>
          </cell>
          <cell r="W6">
            <v>9.5</v>
          </cell>
          <cell r="X6">
            <v>7</v>
          </cell>
          <cell r="Y6">
            <v>0</v>
          </cell>
          <cell r="Z6">
            <v>12</v>
          </cell>
          <cell r="AA6">
            <v>0</v>
          </cell>
          <cell r="AB6">
            <v>0</v>
          </cell>
          <cell r="AC6" t="str">
            <v>новинка</v>
          </cell>
          <cell r="AD6">
            <v>45</v>
          </cell>
          <cell r="AE6">
            <v>5</v>
          </cell>
          <cell r="AF6">
            <v>12</v>
          </cell>
          <cell r="AG6">
            <v>60</v>
          </cell>
          <cell r="AI6">
            <v>0</v>
          </cell>
          <cell r="AJ6">
            <v>12</v>
          </cell>
          <cell r="AK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484</v>
          </cell>
          <cell r="D7">
            <v>672</v>
          </cell>
          <cell r="E7">
            <v>331</v>
          </cell>
          <cell r="F7">
            <v>707</v>
          </cell>
          <cell r="G7">
            <v>0.3</v>
          </cell>
          <cell r="H7">
            <v>180</v>
          </cell>
          <cell r="I7" t="str">
            <v>матрица</v>
          </cell>
          <cell r="J7">
            <v>333</v>
          </cell>
          <cell r="K7">
            <v>-2</v>
          </cell>
          <cell r="P7">
            <v>66.2</v>
          </cell>
          <cell r="Q7">
            <v>66.2</v>
          </cell>
          <cell r="R7">
            <v>219.80000000000007</v>
          </cell>
          <cell r="S7">
            <v>168</v>
          </cell>
          <cell r="V7">
            <v>13.217522658610271</v>
          </cell>
          <cell r="W7">
            <v>10.679758308157099</v>
          </cell>
          <cell r="X7">
            <v>72.400000000000006</v>
          </cell>
          <cell r="Y7">
            <v>84</v>
          </cell>
          <cell r="Z7">
            <v>85.4</v>
          </cell>
          <cell r="AA7">
            <v>89</v>
          </cell>
          <cell r="AB7">
            <v>94.6</v>
          </cell>
          <cell r="AD7">
            <v>65.940000000000012</v>
          </cell>
          <cell r="AE7">
            <v>12</v>
          </cell>
          <cell r="AF7">
            <v>14</v>
          </cell>
          <cell r="AG7">
            <v>50.4</v>
          </cell>
          <cell r="AI7">
            <v>0</v>
          </cell>
          <cell r="AJ7">
            <v>14</v>
          </cell>
          <cell r="AK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P8">
            <v>0</v>
          </cell>
          <cell r="V8" t="e">
            <v>#DIV/0!</v>
          </cell>
          <cell r="W8" t="e">
            <v>#DIV/0!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 t="str">
            <v>нет потребности</v>
          </cell>
          <cell r="AD8">
            <v>0</v>
          </cell>
          <cell r="AE8">
            <v>0</v>
          </cell>
          <cell r="AJ8">
            <v>14</v>
          </cell>
          <cell r="AK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825</v>
          </cell>
          <cell r="D9">
            <v>1848</v>
          </cell>
          <cell r="E9">
            <v>1315</v>
          </cell>
          <cell r="F9">
            <v>1180</v>
          </cell>
          <cell r="G9">
            <v>0.3</v>
          </cell>
          <cell r="H9">
            <v>180</v>
          </cell>
          <cell r="I9" t="str">
            <v>матрица</v>
          </cell>
          <cell r="J9">
            <v>1305</v>
          </cell>
          <cell r="K9">
            <v>10</v>
          </cell>
          <cell r="O9">
            <v>98.4</v>
          </cell>
          <cell r="P9">
            <v>263</v>
          </cell>
          <cell r="Q9">
            <v>164.6</v>
          </cell>
          <cell r="R9">
            <v>1453.6</v>
          </cell>
          <cell r="S9">
            <v>1512</v>
          </cell>
          <cell r="V9">
            <v>16.354799513973269</v>
          </cell>
          <cell r="W9">
            <v>7.1688942891859053</v>
          </cell>
          <cell r="X9">
            <v>189.2</v>
          </cell>
          <cell r="Y9">
            <v>184.2</v>
          </cell>
          <cell r="Z9">
            <v>193.4</v>
          </cell>
          <cell r="AA9">
            <v>220.6</v>
          </cell>
          <cell r="AB9">
            <v>220.2</v>
          </cell>
          <cell r="AD9">
            <v>436.08</v>
          </cell>
          <cell r="AE9">
            <v>12</v>
          </cell>
          <cell r="AF9">
            <v>126</v>
          </cell>
          <cell r="AG9">
            <v>453.59999999999997</v>
          </cell>
          <cell r="AI9">
            <v>0</v>
          </cell>
          <cell r="AJ9">
            <v>14</v>
          </cell>
          <cell r="AK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P10">
            <v>0</v>
          </cell>
          <cell r="V10" t="e">
            <v>#DIV/0!</v>
          </cell>
          <cell r="W10" t="e">
            <v>#DIV/0!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 t="str">
            <v>нет потребности</v>
          </cell>
          <cell r="AD10">
            <v>0</v>
          </cell>
          <cell r="AE10">
            <v>0</v>
          </cell>
          <cell r="AJ10">
            <v>14</v>
          </cell>
          <cell r="AK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1736</v>
          </cell>
          <cell r="D11">
            <v>1180</v>
          </cell>
          <cell r="E11">
            <v>1505</v>
          </cell>
          <cell r="F11">
            <v>1233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1503</v>
          </cell>
          <cell r="K11">
            <v>2</v>
          </cell>
          <cell r="O11">
            <v>103.2</v>
          </cell>
          <cell r="P11">
            <v>301</v>
          </cell>
          <cell r="Q11">
            <v>197.8</v>
          </cell>
          <cell r="R11">
            <v>1931.8000000000002</v>
          </cell>
          <cell r="S11">
            <v>1848</v>
          </cell>
          <cell r="V11">
            <v>15.576339737108189</v>
          </cell>
          <cell r="W11">
            <v>6.2335692618806871</v>
          </cell>
          <cell r="X11">
            <v>216.6</v>
          </cell>
          <cell r="Y11">
            <v>205.8</v>
          </cell>
          <cell r="Z11">
            <v>283.60000000000002</v>
          </cell>
          <cell r="AA11">
            <v>267.8</v>
          </cell>
          <cell r="AB11">
            <v>294.60000000000002</v>
          </cell>
          <cell r="AD11">
            <v>579.54000000000008</v>
          </cell>
          <cell r="AE11">
            <v>12</v>
          </cell>
          <cell r="AF11">
            <v>84</v>
          </cell>
          <cell r="AG11">
            <v>302.39999999999998</v>
          </cell>
          <cell r="AH11">
            <v>70</v>
          </cell>
          <cell r="AI11">
            <v>252</v>
          </cell>
          <cell r="AJ11">
            <v>14</v>
          </cell>
          <cell r="AK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P12">
            <v>0</v>
          </cell>
          <cell r="V12" t="e">
            <v>#DIV/0!</v>
          </cell>
          <cell r="W12" t="e">
            <v>#DIV/0!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нет потребности</v>
          </cell>
          <cell r="AD12">
            <v>0</v>
          </cell>
          <cell r="AE12">
            <v>0</v>
          </cell>
          <cell r="AJ12">
            <v>14</v>
          </cell>
          <cell r="AK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P13">
            <v>0</v>
          </cell>
          <cell r="V13" t="e">
            <v>#DIV/0!</v>
          </cell>
          <cell r="W13" t="e">
            <v>#DIV/0!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 t="str">
            <v>нет потребности</v>
          </cell>
          <cell r="AD13">
            <v>0</v>
          </cell>
          <cell r="AE13">
            <v>0</v>
          </cell>
          <cell r="AJ13">
            <v>14</v>
          </cell>
          <cell r="AK13">
            <v>70</v>
          </cell>
        </row>
        <row r="14">
          <cell r="A14" t="str">
            <v>ЖАР-ладушки с мясом ТМ Стародворье 0,2 кг.  Поком</v>
          </cell>
          <cell r="B14" t="str">
            <v>шт</v>
          </cell>
          <cell r="D14">
            <v>168</v>
          </cell>
          <cell r="F14">
            <v>168</v>
          </cell>
          <cell r="G14">
            <v>0.2</v>
          </cell>
          <cell r="H14">
            <v>180</v>
          </cell>
          <cell r="I14" t="str">
            <v>матрица</v>
          </cell>
          <cell r="K14">
            <v>0</v>
          </cell>
          <cell r="P14">
            <v>0</v>
          </cell>
          <cell r="Q14">
            <v>0</v>
          </cell>
          <cell r="S14">
            <v>0</v>
          </cell>
          <cell r="V14" t="e">
            <v>#DIV/0!</v>
          </cell>
          <cell r="W14" t="e">
            <v>#DIV/0!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 t="str">
            <v>новинка</v>
          </cell>
          <cell r="AD14">
            <v>0</v>
          </cell>
          <cell r="AE14">
            <v>12</v>
          </cell>
          <cell r="AF14">
            <v>0</v>
          </cell>
          <cell r="AG14">
            <v>0</v>
          </cell>
          <cell r="AI14">
            <v>0</v>
          </cell>
          <cell r="AJ14">
            <v>14</v>
          </cell>
          <cell r="AK14">
            <v>70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66.599999999999994</v>
          </cell>
          <cell r="F15">
            <v>66.599999999999994</v>
          </cell>
          <cell r="G15">
            <v>0</v>
          </cell>
          <cell r="H15">
            <v>180</v>
          </cell>
          <cell r="I15" t="str">
            <v>не в матрице</v>
          </cell>
          <cell r="K15">
            <v>0</v>
          </cell>
          <cell r="P15">
            <v>0</v>
          </cell>
          <cell r="V15" t="e">
            <v>#DIV/0!</v>
          </cell>
          <cell r="W15" t="e">
            <v>#DIV/0!</v>
          </cell>
          <cell r="X15">
            <v>0</v>
          </cell>
          <cell r="Y15">
            <v>2.96</v>
          </cell>
          <cell r="Z15">
            <v>0.6</v>
          </cell>
          <cell r="AA15">
            <v>0</v>
          </cell>
          <cell r="AB15">
            <v>0</v>
          </cell>
          <cell r="AC15" t="str">
            <v>нужно увеличить продажи!!!</v>
          </cell>
          <cell r="AD15">
            <v>0</v>
          </cell>
          <cell r="AE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550</v>
          </cell>
          <cell r="D16">
            <v>672</v>
          </cell>
          <cell r="E16">
            <v>850</v>
          </cell>
          <cell r="F16">
            <v>274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842</v>
          </cell>
          <cell r="K16">
            <v>8</v>
          </cell>
          <cell r="O16">
            <v>100.8</v>
          </cell>
          <cell r="P16">
            <v>170</v>
          </cell>
          <cell r="Q16">
            <v>69.2</v>
          </cell>
          <cell r="R16">
            <v>833.2</v>
          </cell>
          <cell r="S16">
            <v>840</v>
          </cell>
          <cell r="V16">
            <v>16.098265895953755</v>
          </cell>
          <cell r="W16">
            <v>3.9595375722543351</v>
          </cell>
          <cell r="X16">
            <v>80.400000000000006</v>
          </cell>
          <cell r="Y16">
            <v>85.2</v>
          </cell>
          <cell r="Z16">
            <v>66.2</v>
          </cell>
          <cell r="AA16">
            <v>116.4</v>
          </cell>
          <cell r="AB16">
            <v>126</v>
          </cell>
          <cell r="AD16">
            <v>208.3</v>
          </cell>
          <cell r="AE16">
            <v>12</v>
          </cell>
          <cell r="AF16">
            <v>70</v>
          </cell>
          <cell r="AG16">
            <v>210</v>
          </cell>
          <cell r="AI16">
            <v>0</v>
          </cell>
          <cell r="AJ16">
            <v>14</v>
          </cell>
          <cell r="AK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P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>нет потребности</v>
          </cell>
          <cell r="AD17">
            <v>0</v>
          </cell>
          <cell r="AE17">
            <v>0</v>
          </cell>
          <cell r="AJ17">
            <v>14</v>
          </cell>
          <cell r="AK17">
            <v>70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214.6</v>
          </cell>
          <cell r="D18">
            <v>518</v>
          </cell>
          <cell r="E18">
            <v>247.9</v>
          </cell>
          <cell r="F18">
            <v>440.3</v>
          </cell>
          <cell r="G18">
            <v>1</v>
          </cell>
          <cell r="H18">
            <v>180</v>
          </cell>
          <cell r="I18" t="str">
            <v>матрица</v>
          </cell>
          <cell r="J18">
            <v>249.2</v>
          </cell>
          <cell r="K18">
            <v>-1.2999999999999829</v>
          </cell>
          <cell r="P18">
            <v>49.58</v>
          </cell>
          <cell r="Q18">
            <v>49.58</v>
          </cell>
          <cell r="R18">
            <v>253.82</v>
          </cell>
          <cell r="S18">
            <v>259</v>
          </cell>
          <cell r="V18">
            <v>14.104477611940299</v>
          </cell>
          <cell r="W18">
            <v>8.8805970149253728</v>
          </cell>
          <cell r="X18">
            <v>42.92</v>
          </cell>
          <cell r="Y18">
            <v>55.5</v>
          </cell>
          <cell r="Z18">
            <v>48.84</v>
          </cell>
          <cell r="AA18">
            <v>54.76</v>
          </cell>
          <cell r="AB18">
            <v>54.02</v>
          </cell>
          <cell r="AD18">
            <v>253.82</v>
          </cell>
          <cell r="AE18">
            <v>3.7</v>
          </cell>
          <cell r="AF18">
            <v>70</v>
          </cell>
          <cell r="AG18">
            <v>259</v>
          </cell>
          <cell r="AI18">
            <v>0</v>
          </cell>
          <cell r="AJ18">
            <v>14</v>
          </cell>
          <cell r="AK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93</v>
          </cell>
          <cell r="E19">
            <v>12</v>
          </cell>
          <cell r="F19">
            <v>75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15</v>
          </cell>
          <cell r="K19">
            <v>-3</v>
          </cell>
          <cell r="P19">
            <v>2.4</v>
          </cell>
          <cell r="Q19">
            <v>2.4</v>
          </cell>
          <cell r="S19">
            <v>0</v>
          </cell>
          <cell r="V19">
            <v>31.25</v>
          </cell>
          <cell r="W19">
            <v>31.25</v>
          </cell>
          <cell r="X19">
            <v>6.2</v>
          </cell>
          <cell r="Y19">
            <v>5.8</v>
          </cell>
          <cell r="Z19">
            <v>5.4</v>
          </cell>
          <cell r="AA19">
            <v>1.6</v>
          </cell>
          <cell r="AB19">
            <v>1.8</v>
          </cell>
          <cell r="AC19" t="str">
            <v>нужно увеличить продажи!!!</v>
          </cell>
          <cell r="AD19">
            <v>0</v>
          </cell>
          <cell r="AE19">
            <v>9</v>
          </cell>
          <cell r="AF19">
            <v>0</v>
          </cell>
          <cell r="AG19">
            <v>0</v>
          </cell>
          <cell r="AI19">
            <v>0</v>
          </cell>
          <cell r="AJ19">
            <v>14</v>
          </cell>
          <cell r="AK19">
            <v>126</v>
          </cell>
        </row>
        <row r="20">
          <cell r="A20" t="str">
            <v>Мини-чебуреки с мясом ТМ Зареченские ТС Зареченские продукты ПОКОМ</v>
          </cell>
          <cell r="B20" t="str">
            <v>кг</v>
          </cell>
          <cell r="C20">
            <v>176</v>
          </cell>
          <cell r="D20">
            <v>66</v>
          </cell>
          <cell r="E20">
            <v>82.5</v>
          </cell>
          <cell r="F20">
            <v>154</v>
          </cell>
          <cell r="G20">
            <v>1</v>
          </cell>
          <cell r="H20">
            <v>180</v>
          </cell>
          <cell r="I20" t="str">
            <v>матрица</v>
          </cell>
          <cell r="J20">
            <v>82.5</v>
          </cell>
          <cell r="K20">
            <v>0</v>
          </cell>
          <cell r="P20">
            <v>16.5</v>
          </cell>
          <cell r="Q20">
            <v>16.5</v>
          </cell>
          <cell r="R20">
            <v>77</v>
          </cell>
          <cell r="S20">
            <v>66</v>
          </cell>
          <cell r="V20">
            <v>13.333333333333334</v>
          </cell>
          <cell r="W20">
            <v>9.3333333333333339</v>
          </cell>
          <cell r="X20">
            <v>14.3</v>
          </cell>
          <cell r="Y20">
            <v>13.2</v>
          </cell>
          <cell r="Z20">
            <v>24.2</v>
          </cell>
          <cell r="AA20">
            <v>19.8</v>
          </cell>
          <cell r="AB20">
            <v>13.2</v>
          </cell>
          <cell r="AD20">
            <v>77</v>
          </cell>
          <cell r="AE20">
            <v>5.5</v>
          </cell>
          <cell r="AF20">
            <v>12</v>
          </cell>
          <cell r="AG20">
            <v>66</v>
          </cell>
          <cell r="AI20">
            <v>0</v>
          </cell>
          <cell r="AJ20">
            <v>12</v>
          </cell>
          <cell r="AK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108</v>
          </cell>
          <cell r="E21">
            <v>6</v>
          </cell>
          <cell r="F21">
            <v>95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6</v>
          </cell>
          <cell r="K21">
            <v>0</v>
          </cell>
          <cell r="P21">
            <v>1.2</v>
          </cell>
          <cell r="Q21">
            <v>1.2</v>
          </cell>
          <cell r="S21">
            <v>0</v>
          </cell>
          <cell r="V21">
            <v>79.166666666666671</v>
          </cell>
          <cell r="W21">
            <v>79.166666666666671</v>
          </cell>
          <cell r="X21">
            <v>6.2</v>
          </cell>
          <cell r="Y21">
            <v>7.2</v>
          </cell>
          <cell r="Z21">
            <v>5</v>
          </cell>
          <cell r="AA21">
            <v>2.6</v>
          </cell>
          <cell r="AB21">
            <v>2.2000000000000002</v>
          </cell>
          <cell r="AC21" t="str">
            <v>нужно увеличить продажи!!!</v>
          </cell>
          <cell r="AD21">
            <v>0</v>
          </cell>
          <cell r="AE21">
            <v>9</v>
          </cell>
          <cell r="AF21">
            <v>0</v>
          </cell>
          <cell r="AG21">
            <v>0</v>
          </cell>
          <cell r="AI21">
            <v>0</v>
          </cell>
          <cell r="AJ21">
            <v>18</v>
          </cell>
          <cell r="AK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146</v>
          </cell>
          <cell r="E22">
            <v>6</v>
          </cell>
          <cell r="F22">
            <v>140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6</v>
          </cell>
          <cell r="K22">
            <v>0</v>
          </cell>
          <cell r="P22">
            <v>1.2</v>
          </cell>
          <cell r="Q22">
            <v>1.2</v>
          </cell>
          <cell r="S22">
            <v>0</v>
          </cell>
          <cell r="V22">
            <v>116.66666666666667</v>
          </cell>
          <cell r="W22">
            <v>116.66666666666667</v>
          </cell>
          <cell r="X22">
            <v>3</v>
          </cell>
          <cell r="Y22">
            <v>5.6</v>
          </cell>
          <cell r="Z22">
            <v>0.4</v>
          </cell>
          <cell r="AA22">
            <v>1.6</v>
          </cell>
          <cell r="AB22">
            <v>0</v>
          </cell>
          <cell r="AC22" t="str">
            <v>нужно увеличить продажи!!!</v>
          </cell>
          <cell r="AD22">
            <v>0</v>
          </cell>
          <cell r="AE22">
            <v>9</v>
          </cell>
          <cell r="AF22">
            <v>0</v>
          </cell>
          <cell r="AG22">
            <v>0</v>
          </cell>
          <cell r="AI22">
            <v>0</v>
          </cell>
          <cell r="AJ22">
            <v>18</v>
          </cell>
          <cell r="AK22">
            <v>234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123</v>
          </cell>
          <cell r="D23">
            <v>252</v>
          </cell>
          <cell r="E23">
            <v>78</v>
          </cell>
          <cell r="F23">
            <v>273</v>
          </cell>
          <cell r="G23">
            <v>1</v>
          </cell>
          <cell r="H23">
            <v>180</v>
          </cell>
          <cell r="I23" t="str">
            <v>матрица</v>
          </cell>
          <cell r="J23">
            <v>81.400000000000006</v>
          </cell>
          <cell r="K23">
            <v>-3.4000000000000057</v>
          </cell>
          <cell r="P23">
            <v>15.6</v>
          </cell>
          <cell r="Q23">
            <v>15.6</v>
          </cell>
          <cell r="S23">
            <v>0</v>
          </cell>
          <cell r="V23">
            <v>17.5</v>
          </cell>
          <cell r="W23">
            <v>17.5</v>
          </cell>
          <cell r="X23">
            <v>26.4</v>
          </cell>
          <cell r="Y23">
            <v>24</v>
          </cell>
          <cell r="Z23">
            <v>24</v>
          </cell>
          <cell r="AA23">
            <v>21</v>
          </cell>
          <cell r="AB23">
            <v>13.2</v>
          </cell>
          <cell r="AD23">
            <v>0</v>
          </cell>
          <cell r="AE23">
            <v>3</v>
          </cell>
          <cell r="AF23">
            <v>0</v>
          </cell>
          <cell r="AG23">
            <v>0</v>
          </cell>
          <cell r="AI23">
            <v>0</v>
          </cell>
          <cell r="AJ23">
            <v>14</v>
          </cell>
          <cell r="AK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487</v>
          </cell>
          <cell r="D24">
            <v>1344</v>
          </cell>
          <cell r="E24">
            <v>1188</v>
          </cell>
          <cell r="F24">
            <v>495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1194</v>
          </cell>
          <cell r="K24">
            <v>-6</v>
          </cell>
          <cell r="O24">
            <v>90</v>
          </cell>
          <cell r="P24">
            <v>237.6</v>
          </cell>
          <cell r="Q24">
            <v>147.6</v>
          </cell>
          <cell r="R24">
            <v>1866.6</v>
          </cell>
          <cell r="S24">
            <v>1848</v>
          </cell>
          <cell r="V24">
            <v>15.873983739837399</v>
          </cell>
          <cell r="W24">
            <v>3.3536585365853662</v>
          </cell>
          <cell r="X24">
            <v>117.8</v>
          </cell>
          <cell r="Y24">
            <v>141.6</v>
          </cell>
          <cell r="Z24">
            <v>125.8</v>
          </cell>
          <cell r="AA24">
            <v>166.6</v>
          </cell>
          <cell r="AB24">
            <v>189.6</v>
          </cell>
          <cell r="AD24">
            <v>466.65</v>
          </cell>
          <cell r="AE24">
            <v>6</v>
          </cell>
          <cell r="AF24">
            <v>182</v>
          </cell>
          <cell r="AG24">
            <v>273</v>
          </cell>
          <cell r="AH24">
            <v>126</v>
          </cell>
          <cell r="AI24">
            <v>189</v>
          </cell>
          <cell r="AJ24">
            <v>14</v>
          </cell>
          <cell r="AK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P25">
            <v>0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нет потребности</v>
          </cell>
          <cell r="AD25">
            <v>0</v>
          </cell>
          <cell r="AE25">
            <v>0</v>
          </cell>
          <cell r="AJ25">
            <v>14</v>
          </cell>
          <cell r="AK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P26">
            <v>0</v>
          </cell>
          <cell r="V26" t="e">
            <v>#DIV/0!</v>
          </cell>
          <cell r="W26" t="e">
            <v>#DIV/0!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нет потребности</v>
          </cell>
          <cell r="AD26">
            <v>0</v>
          </cell>
          <cell r="AE26">
            <v>0</v>
          </cell>
          <cell r="AJ26">
            <v>14</v>
          </cell>
          <cell r="AK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642</v>
          </cell>
          <cell r="D27">
            <v>648</v>
          </cell>
          <cell r="E27">
            <v>462</v>
          </cell>
          <cell r="F27">
            <v>768</v>
          </cell>
          <cell r="G27">
            <v>1</v>
          </cell>
          <cell r="H27">
            <v>180</v>
          </cell>
          <cell r="I27" t="str">
            <v>матрица</v>
          </cell>
          <cell r="J27">
            <v>453</v>
          </cell>
          <cell r="K27">
            <v>9</v>
          </cell>
          <cell r="P27">
            <v>92.4</v>
          </cell>
          <cell r="Q27">
            <v>92.4</v>
          </cell>
          <cell r="R27">
            <v>525.60000000000014</v>
          </cell>
          <cell r="S27">
            <v>504</v>
          </cell>
          <cell r="V27">
            <v>13.766233766233766</v>
          </cell>
          <cell r="W27">
            <v>8.3116883116883109</v>
          </cell>
          <cell r="X27">
            <v>92.4</v>
          </cell>
          <cell r="Y27">
            <v>86.4</v>
          </cell>
          <cell r="Z27">
            <v>111.6</v>
          </cell>
          <cell r="AA27">
            <v>108</v>
          </cell>
          <cell r="AB27">
            <v>88.8</v>
          </cell>
          <cell r="AD27">
            <v>525.60000000000014</v>
          </cell>
          <cell r="AE27">
            <v>6</v>
          </cell>
          <cell r="AF27">
            <v>84</v>
          </cell>
          <cell r="AG27">
            <v>504</v>
          </cell>
          <cell r="AI27">
            <v>0</v>
          </cell>
          <cell r="AJ27">
            <v>12</v>
          </cell>
          <cell r="AK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G28">
            <v>0</v>
          </cell>
          <cell r="H28">
            <v>365</v>
          </cell>
          <cell r="I28" t="str">
            <v>матрица</v>
          </cell>
          <cell r="K28">
            <v>0</v>
          </cell>
          <cell r="P28">
            <v>0</v>
          </cell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>нет потребности</v>
          </cell>
          <cell r="AD28">
            <v>0</v>
          </cell>
          <cell r="AE28">
            <v>0</v>
          </cell>
          <cell r="AJ28">
            <v>14</v>
          </cell>
          <cell r="AK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C29">
            <v>862</v>
          </cell>
          <cell r="D29">
            <v>508</v>
          </cell>
          <cell r="E29">
            <v>1052</v>
          </cell>
          <cell r="F29">
            <v>199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1193</v>
          </cell>
          <cell r="K29">
            <v>-141</v>
          </cell>
          <cell r="O29">
            <v>112.8</v>
          </cell>
          <cell r="P29">
            <v>210.4</v>
          </cell>
          <cell r="Q29">
            <v>97.600000000000009</v>
          </cell>
          <cell r="R29">
            <v>1362.6000000000001</v>
          </cell>
          <cell r="S29">
            <v>1344</v>
          </cell>
          <cell r="V29">
            <v>15.809426229508196</v>
          </cell>
          <cell r="W29">
            <v>2.0389344262295079</v>
          </cell>
          <cell r="X29">
            <v>95.8</v>
          </cell>
          <cell r="Y29">
            <v>100.8</v>
          </cell>
          <cell r="Z29">
            <v>107.6</v>
          </cell>
          <cell r="AA29">
            <v>170.6</v>
          </cell>
          <cell r="AB29">
            <v>182</v>
          </cell>
          <cell r="AD29">
            <v>340.65000000000003</v>
          </cell>
          <cell r="AE29">
            <v>12</v>
          </cell>
          <cell r="AF29">
            <v>112</v>
          </cell>
          <cell r="AG29">
            <v>336</v>
          </cell>
          <cell r="AI29">
            <v>0</v>
          </cell>
          <cell r="AJ29">
            <v>14</v>
          </cell>
          <cell r="AK29">
            <v>70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725</v>
          </cell>
          <cell r="D30">
            <v>504</v>
          </cell>
          <cell r="E30">
            <v>787</v>
          </cell>
          <cell r="F30">
            <v>328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866</v>
          </cell>
          <cell r="K30">
            <v>-79</v>
          </cell>
          <cell r="O30">
            <v>93.6</v>
          </cell>
          <cell r="P30">
            <v>157.4</v>
          </cell>
          <cell r="Q30">
            <v>63.800000000000011</v>
          </cell>
          <cell r="R30">
            <v>692.80000000000018</v>
          </cell>
          <cell r="S30">
            <v>672</v>
          </cell>
          <cell r="V30">
            <v>15.673981191222568</v>
          </cell>
          <cell r="W30">
            <v>5.1410658307210024</v>
          </cell>
          <cell r="X30">
            <v>79.400000000000006</v>
          </cell>
          <cell r="Y30">
            <v>78.2</v>
          </cell>
          <cell r="Z30">
            <v>91.6</v>
          </cell>
          <cell r="AA30">
            <v>138</v>
          </cell>
          <cell r="AB30">
            <v>128.19999999999999</v>
          </cell>
          <cell r="AD30">
            <v>173.20000000000005</v>
          </cell>
          <cell r="AE30">
            <v>12</v>
          </cell>
          <cell r="AF30">
            <v>56</v>
          </cell>
          <cell r="AG30">
            <v>168</v>
          </cell>
          <cell r="AI30">
            <v>0</v>
          </cell>
          <cell r="AJ30">
            <v>14</v>
          </cell>
          <cell r="AK30">
            <v>70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P31">
            <v>0</v>
          </cell>
          <cell r="V31" t="e">
            <v>#DIV/0!</v>
          </cell>
          <cell r="W31" t="e">
            <v>#DIV/0!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нет потребности</v>
          </cell>
          <cell r="AD31">
            <v>0</v>
          </cell>
          <cell r="AE31">
            <v>0</v>
          </cell>
          <cell r="AJ31">
            <v>14</v>
          </cell>
          <cell r="AK31">
            <v>126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P32">
            <v>0</v>
          </cell>
          <cell r="V32" t="e">
            <v>#DIV/0!</v>
          </cell>
          <cell r="W32" t="e">
            <v>#DIV/0!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нет потребности</v>
          </cell>
          <cell r="AD32">
            <v>0</v>
          </cell>
          <cell r="AE32">
            <v>0</v>
          </cell>
          <cell r="AJ32">
            <v>14</v>
          </cell>
          <cell r="AK32">
            <v>70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P33">
            <v>0</v>
          </cell>
          <cell r="V33" t="e">
            <v>#DIV/0!</v>
          </cell>
          <cell r="W33" t="e">
            <v>#DIV/0!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нет потребности</v>
          </cell>
          <cell r="AD33">
            <v>0</v>
          </cell>
          <cell r="AE33">
            <v>0</v>
          </cell>
          <cell r="AJ33">
            <v>12</v>
          </cell>
          <cell r="AK33">
            <v>84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P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>нет потребности</v>
          </cell>
          <cell r="AD34">
            <v>0</v>
          </cell>
          <cell r="AE34">
            <v>0</v>
          </cell>
          <cell r="AJ34">
            <v>12</v>
          </cell>
          <cell r="AK34">
            <v>84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P35">
            <v>0</v>
          </cell>
          <cell r="V35" t="e">
            <v>#DIV/0!</v>
          </cell>
          <cell r="W35" t="e">
            <v>#DIV/0!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>нет потребности</v>
          </cell>
          <cell r="AD35">
            <v>0</v>
          </cell>
          <cell r="AE35">
            <v>0</v>
          </cell>
          <cell r="AJ35">
            <v>12</v>
          </cell>
          <cell r="AK35">
            <v>84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464</v>
          </cell>
          <cell r="D36">
            <v>576</v>
          </cell>
          <cell r="E36">
            <v>582</v>
          </cell>
          <cell r="F36">
            <v>385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683</v>
          </cell>
          <cell r="K36">
            <v>-101</v>
          </cell>
          <cell r="O36">
            <v>65.599999999999994</v>
          </cell>
          <cell r="P36">
            <v>116.4</v>
          </cell>
          <cell r="Q36">
            <v>50.800000000000011</v>
          </cell>
          <cell r="R36">
            <v>427.80000000000018</v>
          </cell>
          <cell r="S36">
            <v>384</v>
          </cell>
          <cell r="V36">
            <v>15.137795275590548</v>
          </cell>
          <cell r="W36">
            <v>7.578740157480313</v>
          </cell>
          <cell r="X36">
            <v>70.400000000000006</v>
          </cell>
          <cell r="Y36">
            <v>61.4</v>
          </cell>
          <cell r="Z36">
            <v>78</v>
          </cell>
          <cell r="AA36">
            <v>88.4</v>
          </cell>
          <cell r="AB36">
            <v>80.400000000000006</v>
          </cell>
          <cell r="AD36">
            <v>320.85000000000014</v>
          </cell>
          <cell r="AE36">
            <v>8</v>
          </cell>
          <cell r="AF36">
            <v>48</v>
          </cell>
          <cell r="AG36">
            <v>288</v>
          </cell>
          <cell r="AI36">
            <v>0</v>
          </cell>
          <cell r="AJ36">
            <v>12</v>
          </cell>
          <cell r="AK36">
            <v>84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P37">
            <v>0</v>
          </cell>
          <cell r="V37" t="e">
            <v>#DIV/0!</v>
          </cell>
          <cell r="W37" t="e">
            <v>#DIV/0!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>нет потребности</v>
          </cell>
          <cell r="AD37">
            <v>0</v>
          </cell>
          <cell r="AE37">
            <v>0</v>
          </cell>
          <cell r="AJ37">
            <v>12</v>
          </cell>
          <cell r="AK37">
            <v>84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P38">
            <v>0</v>
          </cell>
          <cell r="V38" t="e">
            <v>#DIV/0!</v>
          </cell>
          <cell r="W38" t="e">
            <v>#DIV/0!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>нет потребности</v>
          </cell>
          <cell r="AD38">
            <v>0</v>
          </cell>
          <cell r="AE38">
            <v>0</v>
          </cell>
          <cell r="AJ38">
            <v>12</v>
          </cell>
          <cell r="AK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P39">
            <v>0</v>
          </cell>
          <cell r="V39" t="e">
            <v>#DIV/0!</v>
          </cell>
          <cell r="W39" t="e">
            <v>#DIV/0!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>нет потребности</v>
          </cell>
          <cell r="AD39">
            <v>0</v>
          </cell>
          <cell r="AE39">
            <v>0</v>
          </cell>
          <cell r="AJ39">
            <v>12</v>
          </cell>
          <cell r="AK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550</v>
          </cell>
          <cell r="D40">
            <v>384</v>
          </cell>
          <cell r="E40">
            <v>658</v>
          </cell>
          <cell r="F40">
            <v>189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680</v>
          </cell>
          <cell r="K40">
            <v>-22</v>
          </cell>
          <cell r="O40">
            <v>86.4</v>
          </cell>
          <cell r="P40">
            <v>131.6</v>
          </cell>
          <cell r="Q40">
            <v>45.199999999999989</v>
          </cell>
          <cell r="R40">
            <v>534.19999999999982</v>
          </cell>
          <cell r="S40">
            <v>576</v>
          </cell>
          <cell r="V40">
            <v>16.924778761061951</v>
          </cell>
          <cell r="W40">
            <v>4.1814159292035411</v>
          </cell>
          <cell r="X40">
            <v>60.2</v>
          </cell>
          <cell r="Y40">
            <v>60.8</v>
          </cell>
          <cell r="Z40">
            <v>78</v>
          </cell>
          <cell r="AA40">
            <v>81.400000000000006</v>
          </cell>
          <cell r="AB40">
            <v>77.8</v>
          </cell>
          <cell r="AD40">
            <v>480.77999999999986</v>
          </cell>
          <cell r="AE40">
            <v>8</v>
          </cell>
          <cell r="AF40">
            <v>72</v>
          </cell>
          <cell r="AG40">
            <v>518.4</v>
          </cell>
          <cell r="AI40">
            <v>0</v>
          </cell>
          <cell r="AJ40">
            <v>12</v>
          </cell>
          <cell r="AK40">
            <v>84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P41">
            <v>0</v>
          </cell>
          <cell r="V41" t="e">
            <v>#DIV/0!</v>
          </cell>
          <cell r="W41" t="e">
            <v>#DIV/0!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>нет потребности</v>
          </cell>
          <cell r="AD41">
            <v>0</v>
          </cell>
          <cell r="AE41">
            <v>0</v>
          </cell>
          <cell r="AJ41">
            <v>12</v>
          </cell>
          <cell r="AK41">
            <v>84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P42">
            <v>0</v>
          </cell>
          <cell r="V42" t="e">
            <v>#DIV/0!</v>
          </cell>
          <cell r="W42" t="e">
            <v>#DIV/0!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>нет потребности</v>
          </cell>
          <cell r="AD42">
            <v>0</v>
          </cell>
          <cell r="AE42">
            <v>0</v>
          </cell>
          <cell r="AJ42">
            <v>12</v>
          </cell>
          <cell r="AK42">
            <v>84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956</v>
          </cell>
          <cell r="D43">
            <v>771</v>
          </cell>
          <cell r="E43">
            <v>1178</v>
          </cell>
          <cell r="F43">
            <v>428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1170</v>
          </cell>
          <cell r="K43">
            <v>8</v>
          </cell>
          <cell r="O43">
            <v>86.4</v>
          </cell>
          <cell r="P43">
            <v>235.6</v>
          </cell>
          <cell r="Q43">
            <v>149.19999999999999</v>
          </cell>
          <cell r="R43">
            <v>1959.1999999999998</v>
          </cell>
          <cell r="S43">
            <v>1920</v>
          </cell>
          <cell r="V43">
            <v>15.737265415549599</v>
          </cell>
          <cell r="W43">
            <v>2.8686327077747991</v>
          </cell>
          <cell r="X43">
            <v>115.8</v>
          </cell>
          <cell r="Y43">
            <v>134.4</v>
          </cell>
          <cell r="Z43">
            <v>161.4</v>
          </cell>
          <cell r="AA43">
            <v>210.2</v>
          </cell>
          <cell r="AB43">
            <v>184.2</v>
          </cell>
          <cell r="AD43">
            <v>1763.28</v>
          </cell>
          <cell r="AE43">
            <v>8</v>
          </cell>
          <cell r="AF43">
            <v>156</v>
          </cell>
          <cell r="AG43">
            <v>1123.2</v>
          </cell>
          <cell r="AH43">
            <v>84</v>
          </cell>
          <cell r="AI43">
            <v>604.80000000000007</v>
          </cell>
          <cell r="AJ43">
            <v>12</v>
          </cell>
          <cell r="AK43">
            <v>84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559</v>
          </cell>
          <cell r="E44">
            <v>541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558</v>
          </cell>
          <cell r="K44">
            <v>-17</v>
          </cell>
          <cell r="O44">
            <v>89.6</v>
          </cell>
          <cell r="P44">
            <v>108.2</v>
          </cell>
          <cell r="Q44">
            <v>18.600000000000009</v>
          </cell>
          <cell r="R44">
            <v>297.60000000000014</v>
          </cell>
          <cell r="S44">
            <v>384</v>
          </cell>
          <cell r="V44">
            <v>20.645161290322569</v>
          </cell>
          <cell r="W44">
            <v>0</v>
          </cell>
          <cell r="X44">
            <v>16.600000000000001</v>
          </cell>
          <cell r="Y44">
            <v>33.799999999999997</v>
          </cell>
          <cell r="Z44">
            <v>26.2</v>
          </cell>
          <cell r="AA44">
            <v>67.599999999999994</v>
          </cell>
          <cell r="AB44">
            <v>36.6</v>
          </cell>
          <cell r="AD44">
            <v>127.96800000000006</v>
          </cell>
          <cell r="AE44">
            <v>16</v>
          </cell>
          <cell r="AF44">
            <v>24</v>
          </cell>
          <cell r="AG44">
            <v>165.12</v>
          </cell>
          <cell r="AI44">
            <v>0</v>
          </cell>
          <cell r="AJ44">
            <v>12</v>
          </cell>
          <cell r="AK44">
            <v>84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1005</v>
          </cell>
          <cell r="D45">
            <v>1200</v>
          </cell>
          <cell r="E45">
            <v>1195</v>
          </cell>
          <cell r="F45">
            <v>895</v>
          </cell>
          <cell r="G45">
            <v>1</v>
          </cell>
          <cell r="H45">
            <v>180</v>
          </cell>
          <cell r="I45" t="str">
            <v>матрица</v>
          </cell>
          <cell r="J45">
            <v>1195</v>
          </cell>
          <cell r="K45">
            <v>0</v>
          </cell>
          <cell r="P45">
            <v>239</v>
          </cell>
          <cell r="Q45">
            <v>239</v>
          </cell>
          <cell r="R45">
            <v>2451</v>
          </cell>
          <cell r="S45">
            <v>2460</v>
          </cell>
          <cell r="V45">
            <v>14.03765690376569</v>
          </cell>
          <cell r="W45">
            <v>3.7447698744769875</v>
          </cell>
          <cell r="X45">
            <v>159</v>
          </cell>
          <cell r="Y45">
            <v>168</v>
          </cell>
          <cell r="Z45">
            <v>186</v>
          </cell>
          <cell r="AA45">
            <v>246</v>
          </cell>
          <cell r="AB45">
            <v>183</v>
          </cell>
          <cell r="AD45">
            <v>2451</v>
          </cell>
          <cell r="AE45">
            <v>5</v>
          </cell>
          <cell r="AF45">
            <v>204</v>
          </cell>
          <cell r="AG45">
            <v>1020</v>
          </cell>
          <cell r="AH45">
            <v>288</v>
          </cell>
          <cell r="AI45">
            <v>1440</v>
          </cell>
          <cell r="AJ45">
            <v>12</v>
          </cell>
          <cell r="AK45">
            <v>144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806</v>
          </cell>
          <cell r="D46">
            <v>2688</v>
          </cell>
          <cell r="E46">
            <v>1747</v>
          </cell>
          <cell r="F46">
            <v>1486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1764</v>
          </cell>
          <cell r="K46">
            <v>-17</v>
          </cell>
          <cell r="O46">
            <v>86.4</v>
          </cell>
          <cell r="P46">
            <v>349.4</v>
          </cell>
          <cell r="Q46">
            <v>263</v>
          </cell>
          <cell r="R46">
            <v>2722</v>
          </cell>
          <cell r="S46">
            <v>2688</v>
          </cell>
          <cell r="V46">
            <v>15.870722433460076</v>
          </cell>
          <cell r="W46">
            <v>5.6501901140684412</v>
          </cell>
          <cell r="X46">
            <v>210.2</v>
          </cell>
          <cell r="Y46">
            <v>269.8</v>
          </cell>
          <cell r="Z46">
            <v>233</v>
          </cell>
          <cell r="AA46">
            <v>273.60000000000002</v>
          </cell>
          <cell r="AB46">
            <v>277</v>
          </cell>
          <cell r="AD46">
            <v>2449.8000000000002</v>
          </cell>
          <cell r="AE46">
            <v>8</v>
          </cell>
          <cell r="AF46">
            <v>168</v>
          </cell>
          <cell r="AG46">
            <v>1209.6000000000001</v>
          </cell>
          <cell r="AH46">
            <v>168</v>
          </cell>
          <cell r="AI46">
            <v>1209.6000000000001</v>
          </cell>
          <cell r="AJ46">
            <v>12</v>
          </cell>
          <cell r="AK46">
            <v>84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760</v>
          </cell>
          <cell r="E47">
            <v>592</v>
          </cell>
          <cell r="F47">
            <v>149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604</v>
          </cell>
          <cell r="K47">
            <v>-12</v>
          </cell>
          <cell r="O47">
            <v>89.6</v>
          </cell>
          <cell r="P47">
            <v>118.4</v>
          </cell>
          <cell r="Q47">
            <v>28.800000000000011</v>
          </cell>
          <cell r="R47">
            <v>311.80000000000018</v>
          </cell>
          <cell r="S47">
            <v>384</v>
          </cell>
          <cell r="V47">
            <v>18.506944444444436</v>
          </cell>
          <cell r="W47">
            <v>5.1736111111111089</v>
          </cell>
          <cell r="X47">
            <v>15.4</v>
          </cell>
          <cell r="Y47">
            <v>29</v>
          </cell>
          <cell r="Z47">
            <v>22.2</v>
          </cell>
          <cell r="AA47">
            <v>72</v>
          </cell>
          <cell r="AB47">
            <v>19.8</v>
          </cell>
          <cell r="AD47">
            <v>134.07400000000007</v>
          </cell>
          <cell r="AE47">
            <v>16</v>
          </cell>
          <cell r="AF47">
            <v>24</v>
          </cell>
          <cell r="AG47">
            <v>165.12</v>
          </cell>
          <cell r="AI47">
            <v>0</v>
          </cell>
          <cell r="AJ47">
            <v>12</v>
          </cell>
          <cell r="AK47">
            <v>84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51</v>
          </cell>
          <cell r="E48">
            <v>16</v>
          </cell>
          <cell r="F48">
            <v>30</v>
          </cell>
          <cell r="G48">
            <v>0</v>
          </cell>
          <cell r="H48">
            <v>180</v>
          </cell>
          <cell r="I48" t="str">
            <v>не в матрице</v>
          </cell>
          <cell r="J48">
            <v>16</v>
          </cell>
          <cell r="K48">
            <v>0</v>
          </cell>
          <cell r="P48">
            <v>3.2</v>
          </cell>
          <cell r="V48">
            <v>9.375</v>
          </cell>
          <cell r="W48">
            <v>9.375</v>
          </cell>
          <cell r="X48">
            <v>5.8</v>
          </cell>
          <cell r="Y48">
            <v>3.4</v>
          </cell>
          <cell r="Z48">
            <v>6.2</v>
          </cell>
          <cell r="AA48">
            <v>3</v>
          </cell>
          <cell r="AB48">
            <v>3</v>
          </cell>
          <cell r="AC48" t="str">
            <v>вывод</v>
          </cell>
          <cell r="AD48">
            <v>0</v>
          </cell>
          <cell r="AE48">
            <v>10</v>
          </cell>
        </row>
        <row r="49">
          <cell r="A49" t="str">
            <v>Пельмени Домашние со сливочным маслом ТМ Зареченские  продукты флоу-пак сфера 0,7 кг.  Поком</v>
          </cell>
          <cell r="B49" t="str">
            <v>шт</v>
          </cell>
          <cell r="C49">
            <v>27</v>
          </cell>
          <cell r="D49">
            <v>120</v>
          </cell>
          <cell r="E49">
            <v>22</v>
          </cell>
          <cell r="F49">
            <v>122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22</v>
          </cell>
          <cell r="K49">
            <v>0</v>
          </cell>
          <cell r="P49">
            <v>4.4000000000000004</v>
          </cell>
          <cell r="Q49">
            <v>4.4000000000000004</v>
          </cell>
          <cell r="S49">
            <v>0</v>
          </cell>
          <cell r="V49">
            <v>27.727272727272727</v>
          </cell>
          <cell r="W49">
            <v>27.727272727272727</v>
          </cell>
          <cell r="X49">
            <v>7.6</v>
          </cell>
          <cell r="Y49">
            <v>8.4</v>
          </cell>
          <cell r="Z49">
            <v>4.2</v>
          </cell>
          <cell r="AA49">
            <v>2.4</v>
          </cell>
          <cell r="AB49">
            <v>5.6</v>
          </cell>
          <cell r="AD49">
            <v>0</v>
          </cell>
          <cell r="AE49">
            <v>10</v>
          </cell>
          <cell r="AF49">
            <v>0</v>
          </cell>
          <cell r="AG49">
            <v>0</v>
          </cell>
          <cell r="AI49">
            <v>0</v>
          </cell>
          <cell r="AJ49">
            <v>12</v>
          </cell>
          <cell r="AK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129</v>
          </cell>
          <cell r="D50">
            <v>96</v>
          </cell>
          <cell r="E50">
            <v>35</v>
          </cell>
          <cell r="F50">
            <v>170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35</v>
          </cell>
          <cell r="K50">
            <v>0</v>
          </cell>
          <cell r="P50">
            <v>7</v>
          </cell>
          <cell r="Q50">
            <v>7</v>
          </cell>
          <cell r="S50">
            <v>0</v>
          </cell>
          <cell r="V50">
            <v>24.285714285714285</v>
          </cell>
          <cell r="W50">
            <v>24.285714285714285</v>
          </cell>
          <cell r="X50">
            <v>14.6</v>
          </cell>
          <cell r="Y50">
            <v>15.2</v>
          </cell>
          <cell r="Z50">
            <v>15.8</v>
          </cell>
          <cell r="AA50">
            <v>17</v>
          </cell>
          <cell r="AB50">
            <v>23.2</v>
          </cell>
          <cell r="AD50">
            <v>0</v>
          </cell>
          <cell r="AE50">
            <v>8</v>
          </cell>
          <cell r="AF50">
            <v>0</v>
          </cell>
          <cell r="AG50">
            <v>0</v>
          </cell>
          <cell r="AI50">
            <v>0</v>
          </cell>
          <cell r="AJ50">
            <v>12</v>
          </cell>
          <cell r="AK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135</v>
          </cell>
          <cell r="D51">
            <v>96</v>
          </cell>
          <cell r="E51">
            <v>38</v>
          </cell>
          <cell r="F51">
            <v>186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38</v>
          </cell>
          <cell r="K51">
            <v>0</v>
          </cell>
          <cell r="P51">
            <v>7.6</v>
          </cell>
          <cell r="Q51">
            <v>7.6</v>
          </cell>
          <cell r="S51">
            <v>0</v>
          </cell>
          <cell r="V51">
            <v>24.473684210526319</v>
          </cell>
          <cell r="W51">
            <v>24.473684210526319</v>
          </cell>
          <cell r="X51">
            <v>11.6</v>
          </cell>
          <cell r="Y51">
            <v>9.8000000000000007</v>
          </cell>
          <cell r="Z51">
            <v>13.6</v>
          </cell>
          <cell r="AA51">
            <v>10.8</v>
          </cell>
          <cell r="AB51">
            <v>15.4</v>
          </cell>
          <cell r="AD51">
            <v>0</v>
          </cell>
          <cell r="AE51">
            <v>8</v>
          </cell>
          <cell r="AF51">
            <v>0</v>
          </cell>
          <cell r="AG51">
            <v>0</v>
          </cell>
          <cell r="AI51">
            <v>0</v>
          </cell>
          <cell r="AJ51">
            <v>12</v>
          </cell>
          <cell r="AK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89</v>
          </cell>
          <cell r="D52">
            <v>96</v>
          </cell>
          <cell r="E52">
            <v>70</v>
          </cell>
          <cell r="F52">
            <v>103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70</v>
          </cell>
          <cell r="K52">
            <v>0</v>
          </cell>
          <cell r="P52">
            <v>14</v>
          </cell>
          <cell r="Q52">
            <v>14</v>
          </cell>
          <cell r="R52">
            <v>93</v>
          </cell>
          <cell r="S52">
            <v>96</v>
          </cell>
          <cell r="V52">
            <v>14.214285714285714</v>
          </cell>
          <cell r="W52">
            <v>7.3571428571428568</v>
          </cell>
          <cell r="X52">
            <v>8.1999999999999993</v>
          </cell>
          <cell r="Y52">
            <v>7.8</v>
          </cell>
          <cell r="Z52">
            <v>7.8</v>
          </cell>
          <cell r="AA52">
            <v>9.6</v>
          </cell>
          <cell r="AB52">
            <v>19.8</v>
          </cell>
          <cell r="AD52">
            <v>65.099999999999994</v>
          </cell>
          <cell r="AE52">
            <v>8</v>
          </cell>
          <cell r="AF52">
            <v>12</v>
          </cell>
          <cell r="AG52">
            <v>67.199999999999989</v>
          </cell>
          <cell r="AI52">
            <v>0</v>
          </cell>
          <cell r="AJ52">
            <v>12</v>
          </cell>
          <cell r="AK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450</v>
          </cell>
          <cell r="D53">
            <v>288</v>
          </cell>
          <cell r="E53">
            <v>515</v>
          </cell>
          <cell r="F53">
            <v>200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667</v>
          </cell>
          <cell r="K53">
            <v>-152</v>
          </cell>
          <cell r="O53">
            <v>64</v>
          </cell>
          <cell r="P53">
            <v>103</v>
          </cell>
          <cell r="Q53">
            <v>39</v>
          </cell>
          <cell r="R53">
            <v>424</v>
          </cell>
          <cell r="S53">
            <v>384</v>
          </cell>
          <cell r="V53">
            <v>14.974358974358974</v>
          </cell>
          <cell r="W53">
            <v>5.1282051282051286</v>
          </cell>
          <cell r="X53">
            <v>49.4</v>
          </cell>
          <cell r="Y53">
            <v>47.8</v>
          </cell>
          <cell r="Z53">
            <v>66.8</v>
          </cell>
          <cell r="AA53">
            <v>76</v>
          </cell>
          <cell r="AB53">
            <v>94.4</v>
          </cell>
          <cell r="AD53">
            <v>296.79999999999995</v>
          </cell>
          <cell r="AE53">
            <v>8</v>
          </cell>
          <cell r="AF53">
            <v>48</v>
          </cell>
          <cell r="AG53">
            <v>268.79999999999995</v>
          </cell>
          <cell r="AI53">
            <v>0</v>
          </cell>
          <cell r="AJ53">
            <v>12</v>
          </cell>
          <cell r="AK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433</v>
          </cell>
          <cell r="E54">
            <v>304</v>
          </cell>
          <cell r="F54">
            <v>129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292</v>
          </cell>
          <cell r="K54">
            <v>12</v>
          </cell>
          <cell r="O54">
            <v>49.6</v>
          </cell>
          <cell r="P54">
            <v>60.8</v>
          </cell>
          <cell r="Q54">
            <v>11.199999999999996</v>
          </cell>
          <cell r="R54">
            <v>50.199999999999932</v>
          </cell>
          <cell r="S54">
            <v>96</v>
          </cell>
          <cell r="V54">
            <v>20.089285714285722</v>
          </cell>
          <cell r="W54">
            <v>11.517857142857148</v>
          </cell>
          <cell r="X54">
            <v>8.1999999999999993</v>
          </cell>
          <cell r="Y54">
            <v>18</v>
          </cell>
          <cell r="Z54">
            <v>10.4</v>
          </cell>
          <cell r="AA54">
            <v>45.6</v>
          </cell>
          <cell r="AB54">
            <v>4.5999999999999996</v>
          </cell>
          <cell r="AD54">
            <v>45.179999999999943</v>
          </cell>
          <cell r="AE54">
            <v>8</v>
          </cell>
          <cell r="AF54">
            <v>12</v>
          </cell>
          <cell r="AG54">
            <v>86.4</v>
          </cell>
          <cell r="AI54">
            <v>0</v>
          </cell>
          <cell r="AJ54">
            <v>12</v>
          </cell>
          <cell r="AK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565</v>
          </cell>
          <cell r="E55">
            <v>399</v>
          </cell>
          <cell r="F55">
            <v>140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387</v>
          </cell>
          <cell r="K55">
            <v>12</v>
          </cell>
          <cell r="O55">
            <v>64</v>
          </cell>
          <cell r="P55">
            <v>79.8</v>
          </cell>
          <cell r="Q55">
            <v>15.799999999999997</v>
          </cell>
          <cell r="R55">
            <v>112.79999999999995</v>
          </cell>
          <cell r="S55">
            <v>96</v>
          </cell>
          <cell r="V55">
            <v>14.936708860759497</v>
          </cell>
          <cell r="W55">
            <v>8.8607594936708871</v>
          </cell>
          <cell r="X55">
            <v>14.2</v>
          </cell>
          <cell r="Y55">
            <v>17.2</v>
          </cell>
          <cell r="Z55">
            <v>26.4</v>
          </cell>
          <cell r="AA55">
            <v>59.6</v>
          </cell>
          <cell r="AB55">
            <v>42.2</v>
          </cell>
          <cell r="AD55">
            <v>101.51999999999997</v>
          </cell>
          <cell r="AE55">
            <v>8</v>
          </cell>
          <cell r="AF55">
            <v>12</v>
          </cell>
          <cell r="AG55">
            <v>86.4</v>
          </cell>
          <cell r="AI55">
            <v>0</v>
          </cell>
          <cell r="AJ55">
            <v>12</v>
          </cell>
          <cell r="AK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915</v>
          </cell>
          <cell r="D56">
            <v>1860</v>
          </cell>
          <cell r="E56">
            <v>1135</v>
          </cell>
          <cell r="F56">
            <v>1505</v>
          </cell>
          <cell r="G56">
            <v>1</v>
          </cell>
          <cell r="H56">
            <v>180</v>
          </cell>
          <cell r="I56" t="str">
            <v>матрица</v>
          </cell>
          <cell r="J56">
            <v>1140</v>
          </cell>
          <cell r="K56">
            <v>-5</v>
          </cell>
          <cell r="P56">
            <v>227</v>
          </cell>
          <cell r="Q56">
            <v>227</v>
          </cell>
          <cell r="R56">
            <v>1673</v>
          </cell>
          <cell r="S56">
            <v>1680</v>
          </cell>
          <cell r="V56">
            <v>14.030837004405287</v>
          </cell>
          <cell r="W56">
            <v>6.6299559471365637</v>
          </cell>
          <cell r="X56">
            <v>203</v>
          </cell>
          <cell r="Y56">
            <v>196</v>
          </cell>
          <cell r="Z56">
            <v>216</v>
          </cell>
          <cell r="AA56">
            <v>220</v>
          </cell>
          <cell r="AB56">
            <v>228</v>
          </cell>
          <cell r="AD56">
            <v>1673</v>
          </cell>
          <cell r="AE56">
            <v>5</v>
          </cell>
          <cell r="AF56">
            <v>192</v>
          </cell>
          <cell r="AG56">
            <v>960</v>
          </cell>
          <cell r="AH56">
            <v>144</v>
          </cell>
          <cell r="AI56">
            <v>720</v>
          </cell>
          <cell r="AJ56">
            <v>12</v>
          </cell>
          <cell r="AK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1010</v>
          </cell>
          <cell r="D57">
            <v>780</v>
          </cell>
          <cell r="E57">
            <v>1115</v>
          </cell>
          <cell r="F57">
            <v>579</v>
          </cell>
          <cell r="G57">
            <v>1</v>
          </cell>
          <cell r="H57">
            <v>180</v>
          </cell>
          <cell r="I57" t="str">
            <v>матрица</v>
          </cell>
          <cell r="J57">
            <v>1115</v>
          </cell>
          <cell r="K57">
            <v>0</v>
          </cell>
          <cell r="O57">
            <v>66.8</v>
          </cell>
          <cell r="P57">
            <v>223</v>
          </cell>
          <cell r="Q57">
            <v>156.19999999999999</v>
          </cell>
          <cell r="R57">
            <v>1920.1999999999998</v>
          </cell>
          <cell r="S57">
            <v>1920</v>
          </cell>
          <cell r="V57">
            <v>15.998719590268887</v>
          </cell>
          <cell r="W57">
            <v>3.7067861715749042</v>
          </cell>
          <cell r="X57">
            <v>132</v>
          </cell>
          <cell r="Y57">
            <v>136.80000000000001</v>
          </cell>
          <cell r="Z57">
            <v>170</v>
          </cell>
          <cell r="AA57">
            <v>172</v>
          </cell>
          <cell r="AB57">
            <v>170.8</v>
          </cell>
          <cell r="AD57">
            <v>1920.1999999999998</v>
          </cell>
          <cell r="AE57">
            <v>5</v>
          </cell>
          <cell r="AF57">
            <v>216</v>
          </cell>
          <cell r="AG57">
            <v>1080</v>
          </cell>
          <cell r="AH57">
            <v>168</v>
          </cell>
          <cell r="AI57">
            <v>840</v>
          </cell>
          <cell r="AJ57">
            <v>12</v>
          </cell>
          <cell r="AK57">
            <v>84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P58">
            <v>0</v>
          </cell>
          <cell r="V58" t="e">
            <v>#DIV/0!</v>
          </cell>
          <cell r="W58" t="e">
            <v>#DIV/0!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 t="str">
            <v>нет потребности</v>
          </cell>
          <cell r="AD58">
            <v>0</v>
          </cell>
          <cell r="AE58">
            <v>0</v>
          </cell>
          <cell r="AJ58">
            <v>8</v>
          </cell>
          <cell r="AK58">
            <v>48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P59">
            <v>0</v>
          </cell>
          <cell r="V59" t="e">
            <v>#DIV/0!</v>
          </cell>
          <cell r="W59" t="e">
            <v>#DIV/0!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 t="str">
            <v>нет потребности</v>
          </cell>
          <cell r="AD59">
            <v>0</v>
          </cell>
          <cell r="AE59">
            <v>0</v>
          </cell>
          <cell r="AJ59">
            <v>6</v>
          </cell>
          <cell r="AK59">
            <v>72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P60">
            <v>0</v>
          </cell>
          <cell r="V60" t="e">
            <v>#DIV/0!</v>
          </cell>
          <cell r="W60" t="e">
            <v>#DIV/0!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нет потребности</v>
          </cell>
          <cell r="AD60">
            <v>0</v>
          </cell>
          <cell r="AE60">
            <v>0</v>
          </cell>
          <cell r="AJ60">
            <v>6</v>
          </cell>
          <cell r="AK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P61">
            <v>0</v>
          </cell>
          <cell r="V61" t="e">
            <v>#DIV/0!</v>
          </cell>
          <cell r="W61" t="e">
            <v>#DIV/0!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 t="str">
            <v>нет потребности</v>
          </cell>
          <cell r="AD61">
            <v>0</v>
          </cell>
          <cell r="AE61">
            <v>0</v>
          </cell>
          <cell r="AJ61">
            <v>14</v>
          </cell>
          <cell r="AK61">
            <v>126</v>
          </cell>
        </row>
        <row r="62">
          <cell r="A62" t="str">
            <v>Фрай-пицца с ветчиной и грибами 3,0 кг. ВЕС.  ПОКОМ</v>
          </cell>
          <cell r="B62" t="str">
            <v>кг</v>
          </cell>
          <cell r="C62">
            <v>39</v>
          </cell>
          <cell r="E62">
            <v>3</v>
          </cell>
          <cell r="F62">
            <v>36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3</v>
          </cell>
          <cell r="K62">
            <v>0</v>
          </cell>
          <cell r="P62">
            <v>0.6</v>
          </cell>
          <cell r="V62">
            <v>60</v>
          </cell>
          <cell r="W62">
            <v>60</v>
          </cell>
          <cell r="X62">
            <v>0</v>
          </cell>
          <cell r="Y62">
            <v>0.6</v>
          </cell>
          <cell r="Z62">
            <v>0.6</v>
          </cell>
          <cell r="AA62">
            <v>0.6</v>
          </cell>
          <cell r="AB62">
            <v>1.2</v>
          </cell>
          <cell r="AC62" t="str">
            <v>дубль / нужно продавать</v>
          </cell>
          <cell r="AD62">
            <v>0</v>
          </cell>
          <cell r="AE62">
            <v>0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E63">
            <v>3</v>
          </cell>
          <cell r="F63">
            <v>36</v>
          </cell>
          <cell r="G63">
            <v>1</v>
          </cell>
          <cell r="H63">
            <v>180</v>
          </cell>
          <cell r="I63" t="str">
            <v>матрица</v>
          </cell>
          <cell r="K63">
            <v>3</v>
          </cell>
          <cell r="P63">
            <v>0.6</v>
          </cell>
          <cell r="Q63">
            <v>0.6</v>
          </cell>
          <cell r="S63">
            <v>0</v>
          </cell>
          <cell r="V63">
            <v>60</v>
          </cell>
          <cell r="W63">
            <v>60</v>
          </cell>
          <cell r="X63">
            <v>0</v>
          </cell>
          <cell r="Y63">
            <v>0.6</v>
          </cell>
          <cell r="Z63">
            <v>0.6</v>
          </cell>
          <cell r="AA63">
            <v>0.6</v>
          </cell>
          <cell r="AB63">
            <v>1.2</v>
          </cell>
          <cell r="AC63" t="str">
            <v>нужно увеличить продажи!!! / есть дубль / ротация на мини-пиццу</v>
          </cell>
          <cell r="AD63">
            <v>0</v>
          </cell>
          <cell r="AE63">
            <v>3</v>
          </cell>
          <cell r="AF63">
            <v>0</v>
          </cell>
          <cell r="AG63">
            <v>0</v>
          </cell>
          <cell r="AI63">
            <v>0</v>
          </cell>
          <cell r="AJ63">
            <v>14</v>
          </cell>
          <cell r="AK63">
            <v>126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1012</v>
          </cell>
          <cell r="D64">
            <v>1680</v>
          </cell>
          <cell r="E64">
            <v>1372</v>
          </cell>
          <cell r="F64">
            <v>1150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1363</v>
          </cell>
          <cell r="K64">
            <v>9</v>
          </cell>
          <cell r="O64">
            <v>96</v>
          </cell>
          <cell r="P64">
            <v>274.39999999999998</v>
          </cell>
          <cell r="Q64">
            <v>178.39999999999998</v>
          </cell>
          <cell r="R64">
            <v>1704.3999999999996</v>
          </cell>
          <cell r="S64">
            <v>1680</v>
          </cell>
          <cell r="V64">
            <v>15.863228699551572</v>
          </cell>
          <cell r="W64">
            <v>6.4461883408071756</v>
          </cell>
          <cell r="X64">
            <v>191.2</v>
          </cell>
          <cell r="Y64">
            <v>206</v>
          </cell>
          <cell r="Z64">
            <v>220</v>
          </cell>
          <cell r="AA64">
            <v>204.2</v>
          </cell>
          <cell r="AB64">
            <v>275.39999999999998</v>
          </cell>
          <cell r="AD64">
            <v>426.09999999999991</v>
          </cell>
          <cell r="AE64">
            <v>12</v>
          </cell>
          <cell r="AF64">
            <v>140</v>
          </cell>
          <cell r="AG64">
            <v>420</v>
          </cell>
          <cell r="AI64">
            <v>0</v>
          </cell>
          <cell r="AJ64">
            <v>14</v>
          </cell>
          <cell r="AK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464</v>
          </cell>
          <cell r="D65">
            <v>1680</v>
          </cell>
          <cell r="E65">
            <v>505</v>
          </cell>
          <cell r="F65">
            <v>1487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504</v>
          </cell>
          <cell r="K65">
            <v>1</v>
          </cell>
          <cell r="P65">
            <v>101</v>
          </cell>
          <cell r="Q65">
            <v>101</v>
          </cell>
          <cell r="S65">
            <v>0</v>
          </cell>
          <cell r="V65">
            <v>14.722772277227723</v>
          </cell>
          <cell r="W65">
            <v>14.722772277227723</v>
          </cell>
          <cell r="X65">
            <v>136</v>
          </cell>
          <cell r="Y65">
            <v>165</v>
          </cell>
          <cell r="Z65">
            <v>146.4</v>
          </cell>
          <cell r="AA65">
            <v>101.6</v>
          </cell>
          <cell r="AB65">
            <v>170.4</v>
          </cell>
          <cell r="AD65">
            <v>0</v>
          </cell>
          <cell r="AE65">
            <v>12</v>
          </cell>
          <cell r="AF65">
            <v>0</v>
          </cell>
          <cell r="AG65">
            <v>0</v>
          </cell>
          <cell r="AI65">
            <v>0</v>
          </cell>
          <cell r="AJ65">
            <v>14</v>
          </cell>
          <cell r="AK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239.4</v>
          </cell>
          <cell r="D66">
            <v>388.8</v>
          </cell>
          <cell r="E66">
            <v>232.2</v>
          </cell>
          <cell r="F66">
            <v>318.60000000000002</v>
          </cell>
          <cell r="G66">
            <v>1</v>
          </cell>
          <cell r="H66">
            <v>180</v>
          </cell>
          <cell r="I66" t="str">
            <v>матрица / Общий прайс</v>
          </cell>
          <cell r="J66">
            <v>237.4</v>
          </cell>
          <cell r="K66">
            <v>-5.2000000000000171</v>
          </cell>
          <cell r="P66">
            <v>46.44</v>
          </cell>
          <cell r="Q66">
            <v>46.44</v>
          </cell>
          <cell r="R66">
            <v>331.55999999999995</v>
          </cell>
          <cell r="S66">
            <v>324</v>
          </cell>
          <cell r="V66">
            <v>13.837209302325583</v>
          </cell>
          <cell r="W66">
            <v>6.8604651162790704</v>
          </cell>
          <cell r="X66">
            <v>39.239999999999988</v>
          </cell>
          <cell r="Y66">
            <v>35.72</v>
          </cell>
          <cell r="Z66">
            <v>42.12</v>
          </cell>
          <cell r="AA66">
            <v>32.08</v>
          </cell>
          <cell r="AB66">
            <v>37.54</v>
          </cell>
          <cell r="AD66">
            <v>331.55999999999995</v>
          </cell>
          <cell r="AE66">
            <v>1.8</v>
          </cell>
          <cell r="AF66">
            <v>180</v>
          </cell>
          <cell r="AG66">
            <v>324</v>
          </cell>
          <cell r="AI66">
            <v>0</v>
          </cell>
          <cell r="AJ66">
            <v>18</v>
          </cell>
          <cell r="AK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817</v>
          </cell>
          <cell r="D67">
            <v>1008</v>
          </cell>
          <cell r="E67">
            <v>517</v>
          </cell>
          <cell r="F67">
            <v>1167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516</v>
          </cell>
          <cell r="K67">
            <v>1</v>
          </cell>
          <cell r="P67">
            <v>103.4</v>
          </cell>
          <cell r="Q67">
            <v>103.4</v>
          </cell>
          <cell r="R67">
            <v>280.60000000000014</v>
          </cell>
          <cell r="S67">
            <v>336</v>
          </cell>
          <cell r="V67">
            <v>14.535783365570598</v>
          </cell>
          <cell r="W67">
            <v>11.286266924564796</v>
          </cell>
          <cell r="X67">
            <v>117.2</v>
          </cell>
          <cell r="Y67">
            <v>125.2</v>
          </cell>
          <cell r="Z67">
            <v>151</v>
          </cell>
          <cell r="AA67">
            <v>121</v>
          </cell>
          <cell r="AB67">
            <v>117.8</v>
          </cell>
          <cell r="AD67">
            <v>84.180000000000035</v>
          </cell>
          <cell r="AE67">
            <v>12</v>
          </cell>
          <cell r="AF67">
            <v>28</v>
          </cell>
          <cell r="AG67">
            <v>100.8</v>
          </cell>
          <cell r="AI67">
            <v>0</v>
          </cell>
          <cell r="AJ67">
            <v>14</v>
          </cell>
          <cell r="AK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212</v>
          </cell>
          <cell r="D68">
            <v>120</v>
          </cell>
          <cell r="E68">
            <v>47</v>
          </cell>
          <cell r="F68">
            <v>225</v>
          </cell>
          <cell r="G68">
            <v>0</v>
          </cell>
          <cell r="H68">
            <v>365</v>
          </cell>
          <cell r="I68" t="str">
            <v>не в матрице</v>
          </cell>
          <cell r="J68">
            <v>47</v>
          </cell>
          <cell r="K68">
            <v>0</v>
          </cell>
          <cell r="P68">
            <v>9.4</v>
          </cell>
          <cell r="V68">
            <v>23.936170212765955</v>
          </cell>
          <cell r="W68">
            <v>23.936170212765955</v>
          </cell>
          <cell r="X68">
            <v>17.600000000000001</v>
          </cell>
          <cell r="Y68">
            <v>14.4</v>
          </cell>
          <cell r="Z68">
            <v>21.6</v>
          </cell>
          <cell r="AA68">
            <v>12</v>
          </cell>
          <cell r="AB68">
            <v>15.4</v>
          </cell>
          <cell r="AC68" t="str">
            <v>вывод</v>
          </cell>
          <cell r="AD68">
            <v>0</v>
          </cell>
          <cell r="AE68">
            <v>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G69">
            <v>0</v>
          </cell>
          <cell r="H69">
            <v>365</v>
          </cell>
          <cell r="I69" t="str">
            <v>не в матрице</v>
          </cell>
          <cell r="K69">
            <v>0</v>
          </cell>
          <cell r="P69">
            <v>0</v>
          </cell>
          <cell r="V69" t="e">
            <v>#DIV/0!</v>
          </cell>
          <cell r="W69" t="e">
            <v>#DIV/0!</v>
          </cell>
          <cell r="X69">
            <v>0</v>
          </cell>
          <cell r="Y69">
            <v>0</v>
          </cell>
          <cell r="Z69">
            <v>2</v>
          </cell>
          <cell r="AA69">
            <v>19.600000000000001</v>
          </cell>
          <cell r="AB69">
            <v>16.8</v>
          </cell>
          <cell r="AC69" t="str">
            <v>вывод</v>
          </cell>
          <cell r="AD69">
            <v>0</v>
          </cell>
          <cell r="AE69">
            <v>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K70">
            <v>0</v>
          </cell>
          <cell r="P70">
            <v>0</v>
          </cell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 t="str">
            <v>нет потребности</v>
          </cell>
          <cell r="AD70">
            <v>0</v>
          </cell>
          <cell r="AE70">
            <v>0</v>
          </cell>
          <cell r="AJ70">
            <v>14</v>
          </cell>
          <cell r="AK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P71">
            <v>0</v>
          </cell>
          <cell r="V71" t="e">
            <v>#DIV/0!</v>
          </cell>
          <cell r="W71" t="e">
            <v>#DIV/0!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str">
            <v>нет потребности</v>
          </cell>
          <cell r="AD71">
            <v>0</v>
          </cell>
          <cell r="AE71">
            <v>0</v>
          </cell>
          <cell r="AJ71">
            <v>14</v>
          </cell>
          <cell r="AK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955</v>
          </cell>
          <cell r="D72">
            <v>2016</v>
          </cell>
          <cell r="E72">
            <v>1356</v>
          </cell>
          <cell r="F72">
            <v>1441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1353</v>
          </cell>
          <cell r="K72">
            <v>3</v>
          </cell>
          <cell r="O72">
            <v>98.4</v>
          </cell>
          <cell r="P72">
            <v>271.2</v>
          </cell>
          <cell r="Q72">
            <v>172.79999999999998</v>
          </cell>
          <cell r="R72">
            <v>1323.7999999999997</v>
          </cell>
          <cell r="S72">
            <v>1344</v>
          </cell>
          <cell r="V72">
            <v>16.116898148148149</v>
          </cell>
          <cell r="W72">
            <v>8.339120370370372</v>
          </cell>
          <cell r="X72">
            <v>214.6</v>
          </cell>
          <cell r="Y72">
            <v>211.8</v>
          </cell>
          <cell r="Z72">
            <v>221.8</v>
          </cell>
          <cell r="AA72">
            <v>267.8</v>
          </cell>
          <cell r="AB72">
            <v>255.2</v>
          </cell>
          <cell r="AD72">
            <v>330.94999999999993</v>
          </cell>
          <cell r="AE72">
            <v>12</v>
          </cell>
          <cell r="AF72">
            <v>112</v>
          </cell>
          <cell r="AG72">
            <v>336</v>
          </cell>
          <cell r="AI72">
            <v>0</v>
          </cell>
          <cell r="AJ72">
            <v>14</v>
          </cell>
          <cell r="AK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1252</v>
          </cell>
          <cell r="D73">
            <v>2016</v>
          </cell>
          <cell r="E73">
            <v>1463</v>
          </cell>
          <cell r="F73">
            <v>1622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1465</v>
          </cell>
          <cell r="K73">
            <v>-2</v>
          </cell>
          <cell r="O73">
            <v>98.4</v>
          </cell>
          <cell r="P73">
            <v>292.60000000000002</v>
          </cell>
          <cell r="Q73">
            <v>194.20000000000002</v>
          </cell>
          <cell r="R73">
            <v>1485.2000000000003</v>
          </cell>
          <cell r="S73">
            <v>1512</v>
          </cell>
          <cell r="V73">
            <v>16.138002059732234</v>
          </cell>
          <cell r="W73">
            <v>8.3522142121524201</v>
          </cell>
          <cell r="X73">
            <v>233.8</v>
          </cell>
          <cell r="Y73">
            <v>214</v>
          </cell>
          <cell r="Z73">
            <v>247.2</v>
          </cell>
          <cell r="AA73">
            <v>242.6</v>
          </cell>
          <cell r="AB73">
            <v>292.60000000000002</v>
          </cell>
          <cell r="AD73">
            <v>371.30000000000007</v>
          </cell>
          <cell r="AE73">
            <v>12</v>
          </cell>
          <cell r="AF73">
            <v>126</v>
          </cell>
          <cell r="AG73">
            <v>378</v>
          </cell>
          <cell r="AI73">
            <v>0</v>
          </cell>
          <cell r="AJ73">
            <v>14</v>
          </cell>
          <cell r="AK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7.0000000000000007E-2</v>
          </cell>
          <cell r="D74">
            <v>264.60000000000002</v>
          </cell>
          <cell r="E74">
            <v>54</v>
          </cell>
          <cell r="F74">
            <v>210.6</v>
          </cell>
          <cell r="G74">
            <v>1</v>
          </cell>
          <cell r="H74">
            <v>180</v>
          </cell>
          <cell r="I74" t="str">
            <v>матрица</v>
          </cell>
          <cell r="J74">
            <v>54</v>
          </cell>
          <cell r="K74">
            <v>0</v>
          </cell>
          <cell r="P74">
            <v>10.8</v>
          </cell>
          <cell r="Q74">
            <v>10.8</v>
          </cell>
          <cell r="S74">
            <v>0</v>
          </cell>
          <cell r="V74">
            <v>19.499999999999996</v>
          </cell>
          <cell r="W74">
            <v>19.499999999999996</v>
          </cell>
          <cell r="X74">
            <v>7.56</v>
          </cell>
          <cell r="Y74">
            <v>17.82</v>
          </cell>
          <cell r="Z74">
            <v>0.54</v>
          </cell>
          <cell r="AA74">
            <v>8.64</v>
          </cell>
          <cell r="AB74">
            <v>11.34</v>
          </cell>
          <cell r="AD74">
            <v>0</v>
          </cell>
          <cell r="AE74">
            <v>2.7</v>
          </cell>
          <cell r="AF74">
            <v>0</v>
          </cell>
          <cell r="AG74">
            <v>0</v>
          </cell>
          <cell r="AI74">
            <v>0</v>
          </cell>
          <cell r="AJ74">
            <v>14</v>
          </cell>
          <cell r="AK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639.6</v>
          </cell>
          <cell r="D75">
            <v>2100</v>
          </cell>
          <cell r="E75">
            <v>950.4</v>
          </cell>
          <cell r="F75">
            <v>1624.2</v>
          </cell>
          <cell r="G75">
            <v>1</v>
          </cell>
          <cell r="H75">
            <v>180</v>
          </cell>
          <cell r="I75" t="str">
            <v>матрица</v>
          </cell>
          <cell r="J75">
            <v>941.6</v>
          </cell>
          <cell r="K75">
            <v>8.7999999999999545</v>
          </cell>
          <cell r="P75">
            <v>190.07999999999998</v>
          </cell>
          <cell r="Q75">
            <v>190.07999999999998</v>
          </cell>
          <cell r="R75">
            <v>1036.9199999999998</v>
          </cell>
          <cell r="S75">
            <v>1020</v>
          </cell>
          <cell r="V75">
            <v>13.91098484848485</v>
          </cell>
          <cell r="W75">
            <v>8.5448232323232336</v>
          </cell>
          <cell r="X75">
            <v>197.08</v>
          </cell>
          <cell r="Y75">
            <v>185</v>
          </cell>
          <cell r="Z75">
            <v>182</v>
          </cell>
          <cell r="AA75">
            <v>180</v>
          </cell>
          <cell r="AB75">
            <v>208</v>
          </cell>
          <cell r="AD75">
            <v>1036.9199999999998</v>
          </cell>
          <cell r="AE75">
            <v>5</v>
          </cell>
          <cell r="AF75">
            <v>204</v>
          </cell>
          <cell r="AG75">
            <v>1020</v>
          </cell>
          <cell r="AI75">
            <v>0</v>
          </cell>
          <cell r="AJ75">
            <v>12</v>
          </cell>
          <cell r="AK75">
            <v>84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C76">
            <v>1456</v>
          </cell>
          <cell r="E76">
            <v>1098</v>
          </cell>
          <cell r="F76">
            <v>303</v>
          </cell>
          <cell r="G76">
            <v>0.14000000000000001</v>
          </cell>
          <cell r="H76">
            <v>180</v>
          </cell>
          <cell r="I76" t="str">
            <v>матрица</v>
          </cell>
          <cell r="J76">
            <v>1069</v>
          </cell>
          <cell r="K76">
            <v>29</v>
          </cell>
          <cell r="O76">
            <v>189.2</v>
          </cell>
          <cell r="P76">
            <v>219.6</v>
          </cell>
          <cell r="Q76">
            <v>30.400000000000006</v>
          </cell>
          <cell r="R76">
            <v>183.40000000000009</v>
          </cell>
          <cell r="S76">
            <v>264</v>
          </cell>
          <cell r="V76">
            <v>18.651315789473681</v>
          </cell>
          <cell r="W76">
            <v>9.967105263157892</v>
          </cell>
          <cell r="X76">
            <v>25.6</v>
          </cell>
          <cell r="Y76">
            <v>22.6</v>
          </cell>
          <cell r="Z76">
            <v>36.4</v>
          </cell>
          <cell r="AA76">
            <v>135.4</v>
          </cell>
          <cell r="AB76">
            <v>81.400000000000006</v>
          </cell>
          <cell r="AD76">
            <v>25.676000000000016</v>
          </cell>
          <cell r="AE76">
            <v>22</v>
          </cell>
          <cell r="AF76">
            <v>12</v>
          </cell>
          <cell r="AG76">
            <v>36.96</v>
          </cell>
          <cell r="AI76">
            <v>0</v>
          </cell>
          <cell r="AJ76">
            <v>12</v>
          </cell>
          <cell r="AK76">
            <v>84</v>
          </cell>
        </row>
        <row r="77">
          <cell r="A77" t="str">
            <v>Снеки «ЖАР-ладушки с клубникой и вишней» Фикс.вес 0,2 ТМ «Стародворье»</v>
          </cell>
          <cell r="B77" t="str">
            <v>шт</v>
          </cell>
          <cell r="G77">
            <v>0.2</v>
          </cell>
          <cell r="H77">
            <v>180</v>
          </cell>
          <cell r="I77" t="str">
            <v>матрица</v>
          </cell>
          <cell r="P77">
            <v>0</v>
          </cell>
          <cell r="Q77">
            <v>0</v>
          </cell>
          <cell r="R77">
            <v>168</v>
          </cell>
          <cell r="S77">
            <v>168</v>
          </cell>
          <cell r="V77" t="e">
            <v>#DIV/0!</v>
          </cell>
          <cell r="W77" t="e">
            <v>#DIV/0!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 t="str">
            <v>новинка</v>
          </cell>
          <cell r="AD77">
            <v>33.6</v>
          </cell>
          <cell r="AE77">
            <v>12</v>
          </cell>
          <cell r="AF77">
            <v>14</v>
          </cell>
          <cell r="AG77">
            <v>33.6</v>
          </cell>
          <cell r="AI77">
            <v>0</v>
          </cell>
          <cell r="AJ77">
            <v>14</v>
          </cell>
          <cell r="AK77">
            <v>70</v>
          </cell>
        </row>
        <row r="78">
          <cell r="A78" t="str">
            <v>Снеки «ЖАР-ладушки с яблоком и грушей» Фикс.вес 0,2 ТМ «Стародворье»</v>
          </cell>
          <cell r="B78" t="str">
            <v>шт</v>
          </cell>
          <cell r="G78">
            <v>0.2</v>
          </cell>
          <cell r="H78">
            <v>180</v>
          </cell>
          <cell r="I78" t="str">
            <v>матрица</v>
          </cell>
          <cell r="P78">
            <v>0</v>
          </cell>
          <cell r="Q78">
            <v>0</v>
          </cell>
          <cell r="R78">
            <v>168</v>
          </cell>
          <cell r="S78">
            <v>168</v>
          </cell>
          <cell r="V78" t="e">
            <v>#DIV/0!</v>
          </cell>
          <cell r="W78" t="e">
            <v>#DIV/0!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 t="str">
            <v>новинка</v>
          </cell>
          <cell r="AD78">
            <v>33.6</v>
          </cell>
          <cell r="AE78">
            <v>12</v>
          </cell>
          <cell r="AF78">
            <v>14</v>
          </cell>
          <cell r="AG78">
            <v>33.6</v>
          </cell>
          <cell r="AI78">
            <v>0</v>
          </cell>
          <cell r="AJ78">
            <v>14</v>
          </cell>
          <cell r="AK78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4" sqref="AF4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28515625" style="7" customWidth="1"/>
    <col min="8" max="8" width="5.28515625" customWidth="1"/>
    <col min="9" max="9" width="13.42578125" customWidth="1"/>
    <col min="10" max="11" width="6.5703125" customWidth="1"/>
    <col min="12" max="14" width="0.7109375" customWidth="1"/>
    <col min="15" max="16" width="6.5703125" customWidth="1"/>
    <col min="17" max="18" width="11.7109375" customWidth="1"/>
    <col min="19" max="19" width="6.5703125" customWidth="1"/>
    <col min="20" max="20" width="21.7109375" customWidth="1"/>
    <col min="21" max="22" width="5" customWidth="1"/>
    <col min="23" max="23" width="6.7109375" customWidth="1"/>
    <col min="24" max="27" width="6.140625" customWidth="1"/>
    <col min="28" max="28" width="23.42578125" customWidth="1"/>
    <col min="29" max="29" width="7.42578125" customWidth="1"/>
    <col min="30" max="30" width="6.28515625" style="7" customWidth="1"/>
    <col min="31" max="31" width="7" style="12" customWidth="1"/>
    <col min="32" max="32" width="7" customWidth="1"/>
    <col min="33" max="34" width="6.2851562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8"/>
      <c r="R1" s="19" t="s"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5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8" t="s">
        <v>119</v>
      </c>
      <c r="R2" s="19" t="s">
        <v>120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4" t="s">
        <v>119</v>
      </c>
      <c r="AD2" s="15"/>
      <c r="AE2" s="16"/>
      <c r="AF2" s="17" t="s">
        <v>120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20" t="s">
        <v>15</v>
      </c>
      <c r="R3" s="20" t="s">
        <v>15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6" t="s">
        <v>23</v>
      </c>
      <c r="AE3" s="10" t="s">
        <v>24</v>
      </c>
      <c r="AF3" s="2" t="s">
        <v>25</v>
      </c>
      <c r="AG3" s="13" t="s">
        <v>117</v>
      </c>
      <c r="AH3" s="13" t="s">
        <v>118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5"/>
      <c r="AE4" s="9" t="s">
        <v>137</v>
      </c>
      <c r="AF4" s="1"/>
      <c r="AG4" s="1"/>
      <c r="AH4" s="1"/>
      <c r="AI4" s="1" t="s">
        <v>136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SUM(E6:E497)</f>
        <v>17818.3</v>
      </c>
      <c r="F5" s="3">
        <f>SUM(F6:F497)</f>
        <v>27570.400000000001</v>
      </c>
      <c r="G5" s="5"/>
      <c r="H5" s="1"/>
      <c r="I5" s="1"/>
      <c r="J5" s="3">
        <f t="shared" ref="J5:P5" si="0">SUM(J6:J497)</f>
        <v>19468.599999999995</v>
      </c>
      <c r="K5" s="3">
        <f t="shared" si="0"/>
        <v>-1650.3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6612</v>
      </c>
      <c r="P5" s="3">
        <f t="shared" si="0"/>
        <v>3563.6600000000008</v>
      </c>
      <c r="Q5" s="3">
        <f>SUM(Q6:Q496)</f>
        <v>24323.140000000003</v>
      </c>
      <c r="R5" s="3">
        <f>SUM(R6:R496)</f>
        <v>24721</v>
      </c>
      <c r="S5" s="3">
        <f>SUM(S6:S497)</f>
        <v>0</v>
      </c>
      <c r="T5" s="1"/>
      <c r="U5" s="1"/>
      <c r="V5" s="1"/>
      <c r="W5" s="3">
        <f t="shared" ref="W5:AA5" si="1">SUM(W6:W497)</f>
        <v>5143.0000000000009</v>
      </c>
      <c r="X5" s="3">
        <f t="shared" si="1"/>
        <v>3332.0999999999995</v>
      </c>
      <c r="Y5" s="3">
        <f t="shared" si="1"/>
        <v>3496.8</v>
      </c>
      <c r="Z5" s="3">
        <f t="shared" si="1"/>
        <v>3777.9</v>
      </c>
      <c r="AA5" s="3">
        <f t="shared" si="1"/>
        <v>4340.079999999999</v>
      </c>
      <c r="AB5" s="1"/>
      <c r="AC5" s="3">
        <f>SUM(AC6:AC497)</f>
        <v>11208.627999999997</v>
      </c>
      <c r="AD5" s="5"/>
      <c r="AE5" s="11">
        <f>SUM(AE6:AE497)</f>
        <v>2828</v>
      </c>
      <c r="AF5" s="3">
        <f>SUM(AF6:AF497)</f>
        <v>11372.079999999996</v>
      </c>
      <c r="AG5" s="1"/>
      <c r="AH5" s="1"/>
      <c r="AI5" s="11">
        <f>SUM(AI7:AI493)</f>
        <v>33.264407814407839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45</v>
      </c>
      <c r="D6" s="1">
        <v>120</v>
      </c>
      <c r="E6" s="1">
        <v>35</v>
      </c>
      <c r="F6" s="1">
        <v>120</v>
      </c>
      <c r="G6" s="5">
        <v>1</v>
      </c>
      <c r="H6" s="1">
        <v>90</v>
      </c>
      <c r="I6" s="1" t="s">
        <v>36</v>
      </c>
      <c r="J6" s="1">
        <v>36</v>
      </c>
      <c r="K6" s="1">
        <f t="shared" ref="K6:K37" si="2">E6-J6</f>
        <v>-1</v>
      </c>
      <c r="L6" s="1"/>
      <c r="M6" s="1"/>
      <c r="N6" s="1"/>
      <c r="O6" s="1"/>
      <c r="P6" s="1">
        <f>E6/5</f>
        <v>7</v>
      </c>
      <c r="Q6" s="4"/>
      <c r="R6" s="27">
        <f t="shared" ref="R6:R7" si="3">AD6*AE6</f>
        <v>0</v>
      </c>
      <c r="S6" s="4"/>
      <c r="T6" s="1"/>
      <c r="U6" s="1">
        <f>(F6+O6+R6)/P6</f>
        <v>17.142857142857142</v>
      </c>
      <c r="V6" s="1">
        <f>(F6+O6)/P6</f>
        <v>17.142857142857142</v>
      </c>
      <c r="W6" s="1">
        <v>10</v>
      </c>
      <c r="X6" s="1">
        <v>7</v>
      </c>
      <c r="Y6" s="1">
        <v>0</v>
      </c>
      <c r="Z6" s="1">
        <v>12</v>
      </c>
      <c r="AA6" s="1">
        <v>0</v>
      </c>
      <c r="AB6" s="1" t="s">
        <v>37</v>
      </c>
      <c r="AC6" s="1">
        <f t="shared" ref="AC6:AC37" si="4">Q6*G6</f>
        <v>0</v>
      </c>
      <c r="AD6" s="5">
        <v>5</v>
      </c>
      <c r="AE6" s="40">
        <f t="shared" ref="AE6" si="5">MROUND(Q6,AD6*AG6)/AD6</f>
        <v>0</v>
      </c>
      <c r="AF6" s="26">
        <f t="shared" ref="AF6" si="6">AE6*AD6*G6</f>
        <v>0</v>
      </c>
      <c r="AG6" s="1">
        <f>VLOOKUP(A6,[1]Sheet!$A:$AK,36,0)</f>
        <v>12</v>
      </c>
      <c r="AH6" s="1">
        <f>VLOOKUP(A6,[1]Sheet!$A:$AK,37,0)</f>
        <v>144</v>
      </c>
      <c r="AI6" s="1">
        <f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39</v>
      </c>
      <c r="C7" s="1">
        <v>801</v>
      </c>
      <c r="D7" s="1">
        <v>168</v>
      </c>
      <c r="E7" s="1">
        <v>436</v>
      </c>
      <c r="F7" s="1">
        <v>439</v>
      </c>
      <c r="G7" s="5">
        <v>0.3</v>
      </c>
      <c r="H7" s="1">
        <v>180</v>
      </c>
      <c r="I7" s="1" t="s">
        <v>36</v>
      </c>
      <c r="J7" s="1">
        <v>434</v>
      </c>
      <c r="K7" s="1">
        <f t="shared" si="2"/>
        <v>2</v>
      </c>
      <c r="L7" s="1"/>
      <c r="M7" s="1"/>
      <c r="N7" s="1"/>
      <c r="O7" s="1"/>
      <c r="P7" s="1">
        <f t="shared" ref="P7:P68" si="7">E7/5</f>
        <v>87.2</v>
      </c>
      <c r="Q7" s="4">
        <f>16*P7-O7-F7</f>
        <v>956.2</v>
      </c>
      <c r="R7" s="27">
        <f t="shared" si="3"/>
        <v>1008</v>
      </c>
      <c r="S7" s="4"/>
      <c r="T7" s="1"/>
      <c r="U7" s="1">
        <f t="shared" ref="U7:U68" si="8">(F7+O7+R7)/P7</f>
        <v>16.594036697247706</v>
      </c>
      <c r="V7" s="1">
        <f t="shared" ref="V7:V68" si="9">(F7+O7)/P7</f>
        <v>5.03440366972477</v>
      </c>
      <c r="W7" s="1">
        <v>66.2</v>
      </c>
      <c r="X7" s="1">
        <v>72.400000000000006</v>
      </c>
      <c r="Y7" s="1">
        <v>84</v>
      </c>
      <c r="Z7" s="1">
        <v>85.4</v>
      </c>
      <c r="AA7" s="1">
        <v>89</v>
      </c>
      <c r="AB7" s="1"/>
      <c r="AC7" s="1">
        <f t="shared" si="4"/>
        <v>286.86</v>
      </c>
      <c r="AD7" s="5">
        <v>12</v>
      </c>
      <c r="AE7" s="40">
        <f t="shared" ref="AE7" si="10">MROUND(Q7,AD7*AG7)/AD7</f>
        <v>84</v>
      </c>
      <c r="AF7" s="26">
        <f t="shared" ref="AF7" si="11">AE7*AD7*G7</f>
        <v>302.39999999999998</v>
      </c>
      <c r="AG7" s="1">
        <f>VLOOKUP(A7,[1]Sheet!$A:$AK,36,0)</f>
        <v>14</v>
      </c>
      <c r="AH7" s="1">
        <f>VLOOKUP(A7,[1]Sheet!$A:$AK,37,0)</f>
        <v>70</v>
      </c>
      <c r="AI7" s="1">
        <f>AE7/AH7</f>
        <v>1.2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32" t="s">
        <v>40</v>
      </c>
      <c r="B8" s="32" t="s">
        <v>39</v>
      </c>
      <c r="C8" s="32"/>
      <c r="D8" s="32"/>
      <c r="E8" s="32"/>
      <c r="F8" s="32"/>
      <c r="G8" s="33">
        <v>0</v>
      </c>
      <c r="H8" s="32">
        <v>180</v>
      </c>
      <c r="I8" s="32" t="s">
        <v>36</v>
      </c>
      <c r="J8" s="32"/>
      <c r="K8" s="32">
        <f t="shared" si="2"/>
        <v>0</v>
      </c>
      <c r="L8" s="32"/>
      <c r="M8" s="32"/>
      <c r="N8" s="32"/>
      <c r="O8" s="32"/>
      <c r="P8" s="32">
        <f t="shared" si="7"/>
        <v>0</v>
      </c>
      <c r="Q8" s="34"/>
      <c r="R8" s="34"/>
      <c r="S8" s="34"/>
      <c r="T8" s="32"/>
      <c r="U8" s="32" t="e">
        <f t="shared" si="8"/>
        <v>#DIV/0!</v>
      </c>
      <c r="V8" s="32" t="e">
        <f t="shared" si="9"/>
        <v>#DIV/0!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 t="s">
        <v>41</v>
      </c>
      <c r="AC8" s="32">
        <f t="shared" si="4"/>
        <v>0</v>
      </c>
      <c r="AD8" s="33">
        <v>0</v>
      </c>
      <c r="AE8" s="35"/>
      <c r="AF8" s="32"/>
      <c r="AG8" s="32">
        <f>VLOOKUP(A8,[1]Sheet!$A:$AK,36,0)</f>
        <v>14</v>
      </c>
      <c r="AH8" s="32">
        <f>VLOOKUP(A8,[1]Sheet!$A:$AK,37,0)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39</v>
      </c>
      <c r="C9" s="1">
        <v>841</v>
      </c>
      <c r="D9" s="1">
        <v>2020</v>
      </c>
      <c r="E9" s="1">
        <v>961</v>
      </c>
      <c r="F9" s="1">
        <v>1735</v>
      </c>
      <c r="G9" s="5">
        <v>0.3</v>
      </c>
      <c r="H9" s="1">
        <v>180</v>
      </c>
      <c r="I9" s="1" t="s">
        <v>36</v>
      </c>
      <c r="J9" s="1">
        <v>960</v>
      </c>
      <c r="K9" s="1">
        <f t="shared" si="2"/>
        <v>1</v>
      </c>
      <c r="L9" s="1"/>
      <c r="M9" s="1"/>
      <c r="N9" s="1"/>
      <c r="O9" s="1"/>
      <c r="P9" s="1">
        <f t="shared" si="7"/>
        <v>192.2</v>
      </c>
      <c r="Q9" s="4">
        <f>16*P9-O9-F9</f>
        <v>1340.1999999999998</v>
      </c>
      <c r="R9" s="27">
        <f t="shared" ref="R9" si="12">AD9*AE9</f>
        <v>1344</v>
      </c>
      <c r="S9" s="4"/>
      <c r="T9" s="1"/>
      <c r="U9" s="1">
        <f t="shared" si="8"/>
        <v>16.019771071800211</v>
      </c>
      <c r="V9" s="1">
        <f t="shared" si="9"/>
        <v>9.0270551508844967</v>
      </c>
      <c r="W9" s="1">
        <v>263</v>
      </c>
      <c r="X9" s="1">
        <v>189.2</v>
      </c>
      <c r="Y9" s="1">
        <v>184.2</v>
      </c>
      <c r="Z9" s="1">
        <v>193.4</v>
      </c>
      <c r="AA9" s="1">
        <v>220.6</v>
      </c>
      <c r="AB9" s="1"/>
      <c r="AC9" s="1">
        <f t="shared" si="4"/>
        <v>402.05999999999995</v>
      </c>
      <c r="AD9" s="5">
        <v>12</v>
      </c>
      <c r="AE9" s="40">
        <f t="shared" ref="AE9" si="13">MROUND(Q9,AD9*AG9)/AD9</f>
        <v>112</v>
      </c>
      <c r="AF9" s="26">
        <f t="shared" ref="AF9" si="14">AE9*AD9*G9</f>
        <v>403.2</v>
      </c>
      <c r="AG9" s="1">
        <f>VLOOKUP(A9,[1]Sheet!$A:$AK,36,0)</f>
        <v>14</v>
      </c>
      <c r="AH9" s="1">
        <f>VLOOKUP(A9,[1]Sheet!$A:$AK,37,0)</f>
        <v>70</v>
      </c>
      <c r="AI9" s="1">
        <f>AE9/AH9</f>
        <v>1.6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32" t="s">
        <v>43</v>
      </c>
      <c r="B10" s="32" t="s">
        <v>39</v>
      </c>
      <c r="C10" s="32"/>
      <c r="D10" s="32"/>
      <c r="E10" s="32"/>
      <c r="F10" s="32"/>
      <c r="G10" s="33">
        <v>0</v>
      </c>
      <c r="H10" s="32">
        <v>180</v>
      </c>
      <c r="I10" s="32" t="s">
        <v>36</v>
      </c>
      <c r="J10" s="32"/>
      <c r="K10" s="32">
        <f t="shared" si="2"/>
        <v>0</v>
      </c>
      <c r="L10" s="32"/>
      <c r="M10" s="32"/>
      <c r="N10" s="32"/>
      <c r="O10" s="32"/>
      <c r="P10" s="32">
        <f t="shared" si="7"/>
        <v>0</v>
      </c>
      <c r="Q10" s="34"/>
      <c r="R10" s="34"/>
      <c r="S10" s="34"/>
      <c r="T10" s="32"/>
      <c r="U10" s="32" t="e">
        <f t="shared" si="8"/>
        <v>#DIV/0!</v>
      </c>
      <c r="V10" s="32" t="e">
        <f t="shared" si="9"/>
        <v>#DIV/0!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 t="s">
        <v>41</v>
      </c>
      <c r="AC10" s="32">
        <f t="shared" si="4"/>
        <v>0</v>
      </c>
      <c r="AD10" s="33">
        <v>0</v>
      </c>
      <c r="AE10" s="35"/>
      <c r="AF10" s="32"/>
      <c r="AG10" s="32">
        <f>VLOOKUP(A10,[1]Sheet!$A:$AK,36,0)</f>
        <v>14</v>
      </c>
      <c r="AH10" s="32">
        <f>VLOOKUP(A10,[1]Sheet!$A:$AK,37,0)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39</v>
      </c>
      <c r="C11" s="1">
        <v>912</v>
      </c>
      <c r="D11" s="1">
        <v>1512</v>
      </c>
      <c r="E11" s="1">
        <v>1222</v>
      </c>
      <c r="F11" s="1">
        <v>1006</v>
      </c>
      <c r="G11" s="5">
        <v>0.3</v>
      </c>
      <c r="H11" s="1">
        <v>180</v>
      </c>
      <c r="I11" s="1" t="s">
        <v>36</v>
      </c>
      <c r="J11" s="1">
        <v>1383</v>
      </c>
      <c r="K11" s="1">
        <f t="shared" si="2"/>
        <v>-161</v>
      </c>
      <c r="L11" s="1"/>
      <c r="M11" s="1"/>
      <c r="N11" s="1"/>
      <c r="O11" s="1">
        <v>840</v>
      </c>
      <c r="P11" s="1">
        <f t="shared" si="7"/>
        <v>244.4</v>
      </c>
      <c r="Q11" s="4">
        <f>16*P11-O11-F11</f>
        <v>2064.4</v>
      </c>
      <c r="R11" s="27">
        <f t="shared" ref="R11" si="15">AD11*AE11</f>
        <v>2016</v>
      </c>
      <c r="S11" s="4"/>
      <c r="T11" s="1"/>
      <c r="U11" s="1">
        <f t="shared" si="8"/>
        <v>15.801963993453354</v>
      </c>
      <c r="V11" s="1">
        <f t="shared" si="9"/>
        <v>7.5531914893617023</v>
      </c>
      <c r="W11" s="1">
        <v>301</v>
      </c>
      <c r="X11" s="1">
        <v>216.6</v>
      </c>
      <c r="Y11" s="1">
        <v>205.8</v>
      </c>
      <c r="Z11" s="1">
        <v>283.60000000000002</v>
      </c>
      <c r="AA11" s="1">
        <v>267.8</v>
      </c>
      <c r="AB11" s="1"/>
      <c r="AC11" s="1">
        <f t="shared" si="4"/>
        <v>619.32000000000005</v>
      </c>
      <c r="AD11" s="5">
        <v>12</v>
      </c>
      <c r="AE11" s="40">
        <f t="shared" ref="AE11" si="16">MROUND(Q11,AD11*AG11)/AD11</f>
        <v>168</v>
      </c>
      <c r="AF11" s="26">
        <f t="shared" ref="AF11" si="17">AE11*AD11*G11</f>
        <v>604.79999999999995</v>
      </c>
      <c r="AG11" s="1">
        <f>VLOOKUP(A11,[1]Sheet!$A:$AK,36,0)</f>
        <v>14</v>
      </c>
      <c r="AH11" s="1">
        <f>VLOOKUP(A11,[1]Sheet!$A:$AK,37,0)</f>
        <v>70</v>
      </c>
      <c r="AI11" s="1">
        <f>AE11/AH11</f>
        <v>2.4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2" t="s">
        <v>45</v>
      </c>
      <c r="B12" s="32" t="s">
        <v>39</v>
      </c>
      <c r="C12" s="32"/>
      <c r="D12" s="32"/>
      <c r="E12" s="32"/>
      <c r="F12" s="32"/>
      <c r="G12" s="33">
        <v>0</v>
      </c>
      <c r="H12" s="32">
        <v>180</v>
      </c>
      <c r="I12" s="32" t="s">
        <v>36</v>
      </c>
      <c r="J12" s="32"/>
      <c r="K12" s="32">
        <f t="shared" si="2"/>
        <v>0</v>
      </c>
      <c r="L12" s="32"/>
      <c r="M12" s="32"/>
      <c r="N12" s="32"/>
      <c r="O12" s="32"/>
      <c r="P12" s="32">
        <f t="shared" si="7"/>
        <v>0</v>
      </c>
      <c r="Q12" s="34"/>
      <c r="R12" s="34"/>
      <c r="S12" s="34"/>
      <c r="T12" s="32"/>
      <c r="U12" s="32" t="e">
        <f t="shared" si="8"/>
        <v>#DIV/0!</v>
      </c>
      <c r="V12" s="32" t="e">
        <f t="shared" si="9"/>
        <v>#DIV/0!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 t="s">
        <v>41</v>
      </c>
      <c r="AC12" s="32">
        <f t="shared" si="4"/>
        <v>0</v>
      </c>
      <c r="AD12" s="33">
        <v>0</v>
      </c>
      <c r="AE12" s="35"/>
      <c r="AF12" s="32"/>
      <c r="AG12" s="32">
        <f>VLOOKUP(A12,[1]Sheet!$A:$AK,36,0)</f>
        <v>14</v>
      </c>
      <c r="AH12" s="32">
        <f>VLOOKUP(A12,[1]Sheet!$A:$AK,37,0)</f>
        <v>126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32" t="s">
        <v>46</v>
      </c>
      <c r="B13" s="32" t="s">
        <v>39</v>
      </c>
      <c r="C13" s="32"/>
      <c r="D13" s="32"/>
      <c r="E13" s="32"/>
      <c r="F13" s="32"/>
      <c r="G13" s="33">
        <v>0</v>
      </c>
      <c r="H13" s="32">
        <v>180</v>
      </c>
      <c r="I13" s="32" t="s">
        <v>36</v>
      </c>
      <c r="J13" s="32"/>
      <c r="K13" s="32">
        <f t="shared" si="2"/>
        <v>0</v>
      </c>
      <c r="L13" s="32"/>
      <c r="M13" s="32"/>
      <c r="N13" s="32"/>
      <c r="O13" s="32"/>
      <c r="P13" s="32">
        <f t="shared" si="7"/>
        <v>0</v>
      </c>
      <c r="Q13" s="34"/>
      <c r="R13" s="34"/>
      <c r="S13" s="34"/>
      <c r="T13" s="32"/>
      <c r="U13" s="32" t="e">
        <f t="shared" si="8"/>
        <v>#DIV/0!</v>
      </c>
      <c r="V13" s="32" t="e">
        <f t="shared" si="9"/>
        <v>#DIV/0!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 t="s">
        <v>41</v>
      </c>
      <c r="AC13" s="32">
        <f t="shared" si="4"/>
        <v>0</v>
      </c>
      <c r="AD13" s="33">
        <v>0</v>
      </c>
      <c r="AE13" s="35"/>
      <c r="AF13" s="32"/>
      <c r="AG13" s="32">
        <f>VLOOKUP(A13,[1]Sheet!$A:$AK,36,0)</f>
        <v>14</v>
      </c>
      <c r="AH13" s="32">
        <f>VLOOKUP(A13,[1]Sheet!$A:$AK,37,0)</f>
        <v>70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6" t="s">
        <v>47</v>
      </c>
      <c r="B14" s="1" t="s">
        <v>39</v>
      </c>
      <c r="C14" s="1"/>
      <c r="D14" s="1">
        <v>168</v>
      </c>
      <c r="E14" s="1"/>
      <c r="F14" s="1">
        <v>168</v>
      </c>
      <c r="G14" s="25">
        <v>0.2</v>
      </c>
      <c r="H14" s="26">
        <v>180</v>
      </c>
      <c r="I14" s="26" t="s">
        <v>36</v>
      </c>
      <c r="J14" s="26"/>
      <c r="K14" s="26">
        <f t="shared" si="2"/>
        <v>0</v>
      </c>
      <c r="L14" s="26"/>
      <c r="M14" s="26"/>
      <c r="N14" s="26"/>
      <c r="O14" s="26"/>
      <c r="P14" s="26">
        <f t="shared" ref="P14" si="18">E14/5</f>
        <v>0</v>
      </c>
      <c r="Q14" s="4"/>
      <c r="R14" s="27">
        <f t="shared" ref="R14:R16" si="19">AD14*AE14</f>
        <v>0</v>
      </c>
      <c r="S14" s="27"/>
      <c r="T14" s="26"/>
      <c r="U14" s="26" t="e">
        <f t="shared" si="8"/>
        <v>#DIV/0!</v>
      </c>
      <c r="V14" s="26" t="e">
        <f t="shared" si="9"/>
        <v>#DIV/0!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 t="s">
        <v>37</v>
      </c>
      <c r="AC14" s="26">
        <f t="shared" si="4"/>
        <v>0</v>
      </c>
      <c r="AD14" s="25">
        <v>12</v>
      </c>
      <c r="AE14" s="40">
        <f t="shared" ref="AE14:AE16" si="20">MROUND(Q14,AD14*AG14)/AD14</f>
        <v>0</v>
      </c>
      <c r="AF14" s="26">
        <f t="shared" ref="AF14:AF16" si="21">AE14*AD14*G14</f>
        <v>0</v>
      </c>
      <c r="AG14" s="1">
        <v>14</v>
      </c>
      <c r="AH14" s="1">
        <v>70</v>
      </c>
      <c r="AI14" s="1">
        <f t="shared" ref="AI14:AI16" si="22">AE14/AH14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6" t="s">
        <v>48</v>
      </c>
      <c r="B15" s="1" t="s">
        <v>39</v>
      </c>
      <c r="C15" s="1"/>
      <c r="D15" s="1">
        <v>168</v>
      </c>
      <c r="E15" s="1">
        <v>140</v>
      </c>
      <c r="F15" s="1">
        <v>28</v>
      </c>
      <c r="G15" s="25">
        <v>0.2</v>
      </c>
      <c r="H15" s="26">
        <v>180</v>
      </c>
      <c r="I15" s="26" t="s">
        <v>36</v>
      </c>
      <c r="J15" s="26">
        <v>139</v>
      </c>
      <c r="K15" s="26">
        <f t="shared" si="2"/>
        <v>1</v>
      </c>
      <c r="L15" s="26"/>
      <c r="M15" s="26"/>
      <c r="N15" s="26"/>
      <c r="O15" s="26"/>
      <c r="P15" s="26">
        <f t="shared" si="7"/>
        <v>28</v>
      </c>
      <c r="Q15" s="4">
        <f>16*P15-O15-F15</f>
        <v>420</v>
      </c>
      <c r="R15" s="27">
        <f t="shared" si="19"/>
        <v>504</v>
      </c>
      <c r="S15" s="27"/>
      <c r="T15" s="26"/>
      <c r="U15" s="26">
        <f t="shared" si="8"/>
        <v>19</v>
      </c>
      <c r="V15" s="26">
        <f t="shared" si="9"/>
        <v>1</v>
      </c>
      <c r="W15" s="26">
        <v>0</v>
      </c>
      <c r="X15" s="26"/>
      <c r="Y15" s="26">
        <v>0</v>
      </c>
      <c r="Z15" s="26">
        <v>0</v>
      </c>
      <c r="AA15" s="26">
        <v>0</v>
      </c>
      <c r="AB15" s="26" t="s">
        <v>37</v>
      </c>
      <c r="AC15" s="26">
        <f t="shared" si="4"/>
        <v>84</v>
      </c>
      <c r="AD15" s="25">
        <v>12</v>
      </c>
      <c r="AE15" s="40">
        <f t="shared" si="20"/>
        <v>42</v>
      </c>
      <c r="AF15" s="26">
        <f t="shared" si="21"/>
        <v>100.80000000000001</v>
      </c>
      <c r="AG15" s="1">
        <v>14</v>
      </c>
      <c r="AH15" s="1">
        <v>70</v>
      </c>
      <c r="AI15" s="1">
        <f t="shared" si="22"/>
        <v>0.6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6" t="s">
        <v>49</v>
      </c>
      <c r="B16" s="1" t="s">
        <v>39</v>
      </c>
      <c r="C16" s="1"/>
      <c r="D16" s="1">
        <v>168</v>
      </c>
      <c r="E16" s="1"/>
      <c r="F16" s="1">
        <v>168</v>
      </c>
      <c r="G16" s="25">
        <v>0.2</v>
      </c>
      <c r="H16" s="26">
        <v>180</v>
      </c>
      <c r="I16" s="26" t="s">
        <v>36</v>
      </c>
      <c r="J16" s="26"/>
      <c r="K16" s="26">
        <f t="shared" si="2"/>
        <v>0</v>
      </c>
      <c r="L16" s="26"/>
      <c r="M16" s="26"/>
      <c r="N16" s="26"/>
      <c r="O16" s="26"/>
      <c r="P16" s="26">
        <f t="shared" ref="P16" si="23">E16/5</f>
        <v>0</v>
      </c>
      <c r="Q16" s="4"/>
      <c r="R16" s="27">
        <f t="shared" si="19"/>
        <v>0</v>
      </c>
      <c r="S16" s="27"/>
      <c r="T16" s="26"/>
      <c r="U16" s="26" t="e">
        <f t="shared" si="8"/>
        <v>#DIV/0!</v>
      </c>
      <c r="V16" s="26" t="e">
        <f t="shared" si="9"/>
        <v>#DIV/0!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 t="s">
        <v>37</v>
      </c>
      <c r="AC16" s="26">
        <f t="shared" si="4"/>
        <v>0</v>
      </c>
      <c r="AD16" s="25">
        <v>12</v>
      </c>
      <c r="AE16" s="40">
        <f t="shared" si="20"/>
        <v>0</v>
      </c>
      <c r="AF16" s="26">
        <f t="shared" si="21"/>
        <v>0</v>
      </c>
      <c r="AG16" s="1">
        <v>14</v>
      </c>
      <c r="AH16" s="1">
        <v>70</v>
      </c>
      <c r="AI16" s="1">
        <f t="shared" si="22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50</v>
      </c>
      <c r="B17" s="21" t="s">
        <v>35</v>
      </c>
      <c r="C17" s="21">
        <v>66.599999999999994</v>
      </c>
      <c r="D17" s="21"/>
      <c r="E17" s="21">
        <v>11.1</v>
      </c>
      <c r="F17" s="21">
        <v>55.5</v>
      </c>
      <c r="G17" s="22">
        <v>0</v>
      </c>
      <c r="H17" s="21">
        <v>180</v>
      </c>
      <c r="I17" s="21" t="s">
        <v>51</v>
      </c>
      <c r="J17" s="21">
        <v>9.6999999999999993</v>
      </c>
      <c r="K17" s="21">
        <f t="shared" si="2"/>
        <v>1.4000000000000004</v>
      </c>
      <c r="L17" s="21"/>
      <c r="M17" s="21"/>
      <c r="N17" s="21"/>
      <c r="O17" s="21"/>
      <c r="P17" s="21">
        <f t="shared" si="7"/>
        <v>2.2199999999999998</v>
      </c>
      <c r="Q17" s="23"/>
      <c r="R17" s="23"/>
      <c r="S17" s="23"/>
      <c r="T17" s="21"/>
      <c r="U17" s="21">
        <f t="shared" si="8"/>
        <v>25.000000000000004</v>
      </c>
      <c r="V17" s="21">
        <f t="shared" si="9"/>
        <v>25.000000000000004</v>
      </c>
      <c r="W17" s="21">
        <v>0</v>
      </c>
      <c r="X17" s="21">
        <v>0</v>
      </c>
      <c r="Y17" s="21">
        <v>2.96</v>
      </c>
      <c r="Z17" s="21">
        <v>0.6</v>
      </c>
      <c r="AA17" s="21">
        <v>0</v>
      </c>
      <c r="AB17" s="38" t="s">
        <v>52</v>
      </c>
      <c r="AC17" s="21">
        <f t="shared" si="4"/>
        <v>0</v>
      </c>
      <c r="AD17" s="22">
        <v>0</v>
      </c>
      <c r="AE17" s="24"/>
      <c r="AF17" s="21"/>
      <c r="AG17" s="21"/>
      <c r="AH17" s="2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39</v>
      </c>
      <c r="C18" s="1">
        <v>249</v>
      </c>
      <c r="D18" s="1">
        <v>1014</v>
      </c>
      <c r="E18" s="1">
        <v>292</v>
      </c>
      <c r="F18" s="1">
        <v>828</v>
      </c>
      <c r="G18" s="5">
        <v>0.25</v>
      </c>
      <c r="H18" s="1">
        <v>180</v>
      </c>
      <c r="I18" s="1" t="s">
        <v>36</v>
      </c>
      <c r="J18" s="1">
        <v>370</v>
      </c>
      <c r="K18" s="1">
        <f t="shared" si="2"/>
        <v>-78</v>
      </c>
      <c r="L18" s="1"/>
      <c r="M18" s="1"/>
      <c r="N18" s="1"/>
      <c r="O18" s="1"/>
      <c r="P18" s="1">
        <f t="shared" si="7"/>
        <v>58.4</v>
      </c>
      <c r="Q18" s="4">
        <f>16*P18-O18-F18</f>
        <v>106.39999999999998</v>
      </c>
      <c r="R18" s="27">
        <f t="shared" ref="R18" si="24">AD18*AE18</f>
        <v>168</v>
      </c>
      <c r="S18" s="4"/>
      <c r="T18" s="1"/>
      <c r="U18" s="1">
        <f t="shared" si="8"/>
        <v>17.054794520547947</v>
      </c>
      <c r="V18" s="1">
        <f t="shared" si="9"/>
        <v>14.178082191780822</v>
      </c>
      <c r="W18" s="1">
        <v>170</v>
      </c>
      <c r="X18" s="1">
        <v>80.400000000000006</v>
      </c>
      <c r="Y18" s="1">
        <v>85.2</v>
      </c>
      <c r="Z18" s="1">
        <v>66.2</v>
      </c>
      <c r="AA18" s="1">
        <v>116.4</v>
      </c>
      <c r="AB18" s="1"/>
      <c r="AC18" s="1">
        <f t="shared" si="4"/>
        <v>26.599999999999994</v>
      </c>
      <c r="AD18" s="5">
        <v>12</v>
      </c>
      <c r="AE18" s="40">
        <f t="shared" ref="AE18" si="25">MROUND(Q18,AD18*AG18)/AD18</f>
        <v>14</v>
      </c>
      <c r="AF18" s="26">
        <f t="shared" ref="AF18" si="26">AE18*AD18*G18</f>
        <v>42</v>
      </c>
      <c r="AG18" s="1">
        <f>VLOOKUP(A18,[1]Sheet!$A:$AK,36,0)</f>
        <v>14</v>
      </c>
      <c r="AH18" s="1">
        <f>VLOOKUP(A18,[1]Sheet!$A:$AK,37,0)</f>
        <v>70</v>
      </c>
      <c r="AI18" s="1">
        <f>AE18/AH18</f>
        <v>0.2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32" t="s">
        <v>54</v>
      </c>
      <c r="B19" s="32" t="s">
        <v>39</v>
      </c>
      <c r="C19" s="32"/>
      <c r="D19" s="32"/>
      <c r="E19" s="32"/>
      <c r="F19" s="32"/>
      <c r="G19" s="33">
        <v>0</v>
      </c>
      <c r="H19" s="32">
        <v>180</v>
      </c>
      <c r="I19" s="32" t="s">
        <v>36</v>
      </c>
      <c r="J19" s="32"/>
      <c r="K19" s="32">
        <f t="shared" si="2"/>
        <v>0</v>
      </c>
      <c r="L19" s="32"/>
      <c r="M19" s="32"/>
      <c r="N19" s="32"/>
      <c r="O19" s="32"/>
      <c r="P19" s="32">
        <f t="shared" si="7"/>
        <v>0</v>
      </c>
      <c r="Q19" s="34"/>
      <c r="R19" s="34"/>
      <c r="S19" s="34"/>
      <c r="T19" s="32"/>
      <c r="U19" s="32" t="e">
        <f t="shared" si="8"/>
        <v>#DIV/0!</v>
      </c>
      <c r="V19" s="32" t="e">
        <f t="shared" si="9"/>
        <v>#DIV/0!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 t="s">
        <v>41</v>
      </c>
      <c r="AC19" s="32">
        <f t="shared" si="4"/>
        <v>0</v>
      </c>
      <c r="AD19" s="33">
        <v>0</v>
      </c>
      <c r="AE19" s="35"/>
      <c r="AF19" s="32"/>
      <c r="AG19" s="32">
        <f>VLOOKUP(A19,[1]Sheet!$A:$AK,36,0)</f>
        <v>14</v>
      </c>
      <c r="AH19" s="32">
        <f>VLOOKUP(A19,[1]Sheet!$A:$AK,37,0)</f>
        <v>70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495.8</v>
      </c>
      <c r="D20" s="1">
        <v>259</v>
      </c>
      <c r="E20" s="1">
        <v>192.4</v>
      </c>
      <c r="F20" s="1">
        <v>506.9</v>
      </c>
      <c r="G20" s="5">
        <v>1</v>
      </c>
      <c r="H20" s="1">
        <v>180</v>
      </c>
      <c r="I20" s="1" t="s">
        <v>36</v>
      </c>
      <c r="J20" s="1">
        <v>188.2</v>
      </c>
      <c r="K20" s="1">
        <f t="shared" si="2"/>
        <v>4.2000000000000171</v>
      </c>
      <c r="L20" s="1"/>
      <c r="M20" s="1"/>
      <c r="N20" s="1"/>
      <c r="O20" s="1"/>
      <c r="P20" s="1">
        <f t="shared" si="7"/>
        <v>38.480000000000004</v>
      </c>
      <c r="Q20" s="4">
        <f>16*P20-O20-F20</f>
        <v>108.78000000000009</v>
      </c>
      <c r="R20" s="27">
        <f t="shared" ref="R20:R26" si="27">AD20*AE20</f>
        <v>103.60000000000001</v>
      </c>
      <c r="S20" s="4"/>
      <c r="T20" s="1"/>
      <c r="U20" s="1">
        <f t="shared" si="8"/>
        <v>15.865384615384613</v>
      </c>
      <c r="V20" s="1">
        <f t="shared" si="9"/>
        <v>13.173076923076922</v>
      </c>
      <c r="W20" s="1">
        <v>49.58</v>
      </c>
      <c r="X20" s="1">
        <v>42.92</v>
      </c>
      <c r="Y20" s="1">
        <v>55.5</v>
      </c>
      <c r="Z20" s="1">
        <v>48.84</v>
      </c>
      <c r="AA20" s="1">
        <v>54.76</v>
      </c>
      <c r="AB20" s="1"/>
      <c r="AC20" s="1">
        <f t="shared" si="4"/>
        <v>108.78000000000009</v>
      </c>
      <c r="AD20" s="5">
        <v>3.7</v>
      </c>
      <c r="AE20" s="40">
        <f t="shared" ref="AE20:AE26" si="28">MROUND(Q20,AD20*AG20)/AD20</f>
        <v>28</v>
      </c>
      <c r="AF20" s="26">
        <f t="shared" ref="AF20:AF26" si="29">AE20*AD20*G20</f>
        <v>103.60000000000001</v>
      </c>
      <c r="AG20" s="1">
        <f>VLOOKUP(A20,[1]Sheet!$A:$AK,36,0)</f>
        <v>14</v>
      </c>
      <c r="AH20" s="1">
        <f>VLOOKUP(A20,[1]Sheet!$A:$AK,37,0)</f>
        <v>126</v>
      </c>
      <c r="AI20" s="1">
        <f t="shared" ref="AI20:AI26" si="30">AE20/AH20</f>
        <v>0.22222222222222221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39</v>
      </c>
      <c r="C21" s="1">
        <v>81</v>
      </c>
      <c r="D21" s="1"/>
      <c r="E21" s="1">
        <v>25</v>
      </c>
      <c r="F21" s="1">
        <v>44</v>
      </c>
      <c r="G21" s="5">
        <v>0.3</v>
      </c>
      <c r="H21" s="1">
        <v>180</v>
      </c>
      <c r="I21" s="1" t="s">
        <v>57</v>
      </c>
      <c r="J21" s="1">
        <v>26</v>
      </c>
      <c r="K21" s="1">
        <f t="shared" si="2"/>
        <v>-1</v>
      </c>
      <c r="L21" s="1"/>
      <c r="M21" s="1"/>
      <c r="N21" s="1"/>
      <c r="O21" s="1"/>
      <c r="P21" s="1">
        <f t="shared" si="7"/>
        <v>5</v>
      </c>
      <c r="Q21" s="4">
        <f>22*P21-O21-F21</f>
        <v>66</v>
      </c>
      <c r="R21" s="27">
        <f t="shared" si="27"/>
        <v>126</v>
      </c>
      <c r="S21" s="4"/>
      <c r="T21" s="1"/>
      <c r="U21" s="1">
        <f t="shared" si="8"/>
        <v>34</v>
      </c>
      <c r="V21" s="1">
        <f t="shared" si="9"/>
        <v>8.8000000000000007</v>
      </c>
      <c r="W21" s="1">
        <v>2.4</v>
      </c>
      <c r="X21" s="1">
        <v>6.2</v>
      </c>
      <c r="Y21" s="1">
        <v>5.8</v>
      </c>
      <c r="Z21" s="1">
        <v>5.4</v>
      </c>
      <c r="AA21" s="1">
        <v>1.6</v>
      </c>
      <c r="AB21" s="1"/>
      <c r="AC21" s="1">
        <f t="shared" si="4"/>
        <v>19.8</v>
      </c>
      <c r="AD21" s="5">
        <v>9</v>
      </c>
      <c r="AE21" s="40">
        <f t="shared" si="28"/>
        <v>14</v>
      </c>
      <c r="AF21" s="26">
        <f t="shared" si="29"/>
        <v>37.799999999999997</v>
      </c>
      <c r="AG21" s="1">
        <f>VLOOKUP(A21,[1]Sheet!$A:$AK,36,0)</f>
        <v>14</v>
      </c>
      <c r="AH21" s="1">
        <f>VLOOKUP(A21,[1]Sheet!$A:$AK,37,0)</f>
        <v>126</v>
      </c>
      <c r="AI21" s="1">
        <f t="shared" si="30"/>
        <v>0.1111111111111111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35</v>
      </c>
      <c r="C22" s="1">
        <v>93.5</v>
      </c>
      <c r="D22" s="1">
        <v>132</v>
      </c>
      <c r="E22" s="1">
        <v>88</v>
      </c>
      <c r="F22" s="1">
        <v>132</v>
      </c>
      <c r="G22" s="5">
        <v>1</v>
      </c>
      <c r="H22" s="1">
        <v>180</v>
      </c>
      <c r="I22" s="1" t="s">
        <v>36</v>
      </c>
      <c r="J22" s="1">
        <v>88</v>
      </c>
      <c r="K22" s="1">
        <f t="shared" si="2"/>
        <v>0</v>
      </c>
      <c r="L22" s="1"/>
      <c r="M22" s="1"/>
      <c r="N22" s="1"/>
      <c r="O22" s="1"/>
      <c r="P22" s="1">
        <f t="shared" si="7"/>
        <v>17.600000000000001</v>
      </c>
      <c r="Q22" s="4">
        <f>16*P22-O22-F22</f>
        <v>149.60000000000002</v>
      </c>
      <c r="R22" s="27">
        <f t="shared" si="27"/>
        <v>132</v>
      </c>
      <c r="S22" s="4"/>
      <c r="T22" s="1"/>
      <c r="U22" s="1">
        <f t="shared" si="8"/>
        <v>14.999999999999998</v>
      </c>
      <c r="V22" s="1">
        <f t="shared" si="9"/>
        <v>7.4999999999999991</v>
      </c>
      <c r="W22" s="1">
        <v>16.5</v>
      </c>
      <c r="X22" s="1">
        <v>14.3</v>
      </c>
      <c r="Y22" s="1">
        <v>13.2</v>
      </c>
      <c r="Z22" s="1">
        <v>24.2</v>
      </c>
      <c r="AA22" s="1">
        <v>19.8</v>
      </c>
      <c r="AB22" s="1"/>
      <c r="AC22" s="1">
        <f t="shared" si="4"/>
        <v>149.60000000000002</v>
      </c>
      <c r="AD22" s="5">
        <v>5.5</v>
      </c>
      <c r="AE22" s="40">
        <f t="shared" si="28"/>
        <v>24</v>
      </c>
      <c r="AF22" s="26">
        <f t="shared" si="29"/>
        <v>132</v>
      </c>
      <c r="AG22" s="1">
        <f>VLOOKUP(A22,[1]Sheet!$A:$AK,36,0)</f>
        <v>12</v>
      </c>
      <c r="AH22" s="1">
        <f>VLOOKUP(A22,[1]Sheet!$A:$AK,37,0)</f>
        <v>84</v>
      </c>
      <c r="AI22" s="1">
        <f t="shared" si="30"/>
        <v>0.2857142857142857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39</v>
      </c>
      <c r="C23" s="1">
        <v>95</v>
      </c>
      <c r="D23" s="1"/>
      <c r="E23" s="1">
        <v>27</v>
      </c>
      <c r="F23" s="1">
        <v>67</v>
      </c>
      <c r="G23" s="5">
        <v>0.3</v>
      </c>
      <c r="H23" s="1">
        <v>180</v>
      </c>
      <c r="I23" s="1" t="s">
        <v>57</v>
      </c>
      <c r="J23" s="1">
        <v>23</v>
      </c>
      <c r="K23" s="1">
        <f t="shared" si="2"/>
        <v>4</v>
      </c>
      <c r="L23" s="1"/>
      <c r="M23" s="1"/>
      <c r="N23" s="1"/>
      <c r="O23" s="1"/>
      <c r="P23" s="1">
        <f t="shared" si="7"/>
        <v>5.4</v>
      </c>
      <c r="Q23" s="4"/>
      <c r="R23" s="27">
        <f t="shared" si="27"/>
        <v>0</v>
      </c>
      <c r="S23" s="4"/>
      <c r="T23" s="1"/>
      <c r="U23" s="1">
        <f t="shared" si="8"/>
        <v>12.407407407407407</v>
      </c>
      <c r="V23" s="1">
        <f t="shared" si="9"/>
        <v>12.407407407407407</v>
      </c>
      <c r="W23" s="1">
        <v>1.2</v>
      </c>
      <c r="X23" s="1">
        <v>6.2</v>
      </c>
      <c r="Y23" s="1">
        <v>7.2</v>
      </c>
      <c r="Z23" s="1">
        <v>5</v>
      </c>
      <c r="AA23" s="1">
        <v>2.6</v>
      </c>
      <c r="AB23" s="1"/>
      <c r="AC23" s="1">
        <f t="shared" si="4"/>
        <v>0</v>
      </c>
      <c r="AD23" s="5">
        <v>9</v>
      </c>
      <c r="AE23" s="40">
        <f t="shared" si="28"/>
        <v>0</v>
      </c>
      <c r="AF23" s="26">
        <f t="shared" si="29"/>
        <v>0</v>
      </c>
      <c r="AG23" s="1">
        <f>VLOOKUP(A23,[1]Sheet!$A:$AK,36,0)</f>
        <v>18</v>
      </c>
      <c r="AH23" s="1">
        <f>VLOOKUP(A23,[1]Sheet!$A:$AK,37,0)</f>
        <v>234</v>
      </c>
      <c r="AI23" s="1">
        <f t="shared" si="3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39</v>
      </c>
      <c r="C24" s="1">
        <v>140</v>
      </c>
      <c r="D24" s="1"/>
      <c r="E24" s="1">
        <v>6</v>
      </c>
      <c r="F24" s="1">
        <v>133</v>
      </c>
      <c r="G24" s="5">
        <v>0.3</v>
      </c>
      <c r="H24" s="1">
        <v>180</v>
      </c>
      <c r="I24" s="1" t="s">
        <v>57</v>
      </c>
      <c r="J24" s="1">
        <v>6</v>
      </c>
      <c r="K24" s="1">
        <f t="shared" si="2"/>
        <v>0</v>
      </c>
      <c r="L24" s="1"/>
      <c r="M24" s="1"/>
      <c r="N24" s="1"/>
      <c r="O24" s="1"/>
      <c r="P24" s="1">
        <f t="shared" si="7"/>
        <v>1.2</v>
      </c>
      <c r="Q24" s="4"/>
      <c r="R24" s="27">
        <f t="shared" si="27"/>
        <v>0</v>
      </c>
      <c r="S24" s="4"/>
      <c r="T24" s="1"/>
      <c r="U24" s="1">
        <f t="shared" si="8"/>
        <v>110.83333333333334</v>
      </c>
      <c r="V24" s="1">
        <f t="shared" si="9"/>
        <v>110.83333333333334</v>
      </c>
      <c r="W24" s="1">
        <v>1.2</v>
      </c>
      <c r="X24" s="1">
        <v>3</v>
      </c>
      <c r="Y24" s="1">
        <v>5.6</v>
      </c>
      <c r="Z24" s="1">
        <v>0.4</v>
      </c>
      <c r="AA24" s="1">
        <v>1.6</v>
      </c>
      <c r="AB24" s="38" t="s">
        <v>52</v>
      </c>
      <c r="AC24" s="1">
        <f t="shared" si="4"/>
        <v>0</v>
      </c>
      <c r="AD24" s="5">
        <v>9</v>
      </c>
      <c r="AE24" s="40">
        <f t="shared" si="28"/>
        <v>0</v>
      </c>
      <c r="AF24" s="26">
        <f t="shared" si="29"/>
        <v>0</v>
      </c>
      <c r="AG24" s="1">
        <f>VLOOKUP(A24,[1]Sheet!$A:$AK,36,0)</f>
        <v>18</v>
      </c>
      <c r="AH24" s="1">
        <f>VLOOKUP(A24,[1]Sheet!$A:$AK,37,0)</f>
        <v>234</v>
      </c>
      <c r="AI24" s="1">
        <f t="shared" si="30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35</v>
      </c>
      <c r="C25" s="1">
        <v>216</v>
      </c>
      <c r="D25" s="1">
        <v>87</v>
      </c>
      <c r="E25" s="1">
        <v>117</v>
      </c>
      <c r="F25" s="1">
        <v>159</v>
      </c>
      <c r="G25" s="5">
        <v>1</v>
      </c>
      <c r="H25" s="1">
        <v>180</v>
      </c>
      <c r="I25" s="1" t="s">
        <v>36</v>
      </c>
      <c r="J25" s="1">
        <v>116.4</v>
      </c>
      <c r="K25" s="1">
        <f t="shared" si="2"/>
        <v>0.59999999999999432</v>
      </c>
      <c r="L25" s="1"/>
      <c r="M25" s="1"/>
      <c r="N25" s="1"/>
      <c r="O25" s="1"/>
      <c r="P25" s="1">
        <f t="shared" si="7"/>
        <v>23.4</v>
      </c>
      <c r="Q25" s="4">
        <f>15*P25-O25-F25</f>
        <v>192</v>
      </c>
      <c r="R25" s="27">
        <f t="shared" si="27"/>
        <v>210</v>
      </c>
      <c r="S25" s="4"/>
      <c r="T25" s="1"/>
      <c r="U25" s="1">
        <f t="shared" si="8"/>
        <v>15.76923076923077</v>
      </c>
      <c r="V25" s="1">
        <f t="shared" si="9"/>
        <v>6.7948717948717956</v>
      </c>
      <c r="W25" s="1">
        <v>15.6</v>
      </c>
      <c r="X25" s="1">
        <v>26.4</v>
      </c>
      <c r="Y25" s="1">
        <v>24</v>
      </c>
      <c r="Z25" s="1">
        <v>24</v>
      </c>
      <c r="AA25" s="1">
        <v>21</v>
      </c>
      <c r="AB25" s="1"/>
      <c r="AC25" s="1">
        <f t="shared" si="4"/>
        <v>192</v>
      </c>
      <c r="AD25" s="5">
        <v>3</v>
      </c>
      <c r="AE25" s="40">
        <f t="shared" si="28"/>
        <v>70</v>
      </c>
      <c r="AF25" s="26">
        <f t="shared" si="29"/>
        <v>210</v>
      </c>
      <c r="AG25" s="1">
        <f>VLOOKUP(A25,[1]Sheet!$A:$AK,36,0)</f>
        <v>14</v>
      </c>
      <c r="AH25" s="1">
        <f>VLOOKUP(A25,[1]Sheet!$A:$AK,37,0)</f>
        <v>126</v>
      </c>
      <c r="AI25" s="1">
        <f t="shared" si="30"/>
        <v>0.55555555555555558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39</v>
      </c>
      <c r="C26" s="1">
        <v>715</v>
      </c>
      <c r="D26" s="1">
        <v>1092</v>
      </c>
      <c r="E26" s="1">
        <v>495</v>
      </c>
      <c r="F26" s="1">
        <v>1092</v>
      </c>
      <c r="G26" s="5">
        <v>0.25</v>
      </c>
      <c r="H26" s="1">
        <v>180</v>
      </c>
      <c r="I26" s="1" t="s">
        <v>36</v>
      </c>
      <c r="J26" s="1">
        <v>522</v>
      </c>
      <c r="K26" s="1">
        <f t="shared" si="2"/>
        <v>-27</v>
      </c>
      <c r="L26" s="1"/>
      <c r="M26" s="1"/>
      <c r="N26" s="1"/>
      <c r="O26" s="1">
        <v>756</v>
      </c>
      <c r="P26" s="1">
        <f t="shared" si="7"/>
        <v>99</v>
      </c>
      <c r="Q26" s="4"/>
      <c r="R26" s="27">
        <f t="shared" si="27"/>
        <v>0</v>
      </c>
      <c r="S26" s="4"/>
      <c r="T26" s="1"/>
      <c r="U26" s="1">
        <f t="shared" si="8"/>
        <v>18.666666666666668</v>
      </c>
      <c r="V26" s="1">
        <f t="shared" si="9"/>
        <v>18.666666666666668</v>
      </c>
      <c r="W26" s="1">
        <v>237.6</v>
      </c>
      <c r="X26" s="1">
        <v>117.8</v>
      </c>
      <c r="Y26" s="1">
        <v>141.6</v>
      </c>
      <c r="Z26" s="1">
        <v>125.8</v>
      </c>
      <c r="AA26" s="1">
        <v>166.6</v>
      </c>
      <c r="AB26" s="1"/>
      <c r="AC26" s="1">
        <f t="shared" si="4"/>
        <v>0</v>
      </c>
      <c r="AD26" s="5">
        <v>6</v>
      </c>
      <c r="AE26" s="40">
        <f t="shared" si="28"/>
        <v>0</v>
      </c>
      <c r="AF26" s="26">
        <f t="shared" si="29"/>
        <v>0</v>
      </c>
      <c r="AG26" s="1">
        <f>VLOOKUP(A26,[1]Sheet!$A:$AK,36,0)</f>
        <v>14</v>
      </c>
      <c r="AH26" s="1">
        <f>VLOOKUP(A26,[1]Sheet!$A:$AK,37,0)</f>
        <v>126</v>
      </c>
      <c r="AI26" s="1">
        <f t="shared" si="30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32" t="s">
        <v>63</v>
      </c>
      <c r="B27" s="32" t="s">
        <v>39</v>
      </c>
      <c r="C27" s="32"/>
      <c r="D27" s="32"/>
      <c r="E27" s="32"/>
      <c r="F27" s="32"/>
      <c r="G27" s="33">
        <v>0</v>
      </c>
      <c r="H27" s="32">
        <v>180</v>
      </c>
      <c r="I27" s="32" t="s">
        <v>36</v>
      </c>
      <c r="J27" s="32"/>
      <c r="K27" s="32">
        <f t="shared" si="2"/>
        <v>0</v>
      </c>
      <c r="L27" s="32"/>
      <c r="M27" s="32"/>
      <c r="N27" s="32"/>
      <c r="O27" s="32"/>
      <c r="P27" s="32">
        <f t="shared" si="7"/>
        <v>0</v>
      </c>
      <c r="Q27" s="34"/>
      <c r="R27" s="34"/>
      <c r="S27" s="34"/>
      <c r="T27" s="32"/>
      <c r="U27" s="32" t="e">
        <f t="shared" si="8"/>
        <v>#DIV/0!</v>
      </c>
      <c r="V27" s="32" t="e">
        <f t="shared" si="9"/>
        <v>#DIV/0!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 t="s">
        <v>41</v>
      </c>
      <c r="AC27" s="32">
        <f t="shared" si="4"/>
        <v>0</v>
      </c>
      <c r="AD27" s="33">
        <v>0</v>
      </c>
      <c r="AE27" s="35"/>
      <c r="AF27" s="32"/>
      <c r="AG27" s="32">
        <f>VLOOKUP(A27,[1]Sheet!$A:$AK,36,0)</f>
        <v>14</v>
      </c>
      <c r="AH27" s="32">
        <f>VLOOKUP(A27,[1]Sheet!$A:$AK,37,0)</f>
        <v>126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32" t="s">
        <v>64</v>
      </c>
      <c r="B28" s="32" t="s">
        <v>39</v>
      </c>
      <c r="C28" s="32"/>
      <c r="D28" s="32"/>
      <c r="E28" s="32"/>
      <c r="F28" s="32"/>
      <c r="G28" s="33">
        <v>0</v>
      </c>
      <c r="H28" s="32">
        <v>180</v>
      </c>
      <c r="I28" s="32" t="s">
        <v>36</v>
      </c>
      <c r="J28" s="32"/>
      <c r="K28" s="32">
        <f t="shared" si="2"/>
        <v>0</v>
      </c>
      <c r="L28" s="32"/>
      <c r="M28" s="32"/>
      <c r="N28" s="32"/>
      <c r="O28" s="32"/>
      <c r="P28" s="32">
        <f t="shared" si="7"/>
        <v>0</v>
      </c>
      <c r="Q28" s="34"/>
      <c r="R28" s="34"/>
      <c r="S28" s="34"/>
      <c r="T28" s="32"/>
      <c r="U28" s="32" t="e">
        <f t="shared" si="8"/>
        <v>#DIV/0!</v>
      </c>
      <c r="V28" s="32" t="e">
        <f t="shared" si="9"/>
        <v>#DIV/0!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 t="s">
        <v>41</v>
      </c>
      <c r="AC28" s="32">
        <f t="shared" si="4"/>
        <v>0</v>
      </c>
      <c r="AD28" s="33">
        <v>0</v>
      </c>
      <c r="AE28" s="35"/>
      <c r="AF28" s="32"/>
      <c r="AG28" s="32">
        <f>VLOOKUP(A28,[1]Sheet!$A:$AK,36,0)</f>
        <v>14</v>
      </c>
      <c r="AH28" s="32">
        <f>VLOOKUP(A28,[1]Sheet!$A:$AK,37,0)</f>
        <v>126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35</v>
      </c>
      <c r="C29" s="1">
        <v>534</v>
      </c>
      <c r="D29" s="1">
        <v>792</v>
      </c>
      <c r="E29" s="1">
        <v>498</v>
      </c>
      <c r="F29" s="1">
        <v>774</v>
      </c>
      <c r="G29" s="5">
        <v>1</v>
      </c>
      <c r="H29" s="1">
        <v>180</v>
      </c>
      <c r="I29" s="1" t="s">
        <v>36</v>
      </c>
      <c r="J29" s="1">
        <v>538</v>
      </c>
      <c r="K29" s="1">
        <f t="shared" si="2"/>
        <v>-40</v>
      </c>
      <c r="L29" s="1"/>
      <c r="M29" s="1"/>
      <c r="N29" s="1"/>
      <c r="O29" s="1"/>
      <c r="P29" s="1">
        <f t="shared" si="7"/>
        <v>99.6</v>
      </c>
      <c r="Q29" s="4">
        <f>16*P29-O29-F29</f>
        <v>819.59999999999991</v>
      </c>
      <c r="R29" s="27">
        <f t="shared" ref="R29" si="31">AD29*AE29</f>
        <v>792</v>
      </c>
      <c r="S29" s="4"/>
      <c r="T29" s="1"/>
      <c r="U29" s="1">
        <f t="shared" si="8"/>
        <v>15.72289156626506</v>
      </c>
      <c r="V29" s="1">
        <f t="shared" si="9"/>
        <v>7.7710843373493983</v>
      </c>
      <c r="W29" s="1">
        <v>92.4</v>
      </c>
      <c r="X29" s="1">
        <v>92.4</v>
      </c>
      <c r="Y29" s="1">
        <v>86.4</v>
      </c>
      <c r="Z29" s="1">
        <v>111.6</v>
      </c>
      <c r="AA29" s="1">
        <v>108</v>
      </c>
      <c r="AB29" s="1"/>
      <c r="AC29" s="1">
        <f t="shared" si="4"/>
        <v>819.59999999999991</v>
      </c>
      <c r="AD29" s="5">
        <v>6</v>
      </c>
      <c r="AE29" s="40">
        <f t="shared" ref="AE29" si="32">MROUND(Q29,AD29*AG29)/AD29</f>
        <v>132</v>
      </c>
      <c r="AF29" s="26">
        <f t="shared" ref="AF29" si="33">AE29*AD29*G29</f>
        <v>792</v>
      </c>
      <c r="AG29" s="1">
        <f>VLOOKUP(A29,[1]Sheet!$A:$AK,36,0)</f>
        <v>12</v>
      </c>
      <c r="AH29" s="1">
        <f>VLOOKUP(A29,[1]Sheet!$A:$AK,37,0)</f>
        <v>84</v>
      </c>
      <c r="AI29" s="1">
        <f>AE29/AH29</f>
        <v>1.5714285714285714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32" t="s">
        <v>66</v>
      </c>
      <c r="B30" s="32" t="s">
        <v>39</v>
      </c>
      <c r="C30" s="32"/>
      <c r="D30" s="32"/>
      <c r="E30" s="32"/>
      <c r="F30" s="32"/>
      <c r="G30" s="33">
        <v>0</v>
      </c>
      <c r="H30" s="32">
        <v>365</v>
      </c>
      <c r="I30" s="32" t="s">
        <v>36</v>
      </c>
      <c r="J30" s="32"/>
      <c r="K30" s="32">
        <f t="shared" si="2"/>
        <v>0</v>
      </c>
      <c r="L30" s="32"/>
      <c r="M30" s="32"/>
      <c r="N30" s="32"/>
      <c r="O30" s="32"/>
      <c r="P30" s="32">
        <f t="shared" si="7"/>
        <v>0</v>
      </c>
      <c r="Q30" s="34"/>
      <c r="R30" s="34"/>
      <c r="S30" s="34"/>
      <c r="T30" s="32"/>
      <c r="U30" s="32" t="e">
        <f t="shared" si="8"/>
        <v>#DIV/0!</v>
      </c>
      <c r="V30" s="32" t="e">
        <f t="shared" si="9"/>
        <v>#DIV/0!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 t="s">
        <v>41</v>
      </c>
      <c r="AC30" s="32">
        <f t="shared" si="4"/>
        <v>0</v>
      </c>
      <c r="AD30" s="33">
        <v>0</v>
      </c>
      <c r="AE30" s="35"/>
      <c r="AF30" s="32"/>
      <c r="AG30" s="32">
        <f>VLOOKUP(A30,[1]Sheet!$A:$AK,36,0)</f>
        <v>14</v>
      </c>
      <c r="AH30" s="32">
        <f>VLOOKUP(A30,[1]Sheet!$A:$AK,37,0)</f>
        <v>70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39</v>
      </c>
      <c r="C31" s="1">
        <v>34</v>
      </c>
      <c r="D31" s="1">
        <v>1512</v>
      </c>
      <c r="E31" s="1">
        <v>177</v>
      </c>
      <c r="F31" s="1">
        <v>1344</v>
      </c>
      <c r="G31" s="5">
        <v>0.25</v>
      </c>
      <c r="H31" s="1">
        <v>365</v>
      </c>
      <c r="I31" s="1" t="s">
        <v>36</v>
      </c>
      <c r="J31" s="1">
        <v>203</v>
      </c>
      <c r="K31" s="1">
        <f t="shared" si="2"/>
        <v>-26</v>
      </c>
      <c r="L31" s="1"/>
      <c r="M31" s="1"/>
      <c r="N31" s="1"/>
      <c r="O31" s="1"/>
      <c r="P31" s="1">
        <f t="shared" si="7"/>
        <v>35.4</v>
      </c>
      <c r="Q31" s="4"/>
      <c r="R31" s="27">
        <f t="shared" ref="R31:R32" si="34">AD31*AE31</f>
        <v>0</v>
      </c>
      <c r="S31" s="4"/>
      <c r="T31" s="1"/>
      <c r="U31" s="1">
        <f t="shared" si="8"/>
        <v>37.966101694915253</v>
      </c>
      <c r="V31" s="1">
        <f t="shared" si="9"/>
        <v>37.966101694915253</v>
      </c>
      <c r="W31" s="1">
        <v>210.4</v>
      </c>
      <c r="X31" s="1">
        <v>95.8</v>
      </c>
      <c r="Y31" s="1">
        <v>100.8</v>
      </c>
      <c r="Z31" s="1">
        <v>107.6</v>
      </c>
      <c r="AA31" s="1">
        <v>170.6</v>
      </c>
      <c r="AB31" s="1"/>
      <c r="AC31" s="1">
        <f t="shared" si="4"/>
        <v>0</v>
      </c>
      <c r="AD31" s="5">
        <v>12</v>
      </c>
      <c r="AE31" s="40">
        <f t="shared" ref="AE31:AE32" si="35">MROUND(Q31,AD31*AG31)/AD31</f>
        <v>0</v>
      </c>
      <c r="AF31" s="26">
        <f t="shared" ref="AF31:AF32" si="36">AE31*AD31*G31</f>
        <v>0</v>
      </c>
      <c r="AG31" s="1">
        <f>VLOOKUP(A31,[1]Sheet!$A:$AK,36,0)</f>
        <v>14</v>
      </c>
      <c r="AH31" s="1">
        <f>VLOOKUP(A31,[1]Sheet!$A:$AK,37,0)</f>
        <v>70</v>
      </c>
      <c r="AI31" s="1">
        <f t="shared" ref="AI31:AI32" si="37">AE31/AH31</f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39</v>
      </c>
      <c r="C32" s="1">
        <v>4</v>
      </c>
      <c r="D32" s="1">
        <v>1018</v>
      </c>
      <c r="E32" s="1">
        <v>338</v>
      </c>
      <c r="F32" s="1">
        <v>672</v>
      </c>
      <c r="G32" s="5">
        <v>0.25</v>
      </c>
      <c r="H32" s="1">
        <v>180</v>
      </c>
      <c r="I32" s="1" t="s">
        <v>36</v>
      </c>
      <c r="J32" s="1">
        <v>470</v>
      </c>
      <c r="K32" s="1">
        <f t="shared" si="2"/>
        <v>-132</v>
      </c>
      <c r="L32" s="1"/>
      <c r="M32" s="1"/>
      <c r="N32" s="1"/>
      <c r="O32" s="1"/>
      <c r="P32" s="1">
        <f t="shared" si="7"/>
        <v>67.599999999999994</v>
      </c>
      <c r="Q32" s="4">
        <f>16*P32-O32-F32</f>
        <v>409.59999999999991</v>
      </c>
      <c r="R32" s="27">
        <f t="shared" si="34"/>
        <v>336</v>
      </c>
      <c r="S32" s="4"/>
      <c r="T32" s="1"/>
      <c r="U32" s="1">
        <f t="shared" si="8"/>
        <v>14.911242603550297</v>
      </c>
      <c r="V32" s="1">
        <f t="shared" si="9"/>
        <v>9.9408284023668649</v>
      </c>
      <c r="W32" s="1">
        <v>157.4</v>
      </c>
      <c r="X32" s="1">
        <v>79.400000000000006</v>
      </c>
      <c r="Y32" s="1">
        <v>78.2</v>
      </c>
      <c r="Z32" s="1">
        <v>91.6</v>
      </c>
      <c r="AA32" s="1">
        <v>138</v>
      </c>
      <c r="AB32" s="1"/>
      <c r="AC32" s="1">
        <f t="shared" si="4"/>
        <v>102.39999999999998</v>
      </c>
      <c r="AD32" s="5">
        <v>12</v>
      </c>
      <c r="AE32" s="40">
        <f t="shared" si="35"/>
        <v>28</v>
      </c>
      <c r="AF32" s="26">
        <f t="shared" si="36"/>
        <v>84</v>
      </c>
      <c r="AG32" s="1">
        <f>VLOOKUP(A32,[1]Sheet!$A:$AK,36,0)</f>
        <v>14</v>
      </c>
      <c r="AH32" s="1">
        <f>VLOOKUP(A32,[1]Sheet!$A:$AK,37,0)</f>
        <v>70</v>
      </c>
      <c r="AI32" s="1">
        <f t="shared" si="37"/>
        <v>0.4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32" t="s">
        <v>69</v>
      </c>
      <c r="B33" s="32" t="s">
        <v>39</v>
      </c>
      <c r="C33" s="32"/>
      <c r="D33" s="32"/>
      <c r="E33" s="32"/>
      <c r="F33" s="32"/>
      <c r="G33" s="33">
        <v>0</v>
      </c>
      <c r="H33" s="32">
        <v>180</v>
      </c>
      <c r="I33" s="32" t="s">
        <v>36</v>
      </c>
      <c r="J33" s="32"/>
      <c r="K33" s="32">
        <f t="shared" si="2"/>
        <v>0</v>
      </c>
      <c r="L33" s="32"/>
      <c r="M33" s="32"/>
      <c r="N33" s="32"/>
      <c r="O33" s="32"/>
      <c r="P33" s="32">
        <f t="shared" si="7"/>
        <v>0</v>
      </c>
      <c r="Q33" s="34"/>
      <c r="R33" s="34"/>
      <c r="S33" s="34"/>
      <c r="T33" s="32"/>
      <c r="U33" s="32" t="e">
        <f t="shared" si="8"/>
        <v>#DIV/0!</v>
      </c>
      <c r="V33" s="32" t="e">
        <f t="shared" si="9"/>
        <v>#DIV/0!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 t="s">
        <v>41</v>
      </c>
      <c r="AC33" s="32">
        <f t="shared" si="4"/>
        <v>0</v>
      </c>
      <c r="AD33" s="33">
        <v>0</v>
      </c>
      <c r="AE33" s="35"/>
      <c r="AF33" s="32"/>
      <c r="AG33" s="32">
        <f>VLOOKUP(A33,[1]Sheet!$A:$AK,36,0)</f>
        <v>14</v>
      </c>
      <c r="AH33" s="32">
        <f>VLOOKUP(A33,[1]Sheet!$A:$AK,37,0)</f>
        <v>126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32" t="s">
        <v>70</v>
      </c>
      <c r="B34" s="32" t="s">
        <v>39</v>
      </c>
      <c r="C34" s="32"/>
      <c r="D34" s="32"/>
      <c r="E34" s="32"/>
      <c r="F34" s="32"/>
      <c r="G34" s="33">
        <v>0</v>
      </c>
      <c r="H34" s="32">
        <v>180</v>
      </c>
      <c r="I34" s="32" t="s">
        <v>36</v>
      </c>
      <c r="J34" s="32"/>
      <c r="K34" s="32">
        <f t="shared" si="2"/>
        <v>0</v>
      </c>
      <c r="L34" s="32"/>
      <c r="M34" s="32"/>
      <c r="N34" s="32"/>
      <c r="O34" s="32"/>
      <c r="P34" s="32">
        <f t="shared" si="7"/>
        <v>0</v>
      </c>
      <c r="Q34" s="34"/>
      <c r="R34" s="34"/>
      <c r="S34" s="34"/>
      <c r="T34" s="32"/>
      <c r="U34" s="32" t="e">
        <f t="shared" si="8"/>
        <v>#DIV/0!</v>
      </c>
      <c r="V34" s="32" t="e">
        <f t="shared" si="9"/>
        <v>#DIV/0!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 t="s">
        <v>41</v>
      </c>
      <c r="AC34" s="32">
        <f t="shared" si="4"/>
        <v>0</v>
      </c>
      <c r="AD34" s="33">
        <v>0</v>
      </c>
      <c r="AE34" s="35"/>
      <c r="AF34" s="32"/>
      <c r="AG34" s="32">
        <f>VLOOKUP(A34,[1]Sheet!$A:$AK,36,0)</f>
        <v>14</v>
      </c>
      <c r="AH34" s="32">
        <f>VLOOKUP(A34,[1]Sheet!$A:$AK,37,0)</f>
        <v>70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2" t="s">
        <v>71</v>
      </c>
      <c r="B35" s="32" t="s">
        <v>39</v>
      </c>
      <c r="C35" s="32"/>
      <c r="D35" s="32"/>
      <c r="E35" s="32"/>
      <c r="F35" s="32"/>
      <c r="G35" s="33">
        <v>0</v>
      </c>
      <c r="H35" s="32">
        <v>180</v>
      </c>
      <c r="I35" s="32" t="s">
        <v>36</v>
      </c>
      <c r="J35" s="32"/>
      <c r="K35" s="32">
        <f t="shared" si="2"/>
        <v>0</v>
      </c>
      <c r="L35" s="32"/>
      <c r="M35" s="32"/>
      <c r="N35" s="32"/>
      <c r="O35" s="32"/>
      <c r="P35" s="32">
        <f t="shared" si="7"/>
        <v>0</v>
      </c>
      <c r="Q35" s="34"/>
      <c r="R35" s="34"/>
      <c r="S35" s="34"/>
      <c r="T35" s="32"/>
      <c r="U35" s="32" t="e">
        <f t="shared" si="8"/>
        <v>#DIV/0!</v>
      </c>
      <c r="V35" s="32" t="e">
        <f t="shared" si="9"/>
        <v>#DIV/0!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 t="s">
        <v>41</v>
      </c>
      <c r="AC35" s="32">
        <f t="shared" si="4"/>
        <v>0</v>
      </c>
      <c r="AD35" s="33">
        <v>0</v>
      </c>
      <c r="AE35" s="35"/>
      <c r="AF35" s="32"/>
      <c r="AG35" s="32">
        <f>VLOOKUP(A35,[1]Sheet!$A:$AK,36,0)</f>
        <v>12</v>
      </c>
      <c r="AH35" s="32">
        <f>VLOOKUP(A35,[1]Sheet!$A:$AK,37,0)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32" t="s">
        <v>72</v>
      </c>
      <c r="B36" s="32" t="s">
        <v>39</v>
      </c>
      <c r="C36" s="32"/>
      <c r="D36" s="32"/>
      <c r="E36" s="32"/>
      <c r="F36" s="32"/>
      <c r="G36" s="33">
        <v>0</v>
      </c>
      <c r="H36" s="32">
        <v>180</v>
      </c>
      <c r="I36" s="32" t="s">
        <v>36</v>
      </c>
      <c r="J36" s="32"/>
      <c r="K36" s="32">
        <f t="shared" si="2"/>
        <v>0</v>
      </c>
      <c r="L36" s="32"/>
      <c r="M36" s="32"/>
      <c r="N36" s="32"/>
      <c r="O36" s="32"/>
      <c r="P36" s="32">
        <f t="shared" si="7"/>
        <v>0</v>
      </c>
      <c r="Q36" s="34"/>
      <c r="R36" s="34"/>
      <c r="S36" s="34"/>
      <c r="T36" s="32"/>
      <c r="U36" s="32" t="e">
        <f t="shared" si="8"/>
        <v>#DIV/0!</v>
      </c>
      <c r="V36" s="32" t="e">
        <f t="shared" si="9"/>
        <v>#DIV/0!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 t="s">
        <v>41</v>
      </c>
      <c r="AC36" s="32">
        <f t="shared" si="4"/>
        <v>0</v>
      </c>
      <c r="AD36" s="33">
        <v>0</v>
      </c>
      <c r="AE36" s="35"/>
      <c r="AF36" s="32"/>
      <c r="AG36" s="32">
        <f>VLOOKUP(A36,[1]Sheet!$A:$AK,36,0)</f>
        <v>12</v>
      </c>
      <c r="AH36" s="32">
        <f>VLOOKUP(A36,[1]Sheet!$A:$AK,37,0)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32" t="s">
        <v>73</v>
      </c>
      <c r="B37" s="32" t="s">
        <v>39</v>
      </c>
      <c r="C37" s="32"/>
      <c r="D37" s="32"/>
      <c r="E37" s="32"/>
      <c r="F37" s="32"/>
      <c r="G37" s="33">
        <v>0</v>
      </c>
      <c r="H37" s="32">
        <v>180</v>
      </c>
      <c r="I37" s="32" t="s">
        <v>36</v>
      </c>
      <c r="J37" s="32"/>
      <c r="K37" s="32">
        <f t="shared" si="2"/>
        <v>0</v>
      </c>
      <c r="L37" s="32"/>
      <c r="M37" s="32"/>
      <c r="N37" s="32"/>
      <c r="O37" s="32"/>
      <c r="P37" s="32">
        <f t="shared" si="7"/>
        <v>0</v>
      </c>
      <c r="Q37" s="34"/>
      <c r="R37" s="34"/>
      <c r="S37" s="34"/>
      <c r="T37" s="32"/>
      <c r="U37" s="32" t="e">
        <f t="shared" si="8"/>
        <v>#DIV/0!</v>
      </c>
      <c r="V37" s="32" t="e">
        <f t="shared" si="9"/>
        <v>#DIV/0!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 t="s">
        <v>41</v>
      </c>
      <c r="AC37" s="32">
        <f t="shared" si="4"/>
        <v>0</v>
      </c>
      <c r="AD37" s="33">
        <v>0</v>
      </c>
      <c r="AE37" s="35"/>
      <c r="AF37" s="32"/>
      <c r="AG37" s="32">
        <f>VLOOKUP(A37,[1]Sheet!$A:$AK,36,0)</f>
        <v>12</v>
      </c>
      <c r="AH37" s="32">
        <f>VLOOKUP(A37,[1]Sheet!$A:$AK,37,0)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39</v>
      </c>
      <c r="C38" s="1">
        <v>1</v>
      </c>
      <c r="D38" s="1">
        <v>768</v>
      </c>
      <c r="E38" s="1">
        <v>384</v>
      </c>
      <c r="F38" s="1">
        <v>384</v>
      </c>
      <c r="G38" s="5">
        <v>0.75</v>
      </c>
      <c r="H38" s="1">
        <v>180</v>
      </c>
      <c r="I38" s="1" t="s">
        <v>36</v>
      </c>
      <c r="J38" s="1">
        <v>428</v>
      </c>
      <c r="K38" s="1">
        <f t="shared" ref="K38:K67" si="38">E38-J38</f>
        <v>-44</v>
      </c>
      <c r="L38" s="1"/>
      <c r="M38" s="1"/>
      <c r="N38" s="1"/>
      <c r="O38" s="1"/>
      <c r="P38" s="1">
        <f t="shared" si="7"/>
        <v>76.8</v>
      </c>
      <c r="Q38" s="4">
        <f>16*P38-O38-F38</f>
        <v>844.8</v>
      </c>
      <c r="R38" s="27">
        <f t="shared" ref="R38" si="39">AD38*AE38</f>
        <v>864</v>
      </c>
      <c r="S38" s="4"/>
      <c r="T38" s="1"/>
      <c r="U38" s="1">
        <f t="shared" si="8"/>
        <v>16.25</v>
      </c>
      <c r="V38" s="1">
        <f t="shared" si="9"/>
        <v>5</v>
      </c>
      <c r="W38" s="1">
        <v>116.4</v>
      </c>
      <c r="X38" s="1">
        <v>70.400000000000006</v>
      </c>
      <c r="Y38" s="1">
        <v>61.4</v>
      </c>
      <c r="Z38" s="1">
        <v>78</v>
      </c>
      <c r="AA38" s="1">
        <v>88.4</v>
      </c>
      <c r="AB38" s="1"/>
      <c r="AC38" s="1">
        <f t="shared" ref="AC38:AC68" si="40">Q38*G38</f>
        <v>633.59999999999991</v>
      </c>
      <c r="AD38" s="5">
        <v>8</v>
      </c>
      <c r="AE38" s="40">
        <f t="shared" ref="AE38" si="41">MROUND(Q38,AD38*AG38)/AD38</f>
        <v>108</v>
      </c>
      <c r="AF38" s="26">
        <f t="shared" ref="AF38" si="42">AE38*AD38*G38</f>
        <v>648</v>
      </c>
      <c r="AG38" s="1">
        <f>VLOOKUP(A38,[1]Sheet!$A:$AK,36,0)</f>
        <v>12</v>
      </c>
      <c r="AH38" s="1">
        <f>VLOOKUP(A38,[1]Sheet!$A:$AK,37,0)</f>
        <v>84</v>
      </c>
      <c r="AI38" s="1">
        <f>AE38/AH38</f>
        <v>1.2857142857142858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32" t="s">
        <v>75</v>
      </c>
      <c r="B39" s="32" t="s">
        <v>39</v>
      </c>
      <c r="C39" s="32"/>
      <c r="D39" s="32"/>
      <c r="E39" s="32"/>
      <c r="F39" s="32"/>
      <c r="G39" s="33">
        <v>0</v>
      </c>
      <c r="H39" s="32">
        <v>180</v>
      </c>
      <c r="I39" s="32" t="s">
        <v>36</v>
      </c>
      <c r="J39" s="32"/>
      <c r="K39" s="32">
        <f t="shared" si="38"/>
        <v>0</v>
      </c>
      <c r="L39" s="32"/>
      <c r="M39" s="32"/>
      <c r="N39" s="32"/>
      <c r="O39" s="32"/>
      <c r="P39" s="32">
        <f t="shared" si="7"/>
        <v>0</v>
      </c>
      <c r="Q39" s="34"/>
      <c r="R39" s="34"/>
      <c r="S39" s="34"/>
      <c r="T39" s="32"/>
      <c r="U39" s="32" t="e">
        <f t="shared" si="8"/>
        <v>#DIV/0!</v>
      </c>
      <c r="V39" s="32" t="e">
        <f t="shared" si="9"/>
        <v>#DIV/0!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 t="s">
        <v>41</v>
      </c>
      <c r="AC39" s="32">
        <f t="shared" si="40"/>
        <v>0</v>
      </c>
      <c r="AD39" s="33">
        <v>0</v>
      </c>
      <c r="AE39" s="35"/>
      <c r="AF39" s="32"/>
      <c r="AG39" s="32">
        <f>VLOOKUP(A39,[1]Sheet!$A:$AK,36,0)</f>
        <v>12</v>
      </c>
      <c r="AH39" s="32">
        <f>VLOOKUP(A39,[1]Sheet!$A:$AK,37,0)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76</v>
      </c>
      <c r="B40" s="21" t="s">
        <v>39</v>
      </c>
      <c r="C40" s="21"/>
      <c r="D40" s="21"/>
      <c r="E40" s="21"/>
      <c r="F40" s="21"/>
      <c r="G40" s="22">
        <v>0</v>
      </c>
      <c r="H40" s="21">
        <v>180</v>
      </c>
      <c r="I40" s="21" t="s">
        <v>51</v>
      </c>
      <c r="J40" s="21"/>
      <c r="K40" s="21">
        <f t="shared" si="38"/>
        <v>0</v>
      </c>
      <c r="L40" s="21"/>
      <c r="M40" s="21"/>
      <c r="N40" s="21"/>
      <c r="O40" s="21"/>
      <c r="P40" s="21">
        <f t="shared" si="7"/>
        <v>0</v>
      </c>
      <c r="Q40" s="23"/>
      <c r="R40" s="23"/>
      <c r="S40" s="23"/>
      <c r="T40" s="21"/>
      <c r="U40" s="21" t="e">
        <f t="shared" si="8"/>
        <v>#DIV/0!</v>
      </c>
      <c r="V40" s="21" t="e">
        <f t="shared" si="9"/>
        <v>#DIV/0!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 t="s">
        <v>87</v>
      </c>
      <c r="AC40" s="21">
        <f t="shared" si="40"/>
        <v>0</v>
      </c>
      <c r="AD40" s="22">
        <v>0</v>
      </c>
      <c r="AE40" s="24"/>
      <c r="AF40" s="21"/>
      <c r="AG40" s="21"/>
      <c r="AH40" s="2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32" t="s">
        <v>77</v>
      </c>
      <c r="B41" s="32" t="s">
        <v>39</v>
      </c>
      <c r="C41" s="32"/>
      <c r="D41" s="32"/>
      <c r="E41" s="32"/>
      <c r="F41" s="32"/>
      <c r="G41" s="33">
        <v>0</v>
      </c>
      <c r="H41" s="32">
        <v>180</v>
      </c>
      <c r="I41" s="32" t="s">
        <v>36</v>
      </c>
      <c r="J41" s="32"/>
      <c r="K41" s="32">
        <f t="shared" si="38"/>
        <v>0</v>
      </c>
      <c r="L41" s="32"/>
      <c r="M41" s="32"/>
      <c r="N41" s="32"/>
      <c r="O41" s="32"/>
      <c r="P41" s="32">
        <f t="shared" si="7"/>
        <v>0</v>
      </c>
      <c r="Q41" s="34"/>
      <c r="R41" s="34"/>
      <c r="S41" s="34"/>
      <c r="T41" s="32"/>
      <c r="U41" s="32" t="e">
        <f t="shared" si="8"/>
        <v>#DIV/0!</v>
      </c>
      <c r="V41" s="32" t="e">
        <f t="shared" si="9"/>
        <v>#DIV/0!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 t="s">
        <v>41</v>
      </c>
      <c r="AC41" s="32">
        <f t="shared" si="40"/>
        <v>0</v>
      </c>
      <c r="AD41" s="33">
        <v>0</v>
      </c>
      <c r="AE41" s="35"/>
      <c r="AF41" s="32"/>
      <c r="AG41" s="32">
        <f>VLOOKUP(A41,[1]Sheet!$A:$AK,36,0)</f>
        <v>12</v>
      </c>
      <c r="AH41" s="32">
        <f>VLOOKUP(A41,[1]Sheet!$A:$AK,37,0)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39</v>
      </c>
      <c r="C42" s="1">
        <v>57</v>
      </c>
      <c r="D42" s="1">
        <v>772</v>
      </c>
      <c r="E42" s="1">
        <v>193</v>
      </c>
      <c r="F42" s="1">
        <v>576</v>
      </c>
      <c r="G42" s="5">
        <v>0.9</v>
      </c>
      <c r="H42" s="1">
        <v>180</v>
      </c>
      <c r="I42" s="1" t="s">
        <v>36</v>
      </c>
      <c r="J42" s="1">
        <v>222</v>
      </c>
      <c r="K42" s="1">
        <f t="shared" si="38"/>
        <v>-29</v>
      </c>
      <c r="L42" s="1"/>
      <c r="M42" s="1"/>
      <c r="N42" s="1"/>
      <c r="O42" s="1"/>
      <c r="P42" s="1">
        <f t="shared" si="7"/>
        <v>38.6</v>
      </c>
      <c r="Q42" s="4"/>
      <c r="R42" s="27">
        <f t="shared" ref="R42" si="43">AD42*AE42</f>
        <v>0</v>
      </c>
      <c r="S42" s="4"/>
      <c r="T42" s="1"/>
      <c r="U42" s="1">
        <f t="shared" si="8"/>
        <v>14.922279792746114</v>
      </c>
      <c r="V42" s="1">
        <f t="shared" si="9"/>
        <v>14.922279792746114</v>
      </c>
      <c r="W42" s="1">
        <v>131.6</v>
      </c>
      <c r="X42" s="1">
        <v>60.2</v>
      </c>
      <c r="Y42" s="1">
        <v>60.8</v>
      </c>
      <c r="Z42" s="1">
        <v>78</v>
      </c>
      <c r="AA42" s="1">
        <v>81.400000000000006</v>
      </c>
      <c r="AB42" s="1"/>
      <c r="AC42" s="1">
        <f t="shared" si="40"/>
        <v>0</v>
      </c>
      <c r="AD42" s="5">
        <v>8</v>
      </c>
      <c r="AE42" s="40">
        <f t="shared" ref="AE42" si="44">MROUND(Q42,AD42*AG42)/AD42</f>
        <v>0</v>
      </c>
      <c r="AF42" s="26">
        <f t="shared" ref="AF42" si="45">AE42*AD42*G42</f>
        <v>0</v>
      </c>
      <c r="AG42" s="1">
        <f>VLOOKUP(A42,[1]Sheet!$A:$AK,36,0)</f>
        <v>12</v>
      </c>
      <c r="AH42" s="1">
        <f>VLOOKUP(A42,[1]Sheet!$A:$AK,37,0)</f>
        <v>84</v>
      </c>
      <c r="AI42" s="1">
        <f>AE42/AH42</f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32" t="s">
        <v>79</v>
      </c>
      <c r="B43" s="32" t="s">
        <v>39</v>
      </c>
      <c r="C43" s="32"/>
      <c r="D43" s="32"/>
      <c r="E43" s="32"/>
      <c r="F43" s="32"/>
      <c r="G43" s="33">
        <v>0</v>
      </c>
      <c r="H43" s="32">
        <v>180</v>
      </c>
      <c r="I43" s="32" t="s">
        <v>36</v>
      </c>
      <c r="J43" s="32"/>
      <c r="K43" s="32">
        <f t="shared" si="38"/>
        <v>0</v>
      </c>
      <c r="L43" s="32"/>
      <c r="M43" s="32"/>
      <c r="N43" s="32"/>
      <c r="O43" s="32"/>
      <c r="P43" s="32">
        <f t="shared" si="7"/>
        <v>0</v>
      </c>
      <c r="Q43" s="34"/>
      <c r="R43" s="34"/>
      <c r="S43" s="34"/>
      <c r="T43" s="32"/>
      <c r="U43" s="32" t="e">
        <f t="shared" si="8"/>
        <v>#DIV/0!</v>
      </c>
      <c r="V43" s="32" t="e">
        <f t="shared" si="9"/>
        <v>#DIV/0!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 t="s">
        <v>41</v>
      </c>
      <c r="AC43" s="32">
        <f t="shared" si="40"/>
        <v>0</v>
      </c>
      <c r="AD43" s="33">
        <v>0</v>
      </c>
      <c r="AE43" s="35"/>
      <c r="AF43" s="32"/>
      <c r="AG43" s="32">
        <f>VLOOKUP(A43,[1]Sheet!$A:$AK,36,0)</f>
        <v>12</v>
      </c>
      <c r="AH43" s="32">
        <f>VLOOKUP(A43,[1]Sheet!$A:$AK,37,0)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80</v>
      </c>
      <c r="B44" s="21" t="s">
        <v>39</v>
      </c>
      <c r="C44" s="21"/>
      <c r="D44" s="21"/>
      <c r="E44" s="21"/>
      <c r="F44" s="21"/>
      <c r="G44" s="22">
        <v>0</v>
      </c>
      <c r="H44" s="21">
        <v>180</v>
      </c>
      <c r="I44" s="21" t="s">
        <v>51</v>
      </c>
      <c r="J44" s="21"/>
      <c r="K44" s="21">
        <f t="shared" si="38"/>
        <v>0</v>
      </c>
      <c r="L44" s="21"/>
      <c r="M44" s="21"/>
      <c r="N44" s="21"/>
      <c r="O44" s="21"/>
      <c r="P44" s="21">
        <f t="shared" si="7"/>
        <v>0</v>
      </c>
      <c r="Q44" s="23"/>
      <c r="R44" s="23"/>
      <c r="S44" s="23"/>
      <c r="T44" s="21"/>
      <c r="U44" s="21" t="e">
        <f t="shared" si="8"/>
        <v>#DIV/0!</v>
      </c>
      <c r="V44" s="21" t="e">
        <f t="shared" si="9"/>
        <v>#DIV/0!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 t="s">
        <v>87</v>
      </c>
      <c r="AC44" s="21">
        <f t="shared" si="40"/>
        <v>0</v>
      </c>
      <c r="AD44" s="22">
        <v>0</v>
      </c>
      <c r="AE44" s="24"/>
      <c r="AF44" s="21"/>
      <c r="AG44" s="21"/>
      <c r="AH44" s="2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1" t="s">
        <v>81</v>
      </c>
      <c r="B45" s="21" t="s">
        <v>39</v>
      </c>
      <c r="C45" s="21">
        <v>529</v>
      </c>
      <c r="D45" s="21">
        <v>1344</v>
      </c>
      <c r="E45" s="21">
        <v>412</v>
      </c>
      <c r="F45" s="21">
        <v>1258</v>
      </c>
      <c r="G45" s="22">
        <v>0</v>
      </c>
      <c r="H45" s="21">
        <v>180</v>
      </c>
      <c r="I45" s="21" t="s">
        <v>51</v>
      </c>
      <c r="J45" s="21">
        <v>749</v>
      </c>
      <c r="K45" s="21">
        <f t="shared" si="38"/>
        <v>-337</v>
      </c>
      <c r="L45" s="21"/>
      <c r="M45" s="21"/>
      <c r="N45" s="21"/>
      <c r="O45" s="21">
        <v>672</v>
      </c>
      <c r="P45" s="21">
        <f t="shared" si="7"/>
        <v>82.4</v>
      </c>
      <c r="Q45" s="23"/>
      <c r="R45" s="23"/>
      <c r="S45" s="23"/>
      <c r="T45" s="21"/>
      <c r="U45" s="21">
        <f t="shared" si="8"/>
        <v>23.422330097087379</v>
      </c>
      <c r="V45" s="21">
        <f t="shared" si="9"/>
        <v>23.422330097087379</v>
      </c>
      <c r="W45" s="21">
        <v>235.6</v>
      </c>
      <c r="X45" s="21">
        <v>115.8</v>
      </c>
      <c r="Y45" s="21">
        <v>134.4</v>
      </c>
      <c r="Z45" s="21">
        <v>161.4</v>
      </c>
      <c r="AA45" s="21">
        <v>210.2</v>
      </c>
      <c r="AB45" s="39" t="s">
        <v>87</v>
      </c>
      <c r="AC45" s="21">
        <f t="shared" si="40"/>
        <v>0</v>
      </c>
      <c r="AD45" s="22">
        <v>0</v>
      </c>
      <c r="AE45" s="24"/>
      <c r="AF45" s="21"/>
      <c r="AG45" s="21"/>
      <c r="AH45" s="2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82</v>
      </c>
      <c r="B46" s="21" t="s">
        <v>39</v>
      </c>
      <c r="C46" s="21">
        <v>40</v>
      </c>
      <c r="D46" s="21">
        <v>384</v>
      </c>
      <c r="E46" s="21"/>
      <c r="F46" s="21">
        <v>384</v>
      </c>
      <c r="G46" s="22">
        <v>0</v>
      </c>
      <c r="H46" s="21">
        <v>180</v>
      </c>
      <c r="I46" s="21" t="s">
        <v>51</v>
      </c>
      <c r="J46" s="21">
        <v>2</v>
      </c>
      <c r="K46" s="21">
        <f t="shared" si="38"/>
        <v>-2</v>
      </c>
      <c r="L46" s="21"/>
      <c r="M46" s="21"/>
      <c r="N46" s="21"/>
      <c r="O46" s="21"/>
      <c r="P46" s="21">
        <f t="shared" si="7"/>
        <v>0</v>
      </c>
      <c r="Q46" s="23"/>
      <c r="R46" s="23"/>
      <c r="S46" s="23"/>
      <c r="T46" s="21"/>
      <c r="U46" s="21" t="e">
        <f t="shared" si="8"/>
        <v>#DIV/0!</v>
      </c>
      <c r="V46" s="21" t="e">
        <f t="shared" si="9"/>
        <v>#DIV/0!</v>
      </c>
      <c r="W46" s="21">
        <v>108.2</v>
      </c>
      <c r="X46" s="21">
        <v>16.600000000000001</v>
      </c>
      <c r="Y46" s="21">
        <v>33.799999999999997</v>
      </c>
      <c r="Z46" s="21">
        <v>26.2</v>
      </c>
      <c r="AA46" s="21">
        <v>67.599999999999994</v>
      </c>
      <c r="AB46" s="21" t="s">
        <v>87</v>
      </c>
      <c r="AC46" s="21">
        <f t="shared" si="40"/>
        <v>0</v>
      </c>
      <c r="AD46" s="22">
        <v>0</v>
      </c>
      <c r="AE46" s="24"/>
      <c r="AF46" s="21"/>
      <c r="AG46" s="21"/>
      <c r="AH46" s="2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35</v>
      </c>
      <c r="C47" s="1">
        <v>850</v>
      </c>
      <c r="D47" s="1">
        <v>1205</v>
      </c>
      <c r="E47" s="1">
        <v>900</v>
      </c>
      <c r="F47" s="1">
        <v>1020</v>
      </c>
      <c r="G47" s="5">
        <v>1</v>
      </c>
      <c r="H47" s="1">
        <v>180</v>
      </c>
      <c r="I47" s="1" t="s">
        <v>36</v>
      </c>
      <c r="J47" s="1">
        <v>955</v>
      </c>
      <c r="K47" s="1">
        <f t="shared" si="38"/>
        <v>-55</v>
      </c>
      <c r="L47" s="1"/>
      <c r="M47" s="1"/>
      <c r="N47" s="1"/>
      <c r="O47" s="1">
        <v>1440</v>
      </c>
      <c r="P47" s="1">
        <f t="shared" si="7"/>
        <v>180</v>
      </c>
      <c r="Q47" s="4">
        <f>16*P47-O47-F47</f>
        <v>420</v>
      </c>
      <c r="R47" s="27">
        <f t="shared" ref="R47" si="46">AD47*AE47</f>
        <v>420</v>
      </c>
      <c r="S47" s="4"/>
      <c r="T47" s="1"/>
      <c r="U47" s="1">
        <f t="shared" si="8"/>
        <v>16</v>
      </c>
      <c r="V47" s="1">
        <f t="shared" si="9"/>
        <v>13.666666666666666</v>
      </c>
      <c r="W47" s="1">
        <v>239</v>
      </c>
      <c r="X47" s="1">
        <v>159</v>
      </c>
      <c r="Y47" s="1">
        <v>168</v>
      </c>
      <c r="Z47" s="1">
        <v>186</v>
      </c>
      <c r="AA47" s="1">
        <v>246</v>
      </c>
      <c r="AB47" s="1"/>
      <c r="AC47" s="1">
        <f t="shared" si="40"/>
        <v>420</v>
      </c>
      <c r="AD47" s="5">
        <v>5</v>
      </c>
      <c r="AE47" s="40">
        <f t="shared" ref="AE47" si="47">MROUND(Q47,AD47*AG47)/AD47</f>
        <v>84</v>
      </c>
      <c r="AF47" s="26">
        <f t="shared" ref="AF47" si="48">AE47*AD47*G47</f>
        <v>420</v>
      </c>
      <c r="AG47" s="1">
        <f>VLOOKUP(A47,[1]Sheet!$A:$AK,36,0)</f>
        <v>12</v>
      </c>
      <c r="AH47" s="1">
        <f>VLOOKUP(A47,[1]Sheet!$A:$AK,37,0)</f>
        <v>144</v>
      </c>
      <c r="AI47" s="1">
        <f>AE47/AH47</f>
        <v>0.58333333333333337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1" t="s">
        <v>84</v>
      </c>
      <c r="B48" s="21" t="s">
        <v>39</v>
      </c>
      <c r="C48" s="21">
        <v>1761</v>
      </c>
      <c r="D48" s="21">
        <v>1358</v>
      </c>
      <c r="E48" s="21">
        <v>1461</v>
      </c>
      <c r="F48" s="21">
        <v>1383</v>
      </c>
      <c r="G48" s="22">
        <v>0</v>
      </c>
      <c r="H48" s="21">
        <v>180</v>
      </c>
      <c r="I48" s="21" t="s">
        <v>51</v>
      </c>
      <c r="J48" s="21">
        <v>1550</v>
      </c>
      <c r="K48" s="21">
        <f t="shared" si="38"/>
        <v>-89</v>
      </c>
      <c r="L48" s="21"/>
      <c r="M48" s="21"/>
      <c r="N48" s="21"/>
      <c r="O48" s="21">
        <v>1344</v>
      </c>
      <c r="P48" s="21">
        <f t="shared" si="7"/>
        <v>292.2</v>
      </c>
      <c r="Q48" s="23"/>
      <c r="R48" s="23"/>
      <c r="S48" s="23"/>
      <c r="T48" s="21"/>
      <c r="U48" s="21">
        <f t="shared" si="8"/>
        <v>9.3326488706365502</v>
      </c>
      <c r="V48" s="21">
        <f t="shared" si="9"/>
        <v>9.3326488706365502</v>
      </c>
      <c r="W48" s="21">
        <v>349.4</v>
      </c>
      <c r="X48" s="21">
        <v>210.2</v>
      </c>
      <c r="Y48" s="21">
        <v>269.8</v>
      </c>
      <c r="Z48" s="21">
        <v>233</v>
      </c>
      <c r="AA48" s="21">
        <v>273.60000000000002</v>
      </c>
      <c r="AB48" s="21" t="s">
        <v>87</v>
      </c>
      <c r="AC48" s="21">
        <f t="shared" si="40"/>
        <v>0</v>
      </c>
      <c r="AD48" s="22">
        <v>0</v>
      </c>
      <c r="AE48" s="24"/>
      <c r="AF48" s="21"/>
      <c r="AG48" s="21"/>
      <c r="AH48" s="2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1" t="s">
        <v>85</v>
      </c>
      <c r="B49" s="21" t="s">
        <v>39</v>
      </c>
      <c r="C49" s="21">
        <v>194</v>
      </c>
      <c r="D49" s="21">
        <v>384</v>
      </c>
      <c r="E49" s="21">
        <v>149</v>
      </c>
      <c r="F49" s="21">
        <v>384</v>
      </c>
      <c r="G49" s="22">
        <v>0</v>
      </c>
      <c r="H49" s="21">
        <v>180</v>
      </c>
      <c r="I49" s="21" t="s">
        <v>51</v>
      </c>
      <c r="J49" s="21">
        <v>146</v>
      </c>
      <c r="K49" s="21">
        <f t="shared" si="38"/>
        <v>3</v>
      </c>
      <c r="L49" s="21"/>
      <c r="M49" s="21"/>
      <c r="N49" s="21"/>
      <c r="O49" s="21"/>
      <c r="P49" s="21">
        <f t="shared" si="7"/>
        <v>29.8</v>
      </c>
      <c r="Q49" s="23"/>
      <c r="R49" s="23"/>
      <c r="S49" s="23"/>
      <c r="T49" s="21"/>
      <c r="U49" s="21">
        <f t="shared" si="8"/>
        <v>12.885906040268456</v>
      </c>
      <c r="V49" s="21">
        <f t="shared" si="9"/>
        <v>12.885906040268456</v>
      </c>
      <c r="W49" s="21">
        <v>118.4</v>
      </c>
      <c r="X49" s="21">
        <v>15.4</v>
      </c>
      <c r="Y49" s="21">
        <v>29</v>
      </c>
      <c r="Z49" s="21">
        <v>22.2</v>
      </c>
      <c r="AA49" s="21">
        <v>72</v>
      </c>
      <c r="AB49" s="21" t="s">
        <v>87</v>
      </c>
      <c r="AC49" s="21">
        <f t="shared" si="40"/>
        <v>0</v>
      </c>
      <c r="AD49" s="22">
        <v>0</v>
      </c>
      <c r="AE49" s="24"/>
      <c r="AF49" s="21"/>
      <c r="AG49" s="21"/>
      <c r="AH49" s="2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1" t="s">
        <v>86</v>
      </c>
      <c r="B50" s="21" t="s">
        <v>39</v>
      </c>
      <c r="C50" s="21">
        <v>30</v>
      </c>
      <c r="D50" s="21"/>
      <c r="E50" s="21">
        <v>23</v>
      </c>
      <c r="F50" s="21">
        <v>6</v>
      </c>
      <c r="G50" s="22">
        <v>0</v>
      </c>
      <c r="H50" s="21">
        <v>180</v>
      </c>
      <c r="I50" s="21" t="s">
        <v>51</v>
      </c>
      <c r="J50" s="21">
        <v>21</v>
      </c>
      <c r="K50" s="21">
        <f t="shared" si="38"/>
        <v>2</v>
      </c>
      <c r="L50" s="21"/>
      <c r="M50" s="21"/>
      <c r="N50" s="21"/>
      <c r="O50" s="21"/>
      <c r="P50" s="21">
        <f t="shared" si="7"/>
        <v>4.5999999999999996</v>
      </c>
      <c r="Q50" s="23"/>
      <c r="R50" s="23"/>
      <c r="S50" s="23"/>
      <c r="T50" s="21"/>
      <c r="U50" s="21">
        <f t="shared" si="8"/>
        <v>1.3043478260869565</v>
      </c>
      <c r="V50" s="21">
        <f t="shared" si="9"/>
        <v>1.3043478260869565</v>
      </c>
      <c r="W50" s="21">
        <v>3.2</v>
      </c>
      <c r="X50" s="21">
        <v>5.8</v>
      </c>
      <c r="Y50" s="21">
        <v>3.4</v>
      </c>
      <c r="Z50" s="21">
        <v>6.2</v>
      </c>
      <c r="AA50" s="21">
        <v>3</v>
      </c>
      <c r="AB50" s="21" t="s">
        <v>87</v>
      </c>
      <c r="AC50" s="21">
        <f t="shared" si="40"/>
        <v>0</v>
      </c>
      <c r="AD50" s="22">
        <v>0</v>
      </c>
      <c r="AE50" s="24"/>
      <c r="AF50" s="21"/>
      <c r="AG50" s="21"/>
      <c r="AH50" s="2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39</v>
      </c>
      <c r="C51" s="1">
        <v>122</v>
      </c>
      <c r="D51" s="1"/>
      <c r="E51" s="1">
        <v>34</v>
      </c>
      <c r="F51" s="1">
        <v>88</v>
      </c>
      <c r="G51" s="5">
        <v>0.7</v>
      </c>
      <c r="H51" s="1">
        <v>180</v>
      </c>
      <c r="I51" s="1" t="s">
        <v>36</v>
      </c>
      <c r="J51" s="1">
        <v>32</v>
      </c>
      <c r="K51" s="1">
        <f t="shared" si="38"/>
        <v>2</v>
      </c>
      <c r="L51" s="1"/>
      <c r="M51" s="1"/>
      <c r="N51" s="1"/>
      <c r="O51" s="1"/>
      <c r="P51" s="1">
        <f t="shared" si="7"/>
        <v>6.8</v>
      </c>
      <c r="Q51" s="4"/>
      <c r="R51" s="27">
        <f t="shared" ref="R51:R55" si="49">AD51*AE51</f>
        <v>0</v>
      </c>
      <c r="S51" s="4"/>
      <c r="T51" s="1"/>
      <c r="U51" s="1">
        <f t="shared" si="8"/>
        <v>12.941176470588236</v>
      </c>
      <c r="V51" s="1">
        <f t="shared" si="9"/>
        <v>12.941176470588236</v>
      </c>
      <c r="W51" s="1">
        <v>4.4000000000000004</v>
      </c>
      <c r="X51" s="1">
        <v>7.6</v>
      </c>
      <c r="Y51" s="1">
        <v>8.4</v>
      </c>
      <c r="Z51" s="1">
        <v>4.2</v>
      </c>
      <c r="AA51" s="1">
        <v>2.4</v>
      </c>
      <c r="AB51" s="1"/>
      <c r="AC51" s="1">
        <f t="shared" si="40"/>
        <v>0</v>
      </c>
      <c r="AD51" s="5">
        <v>10</v>
      </c>
      <c r="AE51" s="40">
        <f t="shared" ref="AE51:AE55" si="50">MROUND(Q51,AD51*AG51)/AD51</f>
        <v>0</v>
      </c>
      <c r="AF51" s="26">
        <f t="shared" ref="AF51:AF55" si="51">AE51*AD51*G51</f>
        <v>0</v>
      </c>
      <c r="AG51" s="1">
        <f>VLOOKUP(A51,[1]Sheet!$A:$AK,36,0)</f>
        <v>12</v>
      </c>
      <c r="AH51" s="1">
        <f>VLOOKUP(A51,[1]Sheet!$A:$AK,37,0)</f>
        <v>84</v>
      </c>
      <c r="AI51" s="1">
        <f t="shared" ref="AI51:AI55" si="52">AE51/AH51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39</v>
      </c>
      <c r="C52" s="1">
        <v>176</v>
      </c>
      <c r="D52" s="1">
        <v>1</v>
      </c>
      <c r="E52" s="1">
        <v>62</v>
      </c>
      <c r="F52" s="1">
        <v>109</v>
      </c>
      <c r="G52" s="5">
        <v>0.7</v>
      </c>
      <c r="H52" s="1">
        <v>180</v>
      </c>
      <c r="I52" s="1" t="s">
        <v>36</v>
      </c>
      <c r="J52" s="1">
        <v>62</v>
      </c>
      <c r="K52" s="1">
        <f t="shared" si="38"/>
        <v>0</v>
      </c>
      <c r="L52" s="1"/>
      <c r="M52" s="1"/>
      <c r="N52" s="1"/>
      <c r="O52" s="1"/>
      <c r="P52" s="1">
        <f t="shared" si="7"/>
        <v>12.4</v>
      </c>
      <c r="Q52" s="4">
        <f t="shared" ref="Q52" si="53">14*P52-O52-F52</f>
        <v>64.599999999999994</v>
      </c>
      <c r="R52" s="27">
        <f t="shared" si="49"/>
        <v>96</v>
      </c>
      <c r="S52" s="4"/>
      <c r="T52" s="1"/>
      <c r="U52" s="1">
        <f t="shared" si="8"/>
        <v>16.532258064516128</v>
      </c>
      <c r="V52" s="1">
        <f t="shared" si="9"/>
        <v>8.7903225806451619</v>
      </c>
      <c r="W52" s="1">
        <v>7</v>
      </c>
      <c r="X52" s="1">
        <v>14.6</v>
      </c>
      <c r="Y52" s="1">
        <v>15.2</v>
      </c>
      <c r="Z52" s="1">
        <v>15.8</v>
      </c>
      <c r="AA52" s="1">
        <v>17</v>
      </c>
      <c r="AB52" s="1"/>
      <c r="AC52" s="1">
        <f t="shared" si="40"/>
        <v>45.219999999999992</v>
      </c>
      <c r="AD52" s="5">
        <v>8</v>
      </c>
      <c r="AE52" s="40">
        <f t="shared" si="50"/>
        <v>12</v>
      </c>
      <c r="AF52" s="26">
        <f t="shared" si="51"/>
        <v>67.199999999999989</v>
      </c>
      <c r="AG52" s="1">
        <f>VLOOKUP(A52,[1]Sheet!$A:$AK,36,0)</f>
        <v>12</v>
      </c>
      <c r="AH52" s="1">
        <f>VLOOKUP(A52,[1]Sheet!$A:$AK,37,0)</f>
        <v>84</v>
      </c>
      <c r="AI52" s="1">
        <f t="shared" si="52"/>
        <v>0.14285714285714285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39</v>
      </c>
      <c r="C53" s="1">
        <v>95</v>
      </c>
      <c r="D53" s="1">
        <v>99</v>
      </c>
      <c r="E53" s="1">
        <v>61</v>
      </c>
      <c r="F53" s="1">
        <v>128</v>
      </c>
      <c r="G53" s="5">
        <v>0.7</v>
      </c>
      <c r="H53" s="1">
        <v>180</v>
      </c>
      <c r="I53" s="1" t="s">
        <v>36</v>
      </c>
      <c r="J53" s="1">
        <v>59</v>
      </c>
      <c r="K53" s="1">
        <f t="shared" si="38"/>
        <v>2</v>
      </c>
      <c r="L53" s="1"/>
      <c r="M53" s="1"/>
      <c r="N53" s="1"/>
      <c r="O53" s="1"/>
      <c r="P53" s="1">
        <f t="shared" si="7"/>
        <v>12.2</v>
      </c>
      <c r="Q53" s="4">
        <f>16*P53-O53-F53</f>
        <v>67.199999999999989</v>
      </c>
      <c r="R53" s="27">
        <f t="shared" si="49"/>
        <v>96</v>
      </c>
      <c r="S53" s="4"/>
      <c r="T53" s="1"/>
      <c r="U53" s="1">
        <f t="shared" si="8"/>
        <v>18.360655737704921</v>
      </c>
      <c r="V53" s="1">
        <f t="shared" si="9"/>
        <v>10.491803278688526</v>
      </c>
      <c r="W53" s="1">
        <v>7.6</v>
      </c>
      <c r="X53" s="1">
        <v>11.6</v>
      </c>
      <c r="Y53" s="1">
        <v>9.8000000000000007</v>
      </c>
      <c r="Z53" s="1">
        <v>13.6</v>
      </c>
      <c r="AA53" s="1">
        <v>10.8</v>
      </c>
      <c r="AB53" s="1"/>
      <c r="AC53" s="1">
        <f t="shared" si="40"/>
        <v>47.039999999999992</v>
      </c>
      <c r="AD53" s="5">
        <v>8</v>
      </c>
      <c r="AE53" s="40">
        <f t="shared" si="50"/>
        <v>12</v>
      </c>
      <c r="AF53" s="26">
        <f t="shared" si="51"/>
        <v>67.199999999999989</v>
      </c>
      <c r="AG53" s="1">
        <f>VLOOKUP(A53,[1]Sheet!$A:$AK,36,0)</f>
        <v>12</v>
      </c>
      <c r="AH53" s="1">
        <f>VLOOKUP(A53,[1]Sheet!$A:$AK,37,0)</f>
        <v>84</v>
      </c>
      <c r="AI53" s="1">
        <f t="shared" si="52"/>
        <v>0.14285714285714285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39</v>
      </c>
      <c r="C54" s="1">
        <v>9</v>
      </c>
      <c r="D54" s="1">
        <v>192</v>
      </c>
      <c r="E54" s="1">
        <v>31</v>
      </c>
      <c r="F54" s="1">
        <v>168</v>
      </c>
      <c r="G54" s="5">
        <v>0.7</v>
      </c>
      <c r="H54" s="1">
        <v>180</v>
      </c>
      <c r="I54" s="1" t="s">
        <v>36</v>
      </c>
      <c r="J54" s="1">
        <v>31</v>
      </c>
      <c r="K54" s="1">
        <f t="shared" si="38"/>
        <v>0</v>
      </c>
      <c r="L54" s="1"/>
      <c r="M54" s="1"/>
      <c r="N54" s="1"/>
      <c r="O54" s="1"/>
      <c r="P54" s="1">
        <f t="shared" si="7"/>
        <v>6.2</v>
      </c>
      <c r="Q54" s="4"/>
      <c r="R54" s="27">
        <f t="shared" si="49"/>
        <v>0</v>
      </c>
      <c r="S54" s="4"/>
      <c r="T54" s="1"/>
      <c r="U54" s="1">
        <f t="shared" si="8"/>
        <v>27.096774193548388</v>
      </c>
      <c r="V54" s="1">
        <f t="shared" si="9"/>
        <v>27.096774193548388</v>
      </c>
      <c r="W54" s="1">
        <v>14</v>
      </c>
      <c r="X54" s="1">
        <v>8.1999999999999993</v>
      </c>
      <c r="Y54" s="1">
        <v>7.8</v>
      </c>
      <c r="Z54" s="1">
        <v>7.8</v>
      </c>
      <c r="AA54" s="1">
        <v>9.6</v>
      </c>
      <c r="AB54" s="1"/>
      <c r="AC54" s="1">
        <f t="shared" si="40"/>
        <v>0</v>
      </c>
      <c r="AD54" s="5">
        <v>8</v>
      </c>
      <c r="AE54" s="40">
        <f t="shared" si="50"/>
        <v>0</v>
      </c>
      <c r="AF54" s="26">
        <f t="shared" si="51"/>
        <v>0</v>
      </c>
      <c r="AG54" s="1">
        <f>VLOOKUP(A54,[1]Sheet!$A:$AK,36,0)</f>
        <v>12</v>
      </c>
      <c r="AH54" s="1">
        <f>VLOOKUP(A54,[1]Sheet!$A:$AK,37,0)</f>
        <v>84</v>
      </c>
      <c r="AI54" s="1">
        <f t="shared" si="52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39</v>
      </c>
      <c r="C55" s="1">
        <v>8</v>
      </c>
      <c r="D55" s="1">
        <v>576</v>
      </c>
      <c r="E55" s="1">
        <v>190</v>
      </c>
      <c r="F55" s="1">
        <v>384</v>
      </c>
      <c r="G55" s="5">
        <v>0.7</v>
      </c>
      <c r="H55" s="1">
        <v>180</v>
      </c>
      <c r="I55" s="1" t="s">
        <v>36</v>
      </c>
      <c r="J55" s="1">
        <v>257</v>
      </c>
      <c r="K55" s="1">
        <f t="shared" si="38"/>
        <v>-67</v>
      </c>
      <c r="L55" s="1"/>
      <c r="M55" s="1"/>
      <c r="N55" s="1"/>
      <c r="O55" s="1"/>
      <c r="P55" s="1">
        <f t="shared" si="7"/>
        <v>38</v>
      </c>
      <c r="Q55" s="4">
        <f>16*P55-O55-F55</f>
        <v>224</v>
      </c>
      <c r="R55" s="27">
        <f t="shared" si="49"/>
        <v>192</v>
      </c>
      <c r="S55" s="4"/>
      <c r="T55" s="1"/>
      <c r="U55" s="1">
        <f t="shared" si="8"/>
        <v>15.157894736842104</v>
      </c>
      <c r="V55" s="1">
        <f t="shared" si="9"/>
        <v>10.105263157894736</v>
      </c>
      <c r="W55" s="1">
        <v>103</v>
      </c>
      <c r="X55" s="1">
        <v>49.4</v>
      </c>
      <c r="Y55" s="1">
        <v>47.8</v>
      </c>
      <c r="Z55" s="1">
        <v>66.8</v>
      </c>
      <c r="AA55" s="1">
        <v>76</v>
      </c>
      <c r="AB55" s="1"/>
      <c r="AC55" s="1">
        <f t="shared" si="40"/>
        <v>156.79999999999998</v>
      </c>
      <c r="AD55" s="5">
        <v>8</v>
      </c>
      <c r="AE55" s="40">
        <f t="shared" si="50"/>
        <v>24</v>
      </c>
      <c r="AF55" s="26">
        <f t="shared" si="51"/>
        <v>134.39999999999998</v>
      </c>
      <c r="AG55" s="1">
        <f>VLOOKUP(A55,[1]Sheet!$A:$AK,36,0)</f>
        <v>12</v>
      </c>
      <c r="AH55" s="1">
        <f>VLOOKUP(A55,[1]Sheet!$A:$AK,37,0)</f>
        <v>84</v>
      </c>
      <c r="AI55" s="1">
        <f t="shared" si="52"/>
        <v>0.2857142857142857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1" t="s">
        <v>93</v>
      </c>
      <c r="B56" s="21" t="s">
        <v>39</v>
      </c>
      <c r="C56" s="21"/>
      <c r="D56" s="21">
        <v>2</v>
      </c>
      <c r="E56" s="21">
        <v>2</v>
      </c>
      <c r="F56" s="21"/>
      <c r="G56" s="22">
        <v>0</v>
      </c>
      <c r="H56" s="21" t="e">
        <v>#N/A</v>
      </c>
      <c r="I56" s="21" t="s">
        <v>51</v>
      </c>
      <c r="J56" s="21"/>
      <c r="K56" s="21">
        <f t="shared" si="38"/>
        <v>2</v>
      </c>
      <c r="L56" s="21"/>
      <c r="M56" s="21"/>
      <c r="N56" s="21"/>
      <c r="O56" s="21"/>
      <c r="P56" s="21">
        <f t="shared" si="7"/>
        <v>0.4</v>
      </c>
      <c r="Q56" s="23"/>
      <c r="R56" s="23"/>
      <c r="S56" s="23"/>
      <c r="T56" s="21"/>
      <c r="U56" s="21">
        <f t="shared" si="8"/>
        <v>0</v>
      </c>
      <c r="V56" s="21">
        <f t="shared" si="9"/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/>
      <c r="AC56" s="21">
        <f t="shared" si="40"/>
        <v>0</v>
      </c>
      <c r="AD56" s="22">
        <v>0</v>
      </c>
      <c r="AE56" s="24"/>
      <c r="AF56" s="21"/>
      <c r="AG56" s="21"/>
      <c r="AH56" s="2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39</v>
      </c>
      <c r="C57" s="1">
        <v>141</v>
      </c>
      <c r="D57" s="1">
        <v>100</v>
      </c>
      <c r="E57" s="1">
        <v>133</v>
      </c>
      <c r="F57" s="1">
        <v>96</v>
      </c>
      <c r="G57" s="5">
        <v>0.9</v>
      </c>
      <c r="H57" s="1">
        <v>180</v>
      </c>
      <c r="I57" s="1" t="s">
        <v>36</v>
      </c>
      <c r="J57" s="1">
        <v>149</v>
      </c>
      <c r="K57" s="1">
        <f t="shared" si="38"/>
        <v>-16</v>
      </c>
      <c r="L57" s="1"/>
      <c r="M57" s="1"/>
      <c r="N57" s="1"/>
      <c r="O57" s="1"/>
      <c r="P57" s="1">
        <f t="shared" si="7"/>
        <v>26.6</v>
      </c>
      <c r="Q57" s="4">
        <f>17*P57-O57-F57</f>
        <v>356.20000000000005</v>
      </c>
      <c r="R57" s="27">
        <f t="shared" ref="R57:R60" si="54">AD57*AE57</f>
        <v>384</v>
      </c>
      <c r="S57" s="4"/>
      <c r="T57" s="1"/>
      <c r="U57" s="1">
        <f t="shared" si="8"/>
        <v>18.045112781954888</v>
      </c>
      <c r="V57" s="1">
        <f t="shared" si="9"/>
        <v>3.6090225563909772</v>
      </c>
      <c r="W57" s="1">
        <v>60.8</v>
      </c>
      <c r="X57" s="1">
        <v>8.1999999999999993</v>
      </c>
      <c r="Y57" s="1">
        <v>18</v>
      </c>
      <c r="Z57" s="1">
        <v>10.4</v>
      </c>
      <c r="AA57" s="1">
        <v>45.6</v>
      </c>
      <c r="AB57" s="1"/>
      <c r="AC57" s="1">
        <f t="shared" si="40"/>
        <v>320.58000000000004</v>
      </c>
      <c r="AD57" s="5">
        <v>8</v>
      </c>
      <c r="AE57" s="40">
        <f t="shared" ref="AE57:AE60" si="55">MROUND(Q57,AD57*AG57)/AD57</f>
        <v>48</v>
      </c>
      <c r="AF57" s="26">
        <f t="shared" ref="AF57:AF60" si="56">AE57*AD57*G57</f>
        <v>345.6</v>
      </c>
      <c r="AG57" s="1">
        <f>VLOOKUP(A57,[1]Sheet!$A:$AK,36,0)</f>
        <v>12</v>
      </c>
      <c r="AH57" s="1">
        <f>VLOOKUP(A57,[1]Sheet!$A:$AK,37,0)</f>
        <v>84</v>
      </c>
      <c r="AI57" s="1">
        <f t="shared" ref="AI57:AI60" si="57">AE57/AH57</f>
        <v>0.5714285714285714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39</v>
      </c>
      <c r="C58" s="1">
        <v>157</v>
      </c>
      <c r="D58" s="1">
        <v>96</v>
      </c>
      <c r="E58" s="1">
        <v>136</v>
      </c>
      <c r="F58" s="1">
        <v>96</v>
      </c>
      <c r="G58" s="5">
        <v>0.9</v>
      </c>
      <c r="H58" s="1">
        <v>180</v>
      </c>
      <c r="I58" s="1" t="s">
        <v>36</v>
      </c>
      <c r="J58" s="1">
        <v>143</v>
      </c>
      <c r="K58" s="1">
        <f t="shared" si="38"/>
        <v>-7</v>
      </c>
      <c r="L58" s="1"/>
      <c r="M58" s="1"/>
      <c r="N58" s="1"/>
      <c r="O58" s="1"/>
      <c r="P58" s="1">
        <f t="shared" si="7"/>
        <v>27.2</v>
      </c>
      <c r="Q58" s="4">
        <f>16*P58-O58-F58</f>
        <v>339.2</v>
      </c>
      <c r="R58" s="27">
        <f t="shared" si="54"/>
        <v>384</v>
      </c>
      <c r="S58" s="4"/>
      <c r="T58" s="1"/>
      <c r="U58" s="1">
        <f t="shared" si="8"/>
        <v>17.647058823529413</v>
      </c>
      <c r="V58" s="1">
        <f t="shared" si="9"/>
        <v>3.5294117647058822</v>
      </c>
      <c r="W58" s="1">
        <v>79.8</v>
      </c>
      <c r="X58" s="1">
        <v>14.2</v>
      </c>
      <c r="Y58" s="1">
        <v>17.2</v>
      </c>
      <c r="Z58" s="1">
        <v>26.4</v>
      </c>
      <c r="AA58" s="1">
        <v>59.6</v>
      </c>
      <c r="AB58" s="1"/>
      <c r="AC58" s="1">
        <f t="shared" si="40"/>
        <v>305.27999999999997</v>
      </c>
      <c r="AD58" s="5">
        <v>8</v>
      </c>
      <c r="AE58" s="40">
        <f t="shared" si="55"/>
        <v>48</v>
      </c>
      <c r="AF58" s="26">
        <f t="shared" si="56"/>
        <v>345.6</v>
      </c>
      <c r="AG58" s="1">
        <f>VLOOKUP(A58,[1]Sheet!$A:$AK,36,0)</f>
        <v>12</v>
      </c>
      <c r="AH58" s="1">
        <f>VLOOKUP(A58,[1]Sheet!$A:$AK,37,0)</f>
        <v>84</v>
      </c>
      <c r="AI58" s="1">
        <f t="shared" si="57"/>
        <v>0.5714285714285714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35</v>
      </c>
      <c r="C59" s="1">
        <v>1125</v>
      </c>
      <c r="D59" s="1">
        <v>1500</v>
      </c>
      <c r="E59" s="1">
        <v>980</v>
      </c>
      <c r="F59" s="1">
        <v>1480</v>
      </c>
      <c r="G59" s="5">
        <v>1</v>
      </c>
      <c r="H59" s="1">
        <v>180</v>
      </c>
      <c r="I59" s="1" t="s">
        <v>36</v>
      </c>
      <c r="J59" s="1">
        <v>980</v>
      </c>
      <c r="K59" s="1">
        <f t="shared" si="38"/>
        <v>0</v>
      </c>
      <c r="L59" s="1"/>
      <c r="M59" s="1"/>
      <c r="N59" s="1"/>
      <c r="O59" s="1">
        <v>720</v>
      </c>
      <c r="P59" s="1">
        <f t="shared" si="7"/>
        <v>196</v>
      </c>
      <c r="Q59" s="4">
        <f>16*P59-O59-F59</f>
        <v>936</v>
      </c>
      <c r="R59" s="27">
        <f t="shared" si="54"/>
        <v>960</v>
      </c>
      <c r="S59" s="4"/>
      <c r="T59" s="1"/>
      <c r="U59" s="1">
        <f t="shared" si="8"/>
        <v>16.122448979591837</v>
      </c>
      <c r="V59" s="1">
        <f t="shared" si="9"/>
        <v>11.224489795918368</v>
      </c>
      <c r="W59" s="1">
        <v>227</v>
      </c>
      <c r="X59" s="1">
        <v>203</v>
      </c>
      <c r="Y59" s="1">
        <v>196</v>
      </c>
      <c r="Z59" s="1">
        <v>216</v>
      </c>
      <c r="AA59" s="1">
        <v>220</v>
      </c>
      <c r="AB59" s="1"/>
      <c r="AC59" s="1">
        <f t="shared" si="40"/>
        <v>936</v>
      </c>
      <c r="AD59" s="5">
        <v>5</v>
      </c>
      <c r="AE59" s="40">
        <f t="shared" si="55"/>
        <v>192</v>
      </c>
      <c r="AF59" s="26">
        <f t="shared" si="56"/>
        <v>960</v>
      </c>
      <c r="AG59" s="1">
        <f>VLOOKUP(A59,[1]Sheet!$A:$AK,36,0)</f>
        <v>12</v>
      </c>
      <c r="AH59" s="1">
        <f>VLOOKUP(A59,[1]Sheet!$A:$AK,37,0)</f>
        <v>144</v>
      </c>
      <c r="AI59" s="1">
        <f t="shared" si="57"/>
        <v>1.3333333333333333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39</v>
      </c>
      <c r="C60" s="1">
        <v>574</v>
      </c>
      <c r="D60" s="1">
        <v>1217</v>
      </c>
      <c r="E60" s="1">
        <v>592</v>
      </c>
      <c r="F60" s="1">
        <v>1081</v>
      </c>
      <c r="G60" s="5">
        <v>1</v>
      </c>
      <c r="H60" s="1">
        <v>180</v>
      </c>
      <c r="I60" s="1" t="s">
        <v>36</v>
      </c>
      <c r="J60" s="1">
        <v>938</v>
      </c>
      <c r="K60" s="1">
        <f t="shared" si="38"/>
        <v>-346</v>
      </c>
      <c r="L60" s="1"/>
      <c r="M60" s="1"/>
      <c r="N60" s="1"/>
      <c r="O60" s="1">
        <v>840</v>
      </c>
      <c r="P60" s="1">
        <f t="shared" si="7"/>
        <v>118.4</v>
      </c>
      <c r="Q60" s="4"/>
      <c r="R60" s="27">
        <f t="shared" si="54"/>
        <v>0</v>
      </c>
      <c r="S60" s="4"/>
      <c r="T60" s="1"/>
      <c r="U60" s="1">
        <f t="shared" si="8"/>
        <v>16.224662162162161</v>
      </c>
      <c r="V60" s="1">
        <f t="shared" si="9"/>
        <v>16.224662162162161</v>
      </c>
      <c r="W60" s="1">
        <v>223</v>
      </c>
      <c r="X60" s="1">
        <v>132</v>
      </c>
      <c r="Y60" s="1">
        <v>136.80000000000001</v>
      </c>
      <c r="Z60" s="1">
        <v>170</v>
      </c>
      <c r="AA60" s="1">
        <v>172</v>
      </c>
      <c r="AB60" s="1"/>
      <c r="AC60" s="1">
        <f t="shared" si="40"/>
        <v>0</v>
      </c>
      <c r="AD60" s="5">
        <v>5</v>
      </c>
      <c r="AE60" s="40">
        <f t="shared" si="55"/>
        <v>0</v>
      </c>
      <c r="AF60" s="26">
        <f t="shared" si="56"/>
        <v>0</v>
      </c>
      <c r="AG60" s="1">
        <f>VLOOKUP(A60,[1]Sheet!$A:$AK,36,0)</f>
        <v>12</v>
      </c>
      <c r="AH60" s="1">
        <f>VLOOKUP(A60,[1]Sheet!$A:$AK,37,0)</f>
        <v>84</v>
      </c>
      <c r="AI60" s="1">
        <f t="shared" si="57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32" t="s">
        <v>98</v>
      </c>
      <c r="B61" s="32" t="s">
        <v>39</v>
      </c>
      <c r="C61" s="32"/>
      <c r="D61" s="32"/>
      <c r="E61" s="32"/>
      <c r="F61" s="32"/>
      <c r="G61" s="33">
        <v>0</v>
      </c>
      <c r="H61" s="32">
        <v>180</v>
      </c>
      <c r="I61" s="32" t="s">
        <v>36</v>
      </c>
      <c r="J61" s="32"/>
      <c r="K61" s="32">
        <f t="shared" si="38"/>
        <v>0</v>
      </c>
      <c r="L61" s="32"/>
      <c r="M61" s="32"/>
      <c r="N61" s="32"/>
      <c r="O61" s="32"/>
      <c r="P61" s="32">
        <f t="shared" si="7"/>
        <v>0</v>
      </c>
      <c r="Q61" s="34"/>
      <c r="R61" s="34"/>
      <c r="S61" s="34"/>
      <c r="T61" s="32"/>
      <c r="U61" s="32" t="e">
        <f t="shared" si="8"/>
        <v>#DIV/0!</v>
      </c>
      <c r="V61" s="32" t="e">
        <f t="shared" si="9"/>
        <v>#DIV/0!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 t="s">
        <v>41</v>
      </c>
      <c r="AC61" s="32">
        <f t="shared" si="40"/>
        <v>0</v>
      </c>
      <c r="AD61" s="33">
        <v>0</v>
      </c>
      <c r="AE61" s="35"/>
      <c r="AF61" s="32"/>
      <c r="AG61" s="32">
        <f>VLOOKUP(A61,[1]Sheet!$A:$AK,36,0)</f>
        <v>8</v>
      </c>
      <c r="AH61" s="32">
        <f>VLOOKUP(A61,[1]Sheet!$A:$AK,37,0)</f>
        <v>48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32" t="s">
        <v>99</v>
      </c>
      <c r="B62" s="32" t="s">
        <v>39</v>
      </c>
      <c r="C62" s="32"/>
      <c r="D62" s="32"/>
      <c r="E62" s="32"/>
      <c r="F62" s="32"/>
      <c r="G62" s="33">
        <v>0</v>
      </c>
      <c r="H62" s="32">
        <v>180</v>
      </c>
      <c r="I62" s="32" t="s">
        <v>36</v>
      </c>
      <c r="J62" s="32"/>
      <c r="K62" s="32">
        <f t="shared" si="38"/>
        <v>0</v>
      </c>
      <c r="L62" s="32"/>
      <c r="M62" s="32"/>
      <c r="N62" s="32"/>
      <c r="O62" s="32"/>
      <c r="P62" s="32">
        <f t="shared" si="7"/>
        <v>0</v>
      </c>
      <c r="Q62" s="34"/>
      <c r="R62" s="34"/>
      <c r="S62" s="34"/>
      <c r="T62" s="32"/>
      <c r="U62" s="32" t="e">
        <f t="shared" si="8"/>
        <v>#DIV/0!</v>
      </c>
      <c r="V62" s="32" t="e">
        <f t="shared" si="9"/>
        <v>#DIV/0!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 t="s">
        <v>41</v>
      </c>
      <c r="AC62" s="32">
        <f t="shared" si="40"/>
        <v>0</v>
      </c>
      <c r="AD62" s="33">
        <v>0</v>
      </c>
      <c r="AE62" s="35"/>
      <c r="AF62" s="32"/>
      <c r="AG62" s="32">
        <f>VLOOKUP(A62,[1]Sheet!$A:$AK,36,0)</f>
        <v>6</v>
      </c>
      <c r="AH62" s="32">
        <f>VLOOKUP(A62,[1]Sheet!$A:$AK,37,0)</f>
        <v>72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32" t="s">
        <v>100</v>
      </c>
      <c r="B63" s="32" t="s">
        <v>39</v>
      </c>
      <c r="C63" s="32"/>
      <c r="D63" s="32"/>
      <c r="E63" s="32"/>
      <c r="F63" s="32"/>
      <c r="G63" s="33">
        <v>0</v>
      </c>
      <c r="H63" s="32">
        <v>180</v>
      </c>
      <c r="I63" s="32" t="s">
        <v>36</v>
      </c>
      <c r="J63" s="32"/>
      <c r="K63" s="32">
        <f t="shared" si="38"/>
        <v>0</v>
      </c>
      <c r="L63" s="32"/>
      <c r="M63" s="32"/>
      <c r="N63" s="32"/>
      <c r="O63" s="32"/>
      <c r="P63" s="32">
        <f t="shared" si="7"/>
        <v>0</v>
      </c>
      <c r="Q63" s="34"/>
      <c r="R63" s="34"/>
      <c r="S63" s="34"/>
      <c r="T63" s="32"/>
      <c r="U63" s="32" t="e">
        <f t="shared" si="8"/>
        <v>#DIV/0!</v>
      </c>
      <c r="V63" s="32" t="e">
        <f t="shared" si="9"/>
        <v>#DIV/0!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 t="s">
        <v>41</v>
      </c>
      <c r="AC63" s="32">
        <f t="shared" si="40"/>
        <v>0</v>
      </c>
      <c r="AD63" s="33">
        <v>0</v>
      </c>
      <c r="AE63" s="35"/>
      <c r="AF63" s="32"/>
      <c r="AG63" s="32">
        <f>VLOOKUP(A63,[1]Sheet!$A:$AK,36,0)</f>
        <v>6</v>
      </c>
      <c r="AH63" s="32">
        <f>VLOOKUP(A63,[1]Sheet!$A:$AK,37,0)</f>
        <v>72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32" t="s">
        <v>101</v>
      </c>
      <c r="B64" s="32" t="s">
        <v>35</v>
      </c>
      <c r="C64" s="32"/>
      <c r="D64" s="32"/>
      <c r="E64" s="32"/>
      <c r="F64" s="32"/>
      <c r="G64" s="33">
        <v>0</v>
      </c>
      <c r="H64" s="32">
        <v>180</v>
      </c>
      <c r="I64" s="32" t="s">
        <v>36</v>
      </c>
      <c r="J64" s="32"/>
      <c r="K64" s="32">
        <f t="shared" si="38"/>
        <v>0</v>
      </c>
      <c r="L64" s="32"/>
      <c r="M64" s="32"/>
      <c r="N64" s="32"/>
      <c r="O64" s="32"/>
      <c r="P64" s="32">
        <f t="shared" si="7"/>
        <v>0</v>
      </c>
      <c r="Q64" s="34"/>
      <c r="R64" s="34"/>
      <c r="S64" s="34"/>
      <c r="T64" s="32"/>
      <c r="U64" s="32" t="e">
        <f t="shared" si="8"/>
        <v>#DIV/0!</v>
      </c>
      <c r="V64" s="32" t="e">
        <f t="shared" si="9"/>
        <v>#DIV/0!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 t="s">
        <v>41</v>
      </c>
      <c r="AC64" s="32">
        <f t="shared" si="40"/>
        <v>0</v>
      </c>
      <c r="AD64" s="33">
        <v>0</v>
      </c>
      <c r="AE64" s="35"/>
      <c r="AF64" s="32"/>
      <c r="AG64" s="32">
        <f>VLOOKUP(A64,[1]Sheet!$A:$AK,36,0)</f>
        <v>14</v>
      </c>
      <c r="AH64" s="32">
        <f>VLOOKUP(A64,[1]Sheet!$A:$AK,37,0)</f>
        <v>126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1" t="s">
        <v>102</v>
      </c>
      <c r="B65" s="21" t="s">
        <v>35</v>
      </c>
      <c r="C65" s="21">
        <v>39</v>
      </c>
      <c r="D65" s="21"/>
      <c r="E65" s="21"/>
      <c r="F65" s="36">
        <v>36</v>
      </c>
      <c r="G65" s="22">
        <v>0</v>
      </c>
      <c r="H65" s="21" t="e">
        <v>#N/A</v>
      </c>
      <c r="I65" s="21" t="s">
        <v>51</v>
      </c>
      <c r="J65" s="21"/>
      <c r="K65" s="21">
        <f t="shared" si="38"/>
        <v>0</v>
      </c>
      <c r="L65" s="21"/>
      <c r="M65" s="21"/>
      <c r="N65" s="21"/>
      <c r="O65" s="21"/>
      <c r="P65" s="21">
        <f t="shared" si="7"/>
        <v>0</v>
      </c>
      <c r="Q65" s="23"/>
      <c r="R65" s="23"/>
      <c r="S65" s="23"/>
      <c r="T65" s="21"/>
      <c r="U65" s="21" t="e">
        <f t="shared" si="8"/>
        <v>#DIV/0!</v>
      </c>
      <c r="V65" s="21" t="e">
        <f t="shared" si="9"/>
        <v>#DIV/0!</v>
      </c>
      <c r="W65" s="21">
        <v>0.6</v>
      </c>
      <c r="X65" s="21">
        <v>0</v>
      </c>
      <c r="Y65" s="21">
        <v>0.6</v>
      </c>
      <c r="Z65" s="21">
        <v>0.6</v>
      </c>
      <c r="AA65" s="21">
        <v>0.6</v>
      </c>
      <c r="AB65" s="37" t="s">
        <v>134</v>
      </c>
      <c r="AC65" s="21">
        <f t="shared" si="40"/>
        <v>0</v>
      </c>
      <c r="AD65" s="22">
        <v>0</v>
      </c>
      <c r="AE65" s="24"/>
      <c r="AF65" s="21"/>
      <c r="AG65" s="21"/>
      <c r="AH65" s="2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6" t="s">
        <v>103</v>
      </c>
      <c r="B66" s="1" t="s">
        <v>35</v>
      </c>
      <c r="C66" s="1"/>
      <c r="D66" s="1"/>
      <c r="E66" s="1"/>
      <c r="F66" s="36">
        <f>F65</f>
        <v>36</v>
      </c>
      <c r="G66" s="5">
        <v>1</v>
      </c>
      <c r="H66" s="1">
        <v>180</v>
      </c>
      <c r="I66" s="1" t="s">
        <v>36</v>
      </c>
      <c r="J66" s="1"/>
      <c r="K66" s="1">
        <f t="shared" si="38"/>
        <v>0</v>
      </c>
      <c r="L66" s="1"/>
      <c r="M66" s="1"/>
      <c r="N66" s="1"/>
      <c r="O66" s="1"/>
      <c r="P66" s="1">
        <f t="shared" si="7"/>
        <v>0</v>
      </c>
      <c r="Q66" s="4"/>
      <c r="R66" s="27">
        <f t="shared" ref="R66:R70" si="58">AD66*AE66</f>
        <v>0</v>
      </c>
      <c r="S66" s="4"/>
      <c r="T66" s="1"/>
      <c r="U66" s="1" t="e">
        <f t="shared" si="8"/>
        <v>#DIV/0!</v>
      </c>
      <c r="V66" s="1" t="e">
        <f t="shared" si="9"/>
        <v>#DIV/0!</v>
      </c>
      <c r="W66" s="1">
        <v>0.6</v>
      </c>
      <c r="X66" s="1">
        <v>0</v>
      </c>
      <c r="Y66" s="1">
        <v>0.6</v>
      </c>
      <c r="Z66" s="1">
        <v>0.6</v>
      </c>
      <c r="AA66" s="1">
        <v>0.6</v>
      </c>
      <c r="AB66" s="37" t="s">
        <v>135</v>
      </c>
      <c r="AC66" s="1">
        <f t="shared" si="40"/>
        <v>0</v>
      </c>
      <c r="AD66" s="5">
        <v>3</v>
      </c>
      <c r="AE66" s="40">
        <f t="shared" ref="AE66:AE70" si="59">MROUND(Q66,AD66*AG66)/AD66</f>
        <v>0</v>
      </c>
      <c r="AF66" s="26">
        <f t="shared" ref="AF66:AF70" si="60">AE66*AD66*G66</f>
        <v>0</v>
      </c>
      <c r="AG66" s="1">
        <f>VLOOKUP(A66,[1]Sheet!$A:$AK,36,0)</f>
        <v>14</v>
      </c>
      <c r="AH66" s="1">
        <f>VLOOKUP(A66,[1]Sheet!$A:$AK,37,0)</f>
        <v>126</v>
      </c>
      <c r="AI66" s="1">
        <f t="shared" ref="AI66:AI70" si="61">AE66/AH66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39</v>
      </c>
      <c r="C67" s="1">
        <v>1186</v>
      </c>
      <c r="D67" s="1">
        <v>1848</v>
      </c>
      <c r="E67" s="1">
        <v>1149</v>
      </c>
      <c r="F67" s="1">
        <v>1680</v>
      </c>
      <c r="G67" s="5">
        <v>0.25</v>
      </c>
      <c r="H67" s="1">
        <v>180</v>
      </c>
      <c r="I67" s="1" t="s">
        <v>36</v>
      </c>
      <c r="J67" s="1">
        <v>1259</v>
      </c>
      <c r="K67" s="1">
        <f t="shared" si="38"/>
        <v>-110</v>
      </c>
      <c r="L67" s="1"/>
      <c r="M67" s="1"/>
      <c r="N67" s="1"/>
      <c r="O67" s="1"/>
      <c r="P67" s="1">
        <f t="shared" si="7"/>
        <v>229.8</v>
      </c>
      <c r="Q67" s="4">
        <f t="shared" ref="Q67:Q70" si="62">16*P67-O67-F67</f>
        <v>1996.8000000000002</v>
      </c>
      <c r="R67" s="27">
        <f t="shared" si="58"/>
        <v>2016</v>
      </c>
      <c r="S67" s="4"/>
      <c r="T67" s="1"/>
      <c r="U67" s="1">
        <f t="shared" si="8"/>
        <v>16.083550913838121</v>
      </c>
      <c r="V67" s="1">
        <f t="shared" si="9"/>
        <v>7.3107049608355084</v>
      </c>
      <c r="W67" s="1">
        <v>274.39999999999998</v>
      </c>
      <c r="X67" s="1">
        <v>191.2</v>
      </c>
      <c r="Y67" s="1">
        <v>206</v>
      </c>
      <c r="Z67" s="1">
        <v>220</v>
      </c>
      <c r="AA67" s="1">
        <v>204.2</v>
      </c>
      <c r="AB67" s="1"/>
      <c r="AC67" s="1">
        <f t="shared" si="40"/>
        <v>499.20000000000005</v>
      </c>
      <c r="AD67" s="5">
        <v>12</v>
      </c>
      <c r="AE67" s="40">
        <f t="shared" si="59"/>
        <v>168</v>
      </c>
      <c r="AF67" s="26">
        <f t="shared" si="60"/>
        <v>504</v>
      </c>
      <c r="AG67" s="1">
        <f>VLOOKUP(A67,[1]Sheet!$A:$AK,36,0)</f>
        <v>14</v>
      </c>
      <c r="AH67" s="1">
        <f>VLOOKUP(A67,[1]Sheet!$A:$AK,37,0)</f>
        <v>70</v>
      </c>
      <c r="AI67" s="1">
        <f t="shared" si="61"/>
        <v>2.4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39</v>
      </c>
      <c r="C68" s="1">
        <v>1593</v>
      </c>
      <c r="D68" s="1">
        <v>3</v>
      </c>
      <c r="E68" s="1">
        <v>890</v>
      </c>
      <c r="F68" s="1">
        <v>600</v>
      </c>
      <c r="G68" s="5">
        <v>0.3</v>
      </c>
      <c r="H68" s="1">
        <v>180</v>
      </c>
      <c r="I68" s="1" t="s">
        <v>36</v>
      </c>
      <c r="J68" s="1">
        <v>890</v>
      </c>
      <c r="K68" s="1">
        <f t="shared" ref="K68:K78" si="63">E68-J68</f>
        <v>0</v>
      </c>
      <c r="L68" s="1"/>
      <c r="M68" s="1"/>
      <c r="N68" s="1"/>
      <c r="O68" s="1"/>
      <c r="P68" s="1">
        <f t="shared" si="7"/>
        <v>178</v>
      </c>
      <c r="Q68" s="4">
        <f t="shared" si="62"/>
        <v>2248</v>
      </c>
      <c r="R68" s="27">
        <f t="shared" si="58"/>
        <v>2184</v>
      </c>
      <c r="S68" s="4"/>
      <c r="T68" s="1"/>
      <c r="U68" s="1">
        <f t="shared" si="8"/>
        <v>15.640449438202246</v>
      </c>
      <c r="V68" s="1">
        <f t="shared" si="9"/>
        <v>3.3707865168539324</v>
      </c>
      <c r="W68" s="1">
        <v>101</v>
      </c>
      <c r="X68" s="1">
        <v>136</v>
      </c>
      <c r="Y68" s="1">
        <v>165</v>
      </c>
      <c r="Z68" s="1">
        <v>146.4</v>
      </c>
      <c r="AA68" s="1">
        <v>101.6</v>
      </c>
      <c r="AB68" s="1"/>
      <c r="AC68" s="1">
        <f t="shared" si="40"/>
        <v>674.4</v>
      </c>
      <c r="AD68" s="5">
        <v>12</v>
      </c>
      <c r="AE68" s="40">
        <f t="shared" si="59"/>
        <v>182</v>
      </c>
      <c r="AF68" s="26">
        <f t="shared" si="60"/>
        <v>655.19999999999993</v>
      </c>
      <c r="AG68" s="1">
        <f>VLOOKUP(A68,[1]Sheet!$A:$AK,36,0)</f>
        <v>14</v>
      </c>
      <c r="AH68" s="1">
        <f>VLOOKUP(A68,[1]Sheet!$A:$AK,37,0)</f>
        <v>70</v>
      </c>
      <c r="AI68" s="1">
        <f t="shared" si="61"/>
        <v>2.6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35</v>
      </c>
      <c r="C69" s="1">
        <v>203.4</v>
      </c>
      <c r="D69" s="1">
        <v>486.2</v>
      </c>
      <c r="E69" s="1">
        <v>238</v>
      </c>
      <c r="F69" s="1">
        <v>401.2</v>
      </c>
      <c r="G69" s="5">
        <v>1</v>
      </c>
      <c r="H69" s="1">
        <v>180</v>
      </c>
      <c r="I69" s="1" t="s">
        <v>107</v>
      </c>
      <c r="J69" s="1">
        <v>239.4</v>
      </c>
      <c r="K69" s="1">
        <f t="shared" si="63"/>
        <v>-1.4000000000000057</v>
      </c>
      <c r="L69" s="1"/>
      <c r="M69" s="1"/>
      <c r="N69" s="1"/>
      <c r="O69" s="1"/>
      <c r="P69" s="1">
        <f t="shared" ref="P69:P84" si="64">E69/5</f>
        <v>47.6</v>
      </c>
      <c r="Q69" s="4">
        <f t="shared" si="62"/>
        <v>360.40000000000003</v>
      </c>
      <c r="R69" s="27">
        <f t="shared" si="58"/>
        <v>356.4</v>
      </c>
      <c r="S69" s="4"/>
      <c r="T69" s="1"/>
      <c r="U69" s="1">
        <f t="shared" ref="U69:U78" si="65">(F69+O69+R69)/P69</f>
        <v>15.915966386554619</v>
      </c>
      <c r="V69" s="1">
        <f t="shared" ref="V69:V78" si="66">(F69+O69)/P69</f>
        <v>8.4285714285714288</v>
      </c>
      <c r="W69" s="1">
        <v>46.44</v>
      </c>
      <c r="X69" s="1">
        <v>39.239999999999988</v>
      </c>
      <c r="Y69" s="1">
        <v>35.72</v>
      </c>
      <c r="Z69" s="1">
        <v>42.12</v>
      </c>
      <c r="AA69" s="1">
        <v>32.08</v>
      </c>
      <c r="AB69" s="1"/>
      <c r="AC69" s="1">
        <f t="shared" ref="AC69:AC84" si="67">Q69*G69</f>
        <v>360.40000000000003</v>
      </c>
      <c r="AD69" s="5">
        <v>1.8</v>
      </c>
      <c r="AE69" s="40">
        <f t="shared" si="59"/>
        <v>197.99999999999997</v>
      </c>
      <c r="AF69" s="26">
        <f t="shared" si="60"/>
        <v>356.4</v>
      </c>
      <c r="AG69" s="1">
        <f>VLOOKUP(A69,[1]Sheet!$A:$AK,36,0)</f>
        <v>18</v>
      </c>
      <c r="AH69" s="1">
        <f>VLOOKUP(A69,[1]Sheet!$A:$AK,37,0)</f>
        <v>234</v>
      </c>
      <c r="AI69" s="1">
        <f t="shared" si="61"/>
        <v>0.84615384615384603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39</v>
      </c>
      <c r="C70" s="1">
        <v>925</v>
      </c>
      <c r="D70" s="1">
        <v>672</v>
      </c>
      <c r="E70" s="1">
        <v>699</v>
      </c>
      <c r="F70" s="1">
        <v>800</v>
      </c>
      <c r="G70" s="5">
        <v>0.3</v>
      </c>
      <c r="H70" s="1">
        <v>180</v>
      </c>
      <c r="I70" s="1" t="s">
        <v>36</v>
      </c>
      <c r="J70" s="1">
        <v>696</v>
      </c>
      <c r="K70" s="1">
        <f t="shared" si="63"/>
        <v>3</v>
      </c>
      <c r="L70" s="1"/>
      <c r="M70" s="1"/>
      <c r="N70" s="1"/>
      <c r="O70" s="1"/>
      <c r="P70" s="1">
        <f t="shared" si="64"/>
        <v>139.80000000000001</v>
      </c>
      <c r="Q70" s="4">
        <f t="shared" si="62"/>
        <v>1436.8000000000002</v>
      </c>
      <c r="R70" s="27">
        <f t="shared" si="58"/>
        <v>1512</v>
      </c>
      <c r="S70" s="4"/>
      <c r="T70" s="1"/>
      <c r="U70" s="1">
        <f t="shared" si="65"/>
        <v>16.537911301859797</v>
      </c>
      <c r="V70" s="1">
        <f t="shared" si="66"/>
        <v>5.7224606580829755</v>
      </c>
      <c r="W70" s="1">
        <v>103.4</v>
      </c>
      <c r="X70" s="1">
        <v>117.2</v>
      </c>
      <c r="Y70" s="1">
        <v>125.2</v>
      </c>
      <c r="Z70" s="1">
        <v>151</v>
      </c>
      <c r="AA70" s="1">
        <v>121</v>
      </c>
      <c r="AB70" s="1"/>
      <c r="AC70" s="1">
        <f t="shared" si="67"/>
        <v>431.04</v>
      </c>
      <c r="AD70" s="5">
        <v>12</v>
      </c>
      <c r="AE70" s="40">
        <f t="shared" si="59"/>
        <v>126</v>
      </c>
      <c r="AF70" s="26">
        <f t="shared" si="60"/>
        <v>453.59999999999997</v>
      </c>
      <c r="AG70" s="1">
        <f>VLOOKUP(A70,[1]Sheet!$A:$AK,36,0)</f>
        <v>14</v>
      </c>
      <c r="AH70" s="1">
        <f>VLOOKUP(A70,[1]Sheet!$A:$AK,37,0)</f>
        <v>70</v>
      </c>
      <c r="AI70" s="1">
        <f t="shared" si="61"/>
        <v>1.8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1" t="s">
        <v>109</v>
      </c>
      <c r="B71" s="21" t="s">
        <v>39</v>
      </c>
      <c r="C71" s="21">
        <v>129</v>
      </c>
      <c r="D71" s="21">
        <v>120</v>
      </c>
      <c r="E71" s="21">
        <v>40</v>
      </c>
      <c r="F71" s="21">
        <v>185</v>
      </c>
      <c r="G71" s="22">
        <v>0</v>
      </c>
      <c r="H71" s="21">
        <v>365</v>
      </c>
      <c r="I71" s="21" t="s">
        <v>51</v>
      </c>
      <c r="J71" s="21">
        <v>34</v>
      </c>
      <c r="K71" s="21">
        <f t="shared" si="63"/>
        <v>6</v>
      </c>
      <c r="L71" s="21"/>
      <c r="M71" s="21"/>
      <c r="N71" s="21"/>
      <c r="O71" s="21"/>
      <c r="P71" s="21">
        <f t="shared" si="64"/>
        <v>8</v>
      </c>
      <c r="Q71" s="23"/>
      <c r="R71" s="23"/>
      <c r="S71" s="23"/>
      <c r="T71" s="21"/>
      <c r="U71" s="21">
        <f t="shared" si="65"/>
        <v>23.125</v>
      </c>
      <c r="V71" s="21">
        <f t="shared" si="66"/>
        <v>23.125</v>
      </c>
      <c r="W71" s="21">
        <v>9.4</v>
      </c>
      <c r="X71" s="21">
        <v>17.600000000000001</v>
      </c>
      <c r="Y71" s="21">
        <v>14.4</v>
      </c>
      <c r="Z71" s="21">
        <v>21.6</v>
      </c>
      <c r="AA71" s="21">
        <v>12</v>
      </c>
      <c r="AB71" s="21" t="s">
        <v>87</v>
      </c>
      <c r="AC71" s="21">
        <f t="shared" si="67"/>
        <v>0</v>
      </c>
      <c r="AD71" s="22">
        <v>0</v>
      </c>
      <c r="AE71" s="24"/>
      <c r="AF71" s="21"/>
      <c r="AG71" s="21"/>
      <c r="AH71" s="2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32" t="s">
        <v>110</v>
      </c>
      <c r="B72" s="32" t="s">
        <v>39</v>
      </c>
      <c r="C72" s="32"/>
      <c r="D72" s="32"/>
      <c r="E72" s="32"/>
      <c r="F72" s="32"/>
      <c r="G72" s="33">
        <v>0</v>
      </c>
      <c r="H72" s="32">
        <v>180</v>
      </c>
      <c r="I72" s="32" t="s">
        <v>36</v>
      </c>
      <c r="J72" s="32"/>
      <c r="K72" s="32">
        <f t="shared" si="63"/>
        <v>0</v>
      </c>
      <c r="L72" s="32"/>
      <c r="M72" s="32"/>
      <c r="N72" s="32"/>
      <c r="O72" s="32"/>
      <c r="P72" s="32">
        <f t="shared" si="64"/>
        <v>0</v>
      </c>
      <c r="Q72" s="34"/>
      <c r="R72" s="34"/>
      <c r="S72" s="34"/>
      <c r="T72" s="32"/>
      <c r="U72" s="32" t="e">
        <f t="shared" si="65"/>
        <v>#DIV/0!</v>
      </c>
      <c r="V72" s="32" t="e">
        <f t="shared" si="66"/>
        <v>#DIV/0!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 t="s">
        <v>41</v>
      </c>
      <c r="AC72" s="32">
        <f t="shared" si="67"/>
        <v>0</v>
      </c>
      <c r="AD72" s="33">
        <v>0</v>
      </c>
      <c r="AE72" s="35"/>
      <c r="AF72" s="32"/>
      <c r="AG72" s="32">
        <f>VLOOKUP(A72,[1]Sheet!$A:$AK,36,0)</f>
        <v>14</v>
      </c>
      <c r="AH72" s="32">
        <f>VLOOKUP(A72,[1]Sheet!$A:$AK,37,0)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32" t="s">
        <v>111</v>
      </c>
      <c r="B73" s="32" t="s">
        <v>39</v>
      </c>
      <c r="C73" s="32"/>
      <c r="D73" s="32"/>
      <c r="E73" s="32"/>
      <c r="F73" s="32"/>
      <c r="G73" s="33">
        <v>0</v>
      </c>
      <c r="H73" s="32">
        <v>180</v>
      </c>
      <c r="I73" s="32" t="s">
        <v>36</v>
      </c>
      <c r="J73" s="32"/>
      <c r="K73" s="32">
        <f t="shared" si="63"/>
        <v>0</v>
      </c>
      <c r="L73" s="32"/>
      <c r="M73" s="32"/>
      <c r="N73" s="32"/>
      <c r="O73" s="32"/>
      <c r="P73" s="32">
        <f t="shared" si="64"/>
        <v>0</v>
      </c>
      <c r="Q73" s="34"/>
      <c r="R73" s="34"/>
      <c r="S73" s="34"/>
      <c r="T73" s="32"/>
      <c r="U73" s="32" t="e">
        <f t="shared" si="65"/>
        <v>#DIV/0!</v>
      </c>
      <c r="V73" s="32" t="e">
        <f t="shared" si="66"/>
        <v>#DIV/0!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 t="s">
        <v>41</v>
      </c>
      <c r="AC73" s="32">
        <f t="shared" si="67"/>
        <v>0</v>
      </c>
      <c r="AD73" s="33">
        <v>0</v>
      </c>
      <c r="AE73" s="35"/>
      <c r="AF73" s="32"/>
      <c r="AG73" s="32">
        <f>VLOOKUP(A73,[1]Sheet!$A:$AK,36,0)</f>
        <v>14</v>
      </c>
      <c r="AH73" s="32">
        <f>VLOOKUP(A73,[1]Sheet!$A:$AK,37,0)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39</v>
      </c>
      <c r="C74" s="1">
        <v>1126</v>
      </c>
      <c r="D74" s="1">
        <v>1850</v>
      </c>
      <c r="E74" s="1">
        <v>1207</v>
      </c>
      <c r="F74" s="1">
        <v>1580</v>
      </c>
      <c r="G74" s="5">
        <v>0.25</v>
      </c>
      <c r="H74" s="1">
        <v>180</v>
      </c>
      <c r="I74" s="1" t="s">
        <v>36</v>
      </c>
      <c r="J74" s="1">
        <v>1203</v>
      </c>
      <c r="K74" s="1">
        <f t="shared" si="63"/>
        <v>4</v>
      </c>
      <c r="L74" s="1"/>
      <c r="M74" s="1"/>
      <c r="N74" s="1"/>
      <c r="O74" s="1"/>
      <c r="P74" s="1">
        <f t="shared" si="64"/>
        <v>241.4</v>
      </c>
      <c r="Q74" s="4">
        <f t="shared" ref="Q74:Q77" si="68">16*P74-O74-F74</f>
        <v>2282.4</v>
      </c>
      <c r="R74" s="27">
        <f t="shared" ref="R74:R77" si="69">AD74*AE74</f>
        <v>2352</v>
      </c>
      <c r="S74" s="4"/>
      <c r="T74" s="1"/>
      <c r="U74" s="1">
        <f t="shared" si="65"/>
        <v>16.288318144159071</v>
      </c>
      <c r="V74" s="1">
        <f t="shared" si="66"/>
        <v>6.5451532725766359</v>
      </c>
      <c r="W74" s="1">
        <v>271.2</v>
      </c>
      <c r="X74" s="1">
        <v>214.6</v>
      </c>
      <c r="Y74" s="1">
        <v>211.8</v>
      </c>
      <c r="Z74" s="1">
        <v>221.8</v>
      </c>
      <c r="AA74" s="1">
        <v>267.8</v>
      </c>
      <c r="AB74" s="1"/>
      <c r="AC74" s="1">
        <f t="shared" si="67"/>
        <v>570.6</v>
      </c>
      <c r="AD74" s="5">
        <v>12</v>
      </c>
      <c r="AE74" s="40">
        <f t="shared" ref="AE74:AE77" si="70">MROUND(Q74,AD74*AG74)/AD74</f>
        <v>196</v>
      </c>
      <c r="AF74" s="26">
        <f t="shared" ref="AF74:AF77" si="71">AE74*AD74*G74</f>
        <v>588</v>
      </c>
      <c r="AG74" s="1">
        <f>VLOOKUP(A74,[1]Sheet!$A:$AK,36,0)</f>
        <v>14</v>
      </c>
      <c r="AH74" s="1">
        <f>VLOOKUP(A74,[1]Sheet!$A:$AK,37,0)</f>
        <v>70</v>
      </c>
      <c r="AI74" s="1">
        <f t="shared" ref="AI74:AI84" si="72">AE74/AH74</f>
        <v>2.8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39</v>
      </c>
      <c r="C75" s="1">
        <v>958</v>
      </c>
      <c r="D75" s="1">
        <v>2352</v>
      </c>
      <c r="E75" s="1">
        <v>1399</v>
      </c>
      <c r="F75" s="1">
        <v>1728</v>
      </c>
      <c r="G75" s="5">
        <v>0.25</v>
      </c>
      <c r="H75" s="1">
        <v>180</v>
      </c>
      <c r="I75" s="1" t="s">
        <v>36</v>
      </c>
      <c r="J75" s="1">
        <v>1391</v>
      </c>
      <c r="K75" s="1">
        <f t="shared" si="63"/>
        <v>8</v>
      </c>
      <c r="L75" s="1"/>
      <c r="M75" s="1"/>
      <c r="N75" s="1"/>
      <c r="O75" s="1"/>
      <c r="P75" s="1">
        <f t="shared" si="64"/>
        <v>279.8</v>
      </c>
      <c r="Q75" s="4">
        <f t="shared" si="68"/>
        <v>2748.8</v>
      </c>
      <c r="R75" s="27">
        <f t="shared" si="69"/>
        <v>2688</v>
      </c>
      <c r="S75" s="4"/>
      <c r="T75" s="1"/>
      <c r="U75" s="1">
        <f t="shared" si="65"/>
        <v>15.782701929949964</v>
      </c>
      <c r="V75" s="1">
        <f t="shared" si="66"/>
        <v>6.1758398856325947</v>
      </c>
      <c r="W75" s="1">
        <v>292.60000000000002</v>
      </c>
      <c r="X75" s="1">
        <v>233.8</v>
      </c>
      <c r="Y75" s="1">
        <v>214</v>
      </c>
      <c r="Z75" s="1">
        <v>247.2</v>
      </c>
      <c r="AA75" s="1">
        <v>242.6</v>
      </c>
      <c r="AB75" s="1"/>
      <c r="AC75" s="1">
        <f t="shared" si="67"/>
        <v>687.2</v>
      </c>
      <c r="AD75" s="5">
        <v>12</v>
      </c>
      <c r="AE75" s="40">
        <f t="shared" si="70"/>
        <v>224</v>
      </c>
      <c r="AF75" s="26">
        <f t="shared" si="71"/>
        <v>672</v>
      </c>
      <c r="AG75" s="1">
        <f>VLOOKUP(A75,[1]Sheet!$A:$AK,36,0)</f>
        <v>14</v>
      </c>
      <c r="AH75" s="1">
        <f>VLOOKUP(A75,[1]Sheet!$A:$AK,37,0)</f>
        <v>70</v>
      </c>
      <c r="AI75" s="1">
        <f t="shared" si="72"/>
        <v>3.2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35</v>
      </c>
      <c r="C76" s="1">
        <v>210.6</v>
      </c>
      <c r="D76" s="1"/>
      <c r="E76" s="1">
        <v>91.8</v>
      </c>
      <c r="F76" s="1">
        <v>118.8</v>
      </c>
      <c r="G76" s="5">
        <v>1</v>
      </c>
      <c r="H76" s="1">
        <v>180</v>
      </c>
      <c r="I76" s="1" t="s">
        <v>36</v>
      </c>
      <c r="J76" s="1">
        <v>91.8</v>
      </c>
      <c r="K76" s="1">
        <f t="shared" si="63"/>
        <v>0</v>
      </c>
      <c r="L76" s="1"/>
      <c r="M76" s="1"/>
      <c r="N76" s="1"/>
      <c r="O76" s="1"/>
      <c r="P76" s="1">
        <f t="shared" si="64"/>
        <v>18.36</v>
      </c>
      <c r="Q76" s="4">
        <f t="shared" si="68"/>
        <v>174.95999999999998</v>
      </c>
      <c r="R76" s="27">
        <f t="shared" si="69"/>
        <v>189</v>
      </c>
      <c r="S76" s="4"/>
      <c r="T76" s="1"/>
      <c r="U76" s="1">
        <f t="shared" si="65"/>
        <v>16.764705882352942</v>
      </c>
      <c r="V76" s="1">
        <f t="shared" si="66"/>
        <v>6.4705882352941178</v>
      </c>
      <c r="W76" s="1">
        <v>10.8</v>
      </c>
      <c r="X76" s="1">
        <v>7.56</v>
      </c>
      <c r="Y76" s="1">
        <v>17.82</v>
      </c>
      <c r="Z76" s="1">
        <v>0.54</v>
      </c>
      <c r="AA76" s="1">
        <v>8.64</v>
      </c>
      <c r="AB76" s="1"/>
      <c r="AC76" s="1">
        <f t="shared" si="67"/>
        <v>174.95999999999998</v>
      </c>
      <c r="AD76" s="5">
        <v>2.7</v>
      </c>
      <c r="AE76" s="40">
        <f t="shared" si="70"/>
        <v>70</v>
      </c>
      <c r="AF76" s="26">
        <f t="shared" si="71"/>
        <v>189</v>
      </c>
      <c r="AG76" s="1">
        <f>VLOOKUP(A76,[1]Sheet!$A:$AK,36,0)</f>
        <v>14</v>
      </c>
      <c r="AH76" s="1">
        <f>VLOOKUP(A76,[1]Sheet!$A:$AK,37,0)</f>
        <v>126</v>
      </c>
      <c r="AI76" s="1">
        <f t="shared" si="72"/>
        <v>0.55555555555555558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35</v>
      </c>
      <c r="C77" s="1">
        <v>1304.2</v>
      </c>
      <c r="D77" s="1">
        <v>1440.8</v>
      </c>
      <c r="E77" s="1">
        <v>1000</v>
      </c>
      <c r="F77" s="1">
        <v>1645</v>
      </c>
      <c r="G77" s="5">
        <v>1</v>
      </c>
      <c r="H77" s="1">
        <v>180</v>
      </c>
      <c r="I77" s="1" t="s">
        <v>36</v>
      </c>
      <c r="J77" s="1">
        <v>1113.0999999999999</v>
      </c>
      <c r="K77" s="1">
        <f t="shared" si="63"/>
        <v>-113.09999999999991</v>
      </c>
      <c r="L77" s="1"/>
      <c r="M77" s="1"/>
      <c r="N77" s="1"/>
      <c r="O77" s="1"/>
      <c r="P77" s="1">
        <f t="shared" si="64"/>
        <v>200</v>
      </c>
      <c r="Q77" s="4">
        <f t="shared" si="68"/>
        <v>1555</v>
      </c>
      <c r="R77" s="27">
        <f t="shared" si="69"/>
        <v>1560</v>
      </c>
      <c r="S77" s="4"/>
      <c r="T77" s="1"/>
      <c r="U77" s="1">
        <f t="shared" si="65"/>
        <v>16.024999999999999</v>
      </c>
      <c r="V77" s="1">
        <f t="shared" si="66"/>
        <v>8.2249999999999996</v>
      </c>
      <c r="W77" s="1">
        <v>190.08</v>
      </c>
      <c r="X77" s="1">
        <v>197.08</v>
      </c>
      <c r="Y77" s="1">
        <v>185</v>
      </c>
      <c r="Z77" s="1">
        <v>182</v>
      </c>
      <c r="AA77" s="1">
        <v>180</v>
      </c>
      <c r="AB77" s="1"/>
      <c r="AC77" s="1">
        <f t="shared" si="67"/>
        <v>1555</v>
      </c>
      <c r="AD77" s="5">
        <v>5</v>
      </c>
      <c r="AE77" s="40">
        <f t="shared" si="70"/>
        <v>312</v>
      </c>
      <c r="AF77" s="26">
        <f t="shared" si="71"/>
        <v>1560</v>
      </c>
      <c r="AG77" s="1">
        <f>VLOOKUP(A77,[1]Sheet!$A:$AK,36,0)</f>
        <v>12</v>
      </c>
      <c r="AH77" s="1">
        <f>VLOOKUP(A77,[1]Sheet!$A:$AK,37,0)</f>
        <v>84</v>
      </c>
      <c r="AI77" s="1">
        <f t="shared" si="72"/>
        <v>3.7142857142857144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39</v>
      </c>
      <c r="C78" s="1">
        <v>429</v>
      </c>
      <c r="D78" s="1">
        <v>264</v>
      </c>
      <c r="E78" s="1">
        <v>301</v>
      </c>
      <c r="F78" s="1">
        <v>264</v>
      </c>
      <c r="G78" s="5">
        <v>0.14000000000000001</v>
      </c>
      <c r="H78" s="1">
        <v>180</v>
      </c>
      <c r="I78" s="1" t="s">
        <v>36</v>
      </c>
      <c r="J78" s="1">
        <v>315</v>
      </c>
      <c r="K78" s="1">
        <f t="shared" si="63"/>
        <v>-14</v>
      </c>
      <c r="L78" s="1"/>
      <c r="M78" s="1"/>
      <c r="N78" s="1"/>
      <c r="O78" s="1"/>
      <c r="P78" s="1">
        <f t="shared" si="64"/>
        <v>60.2</v>
      </c>
      <c r="Q78" s="4">
        <f>16*P78-O78-F78</f>
        <v>699.2</v>
      </c>
      <c r="R78" s="27">
        <f t="shared" ref="R78:R84" si="73">AD78*AE78</f>
        <v>792</v>
      </c>
      <c r="S78" s="4"/>
      <c r="T78" s="1"/>
      <c r="U78" s="1">
        <f t="shared" si="65"/>
        <v>17.541528239202655</v>
      </c>
      <c r="V78" s="1">
        <f t="shared" si="66"/>
        <v>4.3853820598006639</v>
      </c>
      <c r="W78" s="1">
        <v>219.6</v>
      </c>
      <c r="X78" s="1">
        <v>25.6</v>
      </c>
      <c r="Y78" s="1">
        <v>22.6</v>
      </c>
      <c r="Z78" s="1">
        <v>36.4</v>
      </c>
      <c r="AA78" s="1">
        <v>135.4</v>
      </c>
      <c r="AB78" s="1"/>
      <c r="AC78" s="1">
        <f t="shared" si="67"/>
        <v>97.888000000000019</v>
      </c>
      <c r="AD78" s="5">
        <v>22</v>
      </c>
      <c r="AE78" s="40">
        <f t="shared" ref="AE78" si="74">MROUND(Q78,AD78*AG78)/AD78</f>
        <v>36</v>
      </c>
      <c r="AF78" s="26">
        <f t="shared" ref="AF78" si="75">AE78*AD78*G78</f>
        <v>110.88000000000001</v>
      </c>
      <c r="AG78" s="1">
        <f>VLOOKUP(A78,[1]Sheet!$A:$AK,36,0)</f>
        <v>12</v>
      </c>
      <c r="AH78" s="1">
        <f>VLOOKUP(A78,[1]Sheet!$A:$AK,37,0)</f>
        <v>84</v>
      </c>
      <c r="AI78" s="1">
        <f t="shared" si="72"/>
        <v>0.42857142857142855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8" t="s">
        <v>122</v>
      </c>
      <c r="B79" s="28" t="s">
        <v>39</v>
      </c>
      <c r="C79" s="28"/>
      <c r="D79" s="28"/>
      <c r="E79" s="28"/>
      <c r="F79" s="28"/>
      <c r="G79" s="29">
        <v>0.7</v>
      </c>
      <c r="H79" s="28">
        <v>180</v>
      </c>
      <c r="I79" s="28" t="s">
        <v>36</v>
      </c>
      <c r="J79" s="1"/>
      <c r="K79" s="1"/>
      <c r="L79" s="1"/>
      <c r="M79" s="1"/>
      <c r="N79" s="1"/>
      <c r="O79" s="1"/>
      <c r="P79" s="28">
        <f t="shared" si="64"/>
        <v>0</v>
      </c>
      <c r="Q79" s="30">
        <f>AD79*AG79</f>
        <v>120</v>
      </c>
      <c r="R79" s="30">
        <f t="shared" si="73"/>
        <v>120</v>
      </c>
      <c r="S79" s="30"/>
      <c r="T79" s="28" t="s">
        <v>128</v>
      </c>
      <c r="U79" s="28" t="e">
        <f t="shared" ref="U79:U84" si="76">(F79+N79+O79+R79)/P79</f>
        <v>#DIV/0!</v>
      </c>
      <c r="V79" s="28" t="e">
        <f t="shared" ref="V79:V84" si="77">(F79+N79+O79)/P79</f>
        <v>#DIV/0!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 t="s">
        <v>37</v>
      </c>
      <c r="AC79" s="28">
        <f t="shared" si="67"/>
        <v>84</v>
      </c>
      <c r="AD79" s="29">
        <v>10</v>
      </c>
      <c r="AE79" s="31">
        <f t="shared" ref="AE79:AE84" si="78">MROUND(Q79,AD79*AG79)/AD79</f>
        <v>12</v>
      </c>
      <c r="AF79" s="28">
        <f t="shared" ref="AF79:AF84" si="79">AE79*AD79*G79</f>
        <v>84</v>
      </c>
      <c r="AG79" s="28">
        <v>12</v>
      </c>
      <c r="AH79" s="28">
        <v>84</v>
      </c>
      <c r="AI79" s="1">
        <f t="shared" si="72"/>
        <v>0.14285714285714285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8" t="s">
        <v>123</v>
      </c>
      <c r="B80" s="28" t="s">
        <v>39</v>
      </c>
      <c r="C80" s="28"/>
      <c r="D80" s="28"/>
      <c r="E80" s="28"/>
      <c r="F80" s="28"/>
      <c r="G80" s="29">
        <v>0.4</v>
      </c>
      <c r="H80" s="28">
        <v>180</v>
      </c>
      <c r="I80" s="28" t="s">
        <v>36</v>
      </c>
      <c r="J80" s="1"/>
      <c r="K80" s="1"/>
      <c r="L80" s="1"/>
      <c r="M80" s="1"/>
      <c r="N80" s="1"/>
      <c r="O80" s="1"/>
      <c r="P80" s="28">
        <f t="shared" si="64"/>
        <v>0</v>
      </c>
      <c r="Q80" s="30">
        <f t="shared" ref="Q80:Q84" si="80">AD80*AG80</f>
        <v>192</v>
      </c>
      <c r="R80" s="30">
        <f t="shared" si="73"/>
        <v>192</v>
      </c>
      <c r="S80" s="30"/>
      <c r="T80" s="28" t="s">
        <v>129</v>
      </c>
      <c r="U80" s="28" t="e">
        <f t="shared" si="76"/>
        <v>#DIV/0!</v>
      </c>
      <c r="V80" s="28" t="e">
        <f t="shared" si="77"/>
        <v>#DIV/0!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 t="s">
        <v>37</v>
      </c>
      <c r="AC80" s="28">
        <f t="shared" si="67"/>
        <v>76.800000000000011</v>
      </c>
      <c r="AD80" s="29">
        <v>16</v>
      </c>
      <c r="AE80" s="31">
        <f t="shared" si="78"/>
        <v>12</v>
      </c>
      <c r="AF80" s="28">
        <f t="shared" si="79"/>
        <v>76.800000000000011</v>
      </c>
      <c r="AG80" s="28">
        <v>12</v>
      </c>
      <c r="AH80" s="28">
        <v>84</v>
      </c>
      <c r="AI80" s="1">
        <f t="shared" si="72"/>
        <v>0.14285714285714285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8" t="s">
        <v>124</v>
      </c>
      <c r="B81" s="28" t="s">
        <v>39</v>
      </c>
      <c r="C81" s="28"/>
      <c r="D81" s="28"/>
      <c r="E81" s="28"/>
      <c r="F81" s="28"/>
      <c r="G81" s="29">
        <v>0.7</v>
      </c>
      <c r="H81" s="28">
        <v>180</v>
      </c>
      <c r="I81" s="28" t="s">
        <v>36</v>
      </c>
      <c r="J81" s="1"/>
      <c r="K81" s="1"/>
      <c r="L81" s="1"/>
      <c r="M81" s="1"/>
      <c r="N81" s="1"/>
      <c r="O81" s="1"/>
      <c r="P81" s="28">
        <f t="shared" si="64"/>
        <v>0</v>
      </c>
      <c r="Q81" s="30">
        <f t="shared" si="80"/>
        <v>120</v>
      </c>
      <c r="R81" s="30">
        <f t="shared" si="73"/>
        <v>120</v>
      </c>
      <c r="S81" s="30"/>
      <c r="T81" s="28" t="s">
        <v>130</v>
      </c>
      <c r="U81" s="28" t="e">
        <f t="shared" si="76"/>
        <v>#DIV/0!</v>
      </c>
      <c r="V81" s="28" t="e">
        <f t="shared" si="77"/>
        <v>#DIV/0!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 t="s">
        <v>37</v>
      </c>
      <c r="AC81" s="28">
        <f t="shared" si="67"/>
        <v>84</v>
      </c>
      <c r="AD81" s="29">
        <v>10</v>
      </c>
      <c r="AE81" s="31">
        <f t="shared" si="78"/>
        <v>12</v>
      </c>
      <c r="AF81" s="28">
        <f t="shared" si="79"/>
        <v>84</v>
      </c>
      <c r="AG81" s="28">
        <v>12</v>
      </c>
      <c r="AH81" s="28">
        <v>84</v>
      </c>
      <c r="AI81" s="1">
        <f t="shared" si="72"/>
        <v>0.14285714285714285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8" t="s">
        <v>125</v>
      </c>
      <c r="B82" s="28" t="s">
        <v>39</v>
      </c>
      <c r="C82" s="28"/>
      <c r="D82" s="28"/>
      <c r="E82" s="28"/>
      <c r="F82" s="28"/>
      <c r="G82" s="29">
        <v>0.4</v>
      </c>
      <c r="H82" s="28">
        <v>180</v>
      </c>
      <c r="I82" s="28" t="s">
        <v>36</v>
      </c>
      <c r="J82" s="1"/>
      <c r="K82" s="1"/>
      <c r="L82" s="1"/>
      <c r="M82" s="1"/>
      <c r="N82" s="1"/>
      <c r="O82" s="1"/>
      <c r="P82" s="28">
        <f t="shared" si="64"/>
        <v>0</v>
      </c>
      <c r="Q82" s="30">
        <f t="shared" si="80"/>
        <v>192</v>
      </c>
      <c r="R82" s="30">
        <f t="shared" si="73"/>
        <v>192</v>
      </c>
      <c r="S82" s="30"/>
      <c r="T82" s="28" t="s">
        <v>131</v>
      </c>
      <c r="U82" s="28" t="e">
        <f t="shared" si="76"/>
        <v>#DIV/0!</v>
      </c>
      <c r="V82" s="28" t="e">
        <f t="shared" si="77"/>
        <v>#DIV/0!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 t="s">
        <v>37</v>
      </c>
      <c r="AC82" s="28">
        <f t="shared" si="67"/>
        <v>76.800000000000011</v>
      </c>
      <c r="AD82" s="29">
        <v>16</v>
      </c>
      <c r="AE82" s="31">
        <f t="shared" si="78"/>
        <v>12</v>
      </c>
      <c r="AF82" s="28">
        <f t="shared" si="79"/>
        <v>76.800000000000011</v>
      </c>
      <c r="AG82" s="28">
        <v>12</v>
      </c>
      <c r="AH82" s="28">
        <v>84</v>
      </c>
      <c r="AI82" s="1">
        <f t="shared" si="72"/>
        <v>0.14285714285714285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28" t="s">
        <v>126</v>
      </c>
      <c r="B83" s="28" t="s">
        <v>39</v>
      </c>
      <c r="C83" s="28"/>
      <c r="D83" s="28"/>
      <c r="E83" s="28"/>
      <c r="F83" s="28"/>
      <c r="G83" s="29">
        <v>0.7</v>
      </c>
      <c r="H83" s="28">
        <v>180</v>
      </c>
      <c r="I83" s="28" t="s">
        <v>36</v>
      </c>
      <c r="J83" s="1"/>
      <c r="K83" s="1"/>
      <c r="L83" s="1"/>
      <c r="M83" s="1"/>
      <c r="N83" s="1"/>
      <c r="O83" s="1"/>
      <c r="P83" s="28">
        <f t="shared" si="64"/>
        <v>0</v>
      </c>
      <c r="Q83" s="30">
        <f t="shared" si="80"/>
        <v>120</v>
      </c>
      <c r="R83" s="30">
        <f t="shared" si="73"/>
        <v>120</v>
      </c>
      <c r="S83" s="30"/>
      <c r="T83" s="28" t="s">
        <v>132</v>
      </c>
      <c r="U83" s="28" t="e">
        <f t="shared" si="76"/>
        <v>#DIV/0!</v>
      </c>
      <c r="V83" s="28" t="e">
        <f t="shared" si="77"/>
        <v>#DIV/0!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 t="s">
        <v>37</v>
      </c>
      <c r="AC83" s="28">
        <f t="shared" si="67"/>
        <v>84</v>
      </c>
      <c r="AD83" s="29">
        <v>10</v>
      </c>
      <c r="AE83" s="31">
        <f t="shared" si="78"/>
        <v>12</v>
      </c>
      <c r="AF83" s="28">
        <f t="shared" si="79"/>
        <v>84</v>
      </c>
      <c r="AG83" s="28">
        <v>12</v>
      </c>
      <c r="AH83" s="28">
        <v>84</v>
      </c>
      <c r="AI83" s="1">
        <f t="shared" si="72"/>
        <v>0.14285714285714285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28" t="s">
        <v>127</v>
      </c>
      <c r="B84" s="28" t="s">
        <v>39</v>
      </c>
      <c r="C84" s="28"/>
      <c r="D84" s="28"/>
      <c r="E84" s="28"/>
      <c r="F84" s="28"/>
      <c r="G84" s="29">
        <v>0.4</v>
      </c>
      <c r="H84" s="28">
        <v>180</v>
      </c>
      <c r="I84" s="28" t="s">
        <v>36</v>
      </c>
      <c r="J84" s="1"/>
      <c r="K84" s="1"/>
      <c r="L84" s="1"/>
      <c r="M84" s="1"/>
      <c r="N84" s="1"/>
      <c r="O84" s="1"/>
      <c r="P84" s="28">
        <f t="shared" si="64"/>
        <v>0</v>
      </c>
      <c r="Q84" s="30">
        <f t="shared" si="80"/>
        <v>192</v>
      </c>
      <c r="R84" s="30">
        <f t="shared" si="73"/>
        <v>192</v>
      </c>
      <c r="S84" s="30"/>
      <c r="T84" s="28" t="s">
        <v>133</v>
      </c>
      <c r="U84" s="28" t="e">
        <f t="shared" si="76"/>
        <v>#DIV/0!</v>
      </c>
      <c r="V84" s="28" t="e">
        <f t="shared" si="77"/>
        <v>#DIV/0!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 t="s">
        <v>37</v>
      </c>
      <c r="AC84" s="28">
        <f t="shared" si="67"/>
        <v>76.800000000000011</v>
      </c>
      <c r="AD84" s="29">
        <v>16</v>
      </c>
      <c r="AE84" s="31">
        <f t="shared" si="78"/>
        <v>12</v>
      </c>
      <c r="AF84" s="28">
        <f t="shared" si="79"/>
        <v>76.800000000000011</v>
      </c>
      <c r="AG84" s="28">
        <v>12</v>
      </c>
      <c r="AH84" s="28">
        <v>84</v>
      </c>
      <c r="AI84" s="1">
        <f t="shared" si="72"/>
        <v>0.14285714285714285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5"/>
      <c r="AE494" s="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5"/>
      <c r="AE495" s="9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5"/>
      <c r="AE496" s="9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5"/>
      <c r="AE497" s="9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H84" xr:uid="{A1D346D4-4AE8-4242-85CB-F580F86BBFC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2024-11-21T12:22:14Z</dcterms:created>
  <dcterms:modified xsi:type="dcterms:W3CDTF">2024-11-22T10:03:35Z</dcterms:modified>
</cp:coreProperties>
</file>