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D24288D-F4D3-46F5-87AA-892DE66C329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X577" i="1"/>
  <c r="Y576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Y526" i="1"/>
  <c r="X526" i="1"/>
  <c r="X525" i="1"/>
  <c r="BO524" i="1"/>
  <c r="BM524" i="1"/>
  <c r="Z524" i="1"/>
  <c r="Z525" i="1" s="1"/>
  <c r="Y524" i="1"/>
  <c r="Z67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Y511" i="1" s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Z482" i="1" s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Y478" i="1" s="1"/>
  <c r="P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Y468" i="1" s="1"/>
  <c r="P465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Y450" i="1" s="1"/>
  <c r="P447" i="1"/>
  <c r="X445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Y445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P428" i="1"/>
  <c r="BP427" i="1"/>
  <c r="BO427" i="1"/>
  <c r="BN427" i="1"/>
  <c r="BM427" i="1"/>
  <c r="Z427" i="1"/>
  <c r="Y427" i="1"/>
  <c r="P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Y416" i="1" s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Y391" i="1" s="1"/>
  <c r="P389" i="1"/>
  <c r="BP388" i="1"/>
  <c r="BO388" i="1"/>
  <c r="BN388" i="1"/>
  <c r="BM388" i="1"/>
  <c r="Z388" i="1"/>
  <c r="Y388" i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Y386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Y377" i="1" s="1"/>
  <c r="P373" i="1"/>
  <c r="BP372" i="1"/>
  <c r="BO372" i="1"/>
  <c r="BN372" i="1"/>
  <c r="BM372" i="1"/>
  <c r="Z372" i="1"/>
  <c r="Y372" i="1"/>
  <c r="Y376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U676" i="1" s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Y353" i="1" s="1"/>
  <c r="P351" i="1"/>
  <c r="BP350" i="1"/>
  <c r="BO350" i="1"/>
  <c r="BN350" i="1"/>
  <c r="BM350" i="1"/>
  <c r="Z350" i="1"/>
  <c r="Y350" i="1"/>
  <c r="Y352" i="1" s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Q676" i="1" s="1"/>
  <c r="P309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M676" i="1" s="1"/>
  <c r="P283" i="1"/>
  <c r="X280" i="1"/>
  <c r="X279" i="1"/>
  <c r="BO278" i="1"/>
  <c r="BM278" i="1"/>
  <c r="Y278" i="1"/>
  <c r="Y280" i="1" s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X263" i="1"/>
  <c r="X262" i="1"/>
  <c r="BO261" i="1"/>
  <c r="BM261" i="1"/>
  <c r="Y261" i="1"/>
  <c r="P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Y251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Y243" i="1" s="1"/>
  <c r="P231" i="1"/>
  <c r="X229" i="1"/>
  <c r="X228" i="1"/>
  <c r="BP227" i="1"/>
  <c r="BO227" i="1"/>
  <c r="BN227" i="1"/>
  <c r="BM227" i="1"/>
  <c r="Z227" i="1"/>
  <c r="Y227" i="1"/>
  <c r="P227" i="1"/>
  <c r="BO226" i="1"/>
  <c r="BM226" i="1"/>
  <c r="Y226" i="1"/>
  <c r="BP226" i="1" s="1"/>
  <c r="P226" i="1"/>
  <c r="BO225" i="1"/>
  <c r="BM225" i="1"/>
  <c r="Y225" i="1"/>
  <c r="BP225" i="1" s="1"/>
  <c r="P225" i="1"/>
  <c r="BO224" i="1"/>
  <c r="BM224" i="1"/>
  <c r="Y224" i="1"/>
  <c r="BP224" i="1" s="1"/>
  <c r="P224" i="1"/>
  <c r="BO223" i="1"/>
  <c r="BM223" i="1"/>
  <c r="Y223" i="1"/>
  <c r="BP223" i="1" s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Y229" i="1" s="1"/>
  <c r="P220" i="1"/>
  <c r="X218" i="1"/>
  <c r="X217" i="1"/>
  <c r="BO216" i="1"/>
  <c r="BM216" i="1"/>
  <c r="Y216" i="1"/>
  <c r="BP216" i="1" s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O210" i="1"/>
  <c r="BM210" i="1"/>
  <c r="Y210" i="1"/>
  <c r="J676" i="1" s="1"/>
  <c r="P210" i="1"/>
  <c r="X207" i="1"/>
  <c r="X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Y207" i="1" s="1"/>
  <c r="P198" i="1"/>
  <c r="X196" i="1"/>
  <c r="Y195" i="1"/>
  <c r="X195" i="1"/>
  <c r="BP194" i="1"/>
  <c r="BO194" i="1"/>
  <c r="BN194" i="1"/>
  <c r="BM194" i="1"/>
  <c r="Z194" i="1"/>
  <c r="Z195" i="1" s="1"/>
  <c r="Y194" i="1"/>
  <c r="X190" i="1"/>
  <c r="X189" i="1"/>
  <c r="BO188" i="1"/>
  <c r="BM188" i="1"/>
  <c r="Y188" i="1"/>
  <c r="BP188" i="1" s="1"/>
  <c r="P188" i="1"/>
  <c r="BP187" i="1"/>
  <c r="BO187" i="1"/>
  <c r="BN187" i="1"/>
  <c r="BM187" i="1"/>
  <c r="Z187" i="1"/>
  <c r="Y187" i="1"/>
  <c r="P187" i="1"/>
  <c r="BO186" i="1"/>
  <c r="BM186" i="1"/>
  <c r="Y186" i="1"/>
  <c r="Y190" i="1" s="1"/>
  <c r="P186" i="1"/>
  <c r="X184" i="1"/>
  <c r="X183" i="1"/>
  <c r="BO182" i="1"/>
  <c r="BM182" i="1"/>
  <c r="Y182" i="1"/>
  <c r="BP182" i="1" s="1"/>
  <c r="P182" i="1"/>
  <c r="BP181" i="1"/>
  <c r="BO181" i="1"/>
  <c r="BN181" i="1"/>
  <c r="BM181" i="1"/>
  <c r="Z181" i="1"/>
  <c r="Y181" i="1"/>
  <c r="P181" i="1"/>
  <c r="BO180" i="1"/>
  <c r="BM180" i="1"/>
  <c r="Y180" i="1"/>
  <c r="BP180" i="1" s="1"/>
  <c r="P180" i="1"/>
  <c r="BP179" i="1"/>
  <c r="BO179" i="1"/>
  <c r="BN179" i="1"/>
  <c r="BM179" i="1"/>
  <c r="Z179" i="1"/>
  <c r="Y179" i="1"/>
  <c r="P179" i="1"/>
  <c r="BO178" i="1"/>
  <c r="BM178" i="1"/>
  <c r="Y178" i="1"/>
  <c r="Y184" i="1" s="1"/>
  <c r="P178" i="1"/>
  <c r="X176" i="1"/>
  <c r="X175" i="1"/>
  <c r="BO174" i="1"/>
  <c r="BM174" i="1"/>
  <c r="Y174" i="1"/>
  <c r="H676" i="1" s="1"/>
  <c r="P174" i="1"/>
  <c r="X171" i="1"/>
  <c r="X170" i="1"/>
  <c r="BO169" i="1"/>
  <c r="BM169" i="1"/>
  <c r="Y169" i="1"/>
  <c r="Y171" i="1" s="1"/>
  <c r="P169" i="1"/>
  <c r="BP168" i="1"/>
  <c r="BO168" i="1"/>
  <c r="BN168" i="1"/>
  <c r="BM168" i="1"/>
  <c r="Z168" i="1"/>
  <c r="Y168" i="1"/>
  <c r="Y170" i="1" s="1"/>
  <c r="P168" i="1"/>
  <c r="X166" i="1"/>
  <c r="X165" i="1"/>
  <c r="BP164" i="1"/>
  <c r="BO164" i="1"/>
  <c r="BN164" i="1"/>
  <c r="BM164" i="1"/>
  <c r="Z164" i="1"/>
  <c r="Y164" i="1"/>
  <c r="P164" i="1"/>
  <c r="BO163" i="1"/>
  <c r="BM163" i="1"/>
  <c r="Y163" i="1"/>
  <c r="Y165" i="1" s="1"/>
  <c r="P163" i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P158" i="1"/>
  <c r="X155" i="1"/>
  <c r="X154" i="1"/>
  <c r="BP153" i="1"/>
  <c r="BO153" i="1"/>
  <c r="BN153" i="1"/>
  <c r="BM153" i="1"/>
  <c r="Z153" i="1"/>
  <c r="Y153" i="1"/>
  <c r="P153" i="1"/>
  <c r="BO152" i="1"/>
  <c r="BM152" i="1"/>
  <c r="Y152" i="1"/>
  <c r="Y154" i="1" s="1"/>
  <c r="P152" i="1"/>
  <c r="X150" i="1"/>
  <c r="X149" i="1"/>
  <c r="BO148" i="1"/>
  <c r="BM148" i="1"/>
  <c r="Y148" i="1"/>
  <c r="BP148" i="1" s="1"/>
  <c r="P148" i="1"/>
  <c r="BP147" i="1"/>
  <c r="BO147" i="1"/>
  <c r="BN147" i="1"/>
  <c r="BM147" i="1"/>
  <c r="Z147" i="1"/>
  <c r="Y147" i="1"/>
  <c r="P147" i="1"/>
  <c r="BO146" i="1"/>
  <c r="BM146" i="1"/>
  <c r="Y146" i="1"/>
  <c r="BP146" i="1" s="1"/>
  <c r="P146" i="1"/>
  <c r="BP145" i="1"/>
  <c r="BO145" i="1"/>
  <c r="BN145" i="1"/>
  <c r="BM145" i="1"/>
  <c r="Z145" i="1"/>
  <c r="Y145" i="1"/>
  <c r="P145" i="1"/>
  <c r="BO144" i="1"/>
  <c r="BM144" i="1"/>
  <c r="Y144" i="1"/>
  <c r="BP144" i="1" s="1"/>
  <c r="BO143" i="1"/>
  <c r="BM143" i="1"/>
  <c r="Y143" i="1"/>
  <c r="Y150" i="1" s="1"/>
  <c r="P143" i="1"/>
  <c r="BP142" i="1"/>
  <c r="BO142" i="1"/>
  <c r="BN142" i="1"/>
  <c r="BM142" i="1"/>
  <c r="Z142" i="1"/>
  <c r="Y142" i="1"/>
  <c r="Y149" i="1" s="1"/>
  <c r="P142" i="1"/>
  <c r="X140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P137" i="1"/>
  <c r="BO136" i="1"/>
  <c r="BM136" i="1"/>
  <c r="Y136" i="1"/>
  <c r="BP136" i="1" s="1"/>
  <c r="BO135" i="1"/>
  <c r="BM135" i="1"/>
  <c r="Y135" i="1"/>
  <c r="BP135" i="1" s="1"/>
  <c r="BO134" i="1"/>
  <c r="BM134" i="1"/>
  <c r="Y134" i="1"/>
  <c r="Y139" i="1" s="1"/>
  <c r="P134" i="1"/>
  <c r="X132" i="1"/>
  <c r="X131" i="1"/>
  <c r="BO130" i="1"/>
  <c r="BM130" i="1"/>
  <c r="Y130" i="1"/>
  <c r="BP130" i="1" s="1"/>
  <c r="P130" i="1"/>
  <c r="BP129" i="1"/>
  <c r="BO129" i="1"/>
  <c r="BN129" i="1"/>
  <c r="BM129" i="1"/>
  <c r="Z129" i="1"/>
  <c r="Y129" i="1"/>
  <c r="P129" i="1"/>
  <c r="BO128" i="1"/>
  <c r="BM128" i="1"/>
  <c r="Y128" i="1"/>
  <c r="BP128" i="1" s="1"/>
  <c r="P128" i="1"/>
  <c r="BP127" i="1"/>
  <c r="BO127" i="1"/>
  <c r="BN127" i="1"/>
  <c r="BM127" i="1"/>
  <c r="Z127" i="1"/>
  <c r="Y127" i="1"/>
  <c r="P127" i="1"/>
  <c r="BO126" i="1"/>
  <c r="BM126" i="1"/>
  <c r="Y126" i="1"/>
  <c r="F676" i="1" s="1"/>
  <c r="P126" i="1"/>
  <c r="X123" i="1"/>
  <c r="X122" i="1"/>
  <c r="BO121" i="1"/>
  <c r="BM121" i="1"/>
  <c r="Y121" i="1"/>
  <c r="BP121" i="1" s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Y123" i="1" s="1"/>
  <c r="P116" i="1"/>
  <c r="X114" i="1"/>
  <c r="X113" i="1"/>
  <c r="BO112" i="1"/>
  <c r="BM112" i="1"/>
  <c r="Y112" i="1"/>
  <c r="BP112" i="1" s="1"/>
  <c r="P112" i="1"/>
  <c r="BP111" i="1"/>
  <c r="BO111" i="1"/>
  <c r="BN111" i="1"/>
  <c r="BM111" i="1"/>
  <c r="Z111" i="1"/>
  <c r="Y111" i="1"/>
  <c r="P111" i="1"/>
  <c r="BO110" i="1"/>
  <c r="BM110" i="1"/>
  <c r="Y110" i="1"/>
  <c r="E676" i="1" s="1"/>
  <c r="P110" i="1"/>
  <c r="X107" i="1"/>
  <c r="X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BO103" i="1"/>
  <c r="BM103" i="1"/>
  <c r="Y103" i="1"/>
  <c r="Y107" i="1" s="1"/>
  <c r="P103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BO96" i="1"/>
  <c r="BM96" i="1"/>
  <c r="Y96" i="1"/>
  <c r="BP96" i="1" s="1"/>
  <c r="BO95" i="1"/>
  <c r="BM95" i="1"/>
  <c r="Y95" i="1"/>
  <c r="BP95" i="1" s="1"/>
  <c r="BO94" i="1"/>
  <c r="BM94" i="1"/>
  <c r="Y94" i="1"/>
  <c r="Y101" i="1" s="1"/>
  <c r="X92" i="1"/>
  <c r="X91" i="1"/>
  <c r="BP90" i="1"/>
  <c r="BO90" i="1"/>
  <c r="BN90" i="1"/>
  <c r="BM90" i="1"/>
  <c r="Z90" i="1"/>
  <c r="Y90" i="1"/>
  <c r="P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BP79" i="1"/>
  <c r="BO79" i="1"/>
  <c r="BN79" i="1"/>
  <c r="BM79" i="1"/>
  <c r="Z79" i="1"/>
  <c r="Y79" i="1"/>
  <c r="P79" i="1"/>
  <c r="BO78" i="1"/>
  <c r="BM78" i="1"/>
  <c r="Y78" i="1"/>
  <c r="Y83" i="1" s="1"/>
  <c r="P78" i="1"/>
  <c r="X76" i="1"/>
  <c r="X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6" i="1" s="1"/>
  <c r="P67" i="1"/>
  <c r="BP66" i="1"/>
  <c r="BO66" i="1"/>
  <c r="BN66" i="1"/>
  <c r="BM66" i="1"/>
  <c r="Z66" i="1"/>
  <c r="Y66" i="1"/>
  <c r="X63" i="1"/>
  <c r="X62" i="1"/>
  <c r="BO61" i="1"/>
  <c r="BM61" i="1"/>
  <c r="Y61" i="1"/>
  <c r="Y63" i="1" s="1"/>
  <c r="P61" i="1"/>
  <c r="BP60" i="1"/>
  <c r="BO60" i="1"/>
  <c r="BN60" i="1"/>
  <c r="BM60" i="1"/>
  <c r="Z60" i="1"/>
  <c r="Y60" i="1"/>
  <c r="Y62" i="1" s="1"/>
  <c r="P60" i="1"/>
  <c r="X58" i="1"/>
  <c r="X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C676" i="1" s="1"/>
  <c r="P51" i="1"/>
  <c r="X47" i="1"/>
  <c r="X46" i="1"/>
  <c r="BO45" i="1"/>
  <c r="BM45" i="1"/>
  <c r="Y45" i="1"/>
  <c r="Y47" i="1" s="1"/>
  <c r="P45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BP36" i="1"/>
  <c r="BO36" i="1"/>
  <c r="BN36" i="1"/>
  <c r="BM36" i="1"/>
  <c r="Z36" i="1"/>
  <c r="Y36" i="1"/>
  <c r="BP35" i="1"/>
  <c r="BO35" i="1"/>
  <c r="BN35" i="1"/>
  <c r="BM35" i="1"/>
  <c r="Z35" i="1"/>
  <c r="Y35" i="1"/>
  <c r="P35" i="1"/>
  <c r="BO34" i="1"/>
  <c r="BM34" i="1"/>
  <c r="Y34" i="1"/>
  <c r="BP34" i="1" s="1"/>
  <c r="BO33" i="1"/>
  <c r="BM33" i="1"/>
  <c r="Y33" i="1"/>
  <c r="BP33" i="1" s="1"/>
  <c r="BO32" i="1"/>
  <c r="BM32" i="1"/>
  <c r="Y32" i="1"/>
  <c r="BP32" i="1" s="1"/>
  <c r="P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9" i="1" s="1"/>
  <c r="X24" i="1"/>
  <c r="X666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676" i="1"/>
  <c r="X667" i="1"/>
  <c r="X668" i="1"/>
  <c r="X670" i="1"/>
  <c r="Y24" i="1"/>
  <c r="Z26" i="1"/>
  <c r="BN26" i="1"/>
  <c r="BP26" i="1"/>
  <c r="Z28" i="1"/>
  <c r="BN28" i="1"/>
  <c r="Z29" i="1"/>
  <c r="BN29" i="1"/>
  <c r="Z32" i="1"/>
  <c r="BN32" i="1"/>
  <c r="Z33" i="1"/>
  <c r="BN33" i="1"/>
  <c r="Z34" i="1"/>
  <c r="BN34" i="1"/>
  <c r="Z37" i="1"/>
  <c r="BN37" i="1"/>
  <c r="Y38" i="1"/>
  <c r="Z41" i="1"/>
  <c r="Z42" i="1" s="1"/>
  <c r="BN41" i="1"/>
  <c r="BP41" i="1"/>
  <c r="Y42" i="1"/>
  <c r="Z45" i="1"/>
  <c r="Z46" i="1" s="1"/>
  <c r="BN45" i="1"/>
  <c r="BP45" i="1"/>
  <c r="Y46" i="1"/>
  <c r="Z51" i="1"/>
  <c r="Z57" i="1" s="1"/>
  <c r="BN51" i="1"/>
  <c r="BP51" i="1"/>
  <c r="Z53" i="1"/>
  <c r="BN53" i="1"/>
  <c r="Z55" i="1"/>
  <c r="BN55" i="1"/>
  <c r="Y58" i="1"/>
  <c r="Z61" i="1"/>
  <c r="Z62" i="1" s="1"/>
  <c r="BN61" i="1"/>
  <c r="BP61" i="1"/>
  <c r="D676" i="1"/>
  <c r="Z67" i="1"/>
  <c r="Z75" i="1" s="1"/>
  <c r="BN67" i="1"/>
  <c r="BP67" i="1"/>
  <c r="Z69" i="1"/>
  <c r="BN69" i="1"/>
  <c r="Z70" i="1"/>
  <c r="BN70" i="1"/>
  <c r="Z72" i="1"/>
  <c r="BN72" i="1"/>
  <c r="Z74" i="1"/>
  <c r="BN74" i="1"/>
  <c r="Y75" i="1"/>
  <c r="Z78" i="1"/>
  <c r="BN78" i="1"/>
  <c r="BP78" i="1"/>
  <c r="Z81" i="1"/>
  <c r="BN81" i="1"/>
  <c r="Y82" i="1"/>
  <c r="Z85" i="1"/>
  <c r="BN85" i="1"/>
  <c r="BP85" i="1"/>
  <c r="Z87" i="1"/>
  <c r="BN87" i="1"/>
  <c r="Z89" i="1"/>
  <c r="BN89" i="1"/>
  <c r="Y92" i="1"/>
  <c r="Z94" i="1"/>
  <c r="BN94" i="1"/>
  <c r="BP94" i="1"/>
  <c r="Z95" i="1"/>
  <c r="BN95" i="1"/>
  <c r="Z96" i="1"/>
  <c r="BN96" i="1"/>
  <c r="Z97" i="1"/>
  <c r="BN97" i="1"/>
  <c r="Z99" i="1"/>
  <c r="BN99" i="1"/>
  <c r="Y100" i="1"/>
  <c r="Z103" i="1"/>
  <c r="BN103" i="1"/>
  <c r="BP103" i="1"/>
  <c r="Z105" i="1"/>
  <c r="BN105" i="1"/>
  <c r="Y106" i="1"/>
  <c r="Z110" i="1"/>
  <c r="BN110" i="1"/>
  <c r="BP110" i="1"/>
  <c r="Z112" i="1"/>
  <c r="BN112" i="1"/>
  <c r="Y113" i="1"/>
  <c r="Z116" i="1"/>
  <c r="BN116" i="1"/>
  <c r="BP116" i="1"/>
  <c r="Z118" i="1"/>
  <c r="BN118" i="1"/>
  <c r="Z120" i="1"/>
  <c r="BN120" i="1"/>
  <c r="Z121" i="1"/>
  <c r="BN121" i="1"/>
  <c r="Y122" i="1"/>
  <c r="Z126" i="1"/>
  <c r="BN126" i="1"/>
  <c r="BP126" i="1"/>
  <c r="Z128" i="1"/>
  <c r="BN128" i="1"/>
  <c r="Z130" i="1"/>
  <c r="BN130" i="1"/>
  <c r="Y131" i="1"/>
  <c r="Z134" i="1"/>
  <c r="BN134" i="1"/>
  <c r="BP134" i="1"/>
  <c r="Z135" i="1"/>
  <c r="BN135" i="1"/>
  <c r="Z136" i="1"/>
  <c r="BN136" i="1"/>
  <c r="Y140" i="1"/>
  <c r="Z143" i="1"/>
  <c r="Z149" i="1" s="1"/>
  <c r="BN143" i="1"/>
  <c r="BP143" i="1"/>
  <c r="Z144" i="1"/>
  <c r="BN144" i="1"/>
  <c r="Z146" i="1"/>
  <c r="BN146" i="1"/>
  <c r="Z148" i="1"/>
  <c r="BN148" i="1"/>
  <c r="Z152" i="1"/>
  <c r="Z154" i="1" s="1"/>
  <c r="BN152" i="1"/>
  <c r="BP152" i="1"/>
  <c r="Y155" i="1"/>
  <c r="G676" i="1"/>
  <c r="Z159" i="1"/>
  <c r="Z160" i="1" s="1"/>
  <c r="BN159" i="1"/>
  <c r="BP159" i="1"/>
  <c r="Y160" i="1"/>
  <c r="Z163" i="1"/>
  <c r="Z165" i="1" s="1"/>
  <c r="BN163" i="1"/>
  <c r="BP163" i="1"/>
  <c r="Y166" i="1"/>
  <c r="Z169" i="1"/>
  <c r="Z170" i="1" s="1"/>
  <c r="BN169" i="1"/>
  <c r="BP169" i="1"/>
  <c r="Z174" i="1"/>
  <c r="Z175" i="1" s="1"/>
  <c r="BN174" i="1"/>
  <c r="BP174" i="1"/>
  <c r="Y175" i="1"/>
  <c r="Z178" i="1"/>
  <c r="Z183" i="1" s="1"/>
  <c r="BN178" i="1"/>
  <c r="BP178" i="1"/>
  <c r="Z180" i="1"/>
  <c r="BN180" i="1"/>
  <c r="Z182" i="1"/>
  <c r="BN182" i="1"/>
  <c r="Y183" i="1"/>
  <c r="Z186" i="1"/>
  <c r="Z189" i="1" s="1"/>
  <c r="BN186" i="1"/>
  <c r="BP186" i="1"/>
  <c r="Z188" i="1"/>
  <c r="BN188" i="1"/>
  <c r="Y189" i="1"/>
  <c r="I676" i="1"/>
  <c r="Y196" i="1"/>
  <c r="Z199" i="1"/>
  <c r="Z206" i="1" s="1"/>
  <c r="BN199" i="1"/>
  <c r="Z201" i="1"/>
  <c r="BN201" i="1"/>
  <c r="Z203" i="1"/>
  <c r="BN203" i="1"/>
  <c r="Z205" i="1"/>
  <c r="BN205" i="1"/>
  <c r="Y206" i="1"/>
  <c r="Z210" i="1"/>
  <c r="BN210" i="1"/>
  <c r="BP210" i="1"/>
  <c r="Y213" i="1"/>
  <c r="Z216" i="1"/>
  <c r="BN216" i="1"/>
  <c r="Y217" i="1"/>
  <c r="Z220" i="1"/>
  <c r="BN220" i="1"/>
  <c r="BP220" i="1"/>
  <c r="Z222" i="1"/>
  <c r="BN222" i="1"/>
  <c r="Z224" i="1"/>
  <c r="BN224" i="1"/>
  <c r="Z226" i="1"/>
  <c r="BN226" i="1"/>
  <c r="Y228" i="1"/>
  <c r="BP232" i="1"/>
  <c r="BN232" i="1"/>
  <c r="Z232" i="1"/>
  <c r="BP236" i="1"/>
  <c r="BN236" i="1"/>
  <c r="Z236" i="1"/>
  <c r="BP240" i="1"/>
  <c r="BN240" i="1"/>
  <c r="Z240" i="1"/>
  <c r="BP248" i="1"/>
  <c r="BN248" i="1"/>
  <c r="Z248" i="1"/>
  <c r="BP257" i="1"/>
  <c r="BN257" i="1"/>
  <c r="Z257" i="1"/>
  <c r="BP261" i="1"/>
  <c r="BN261" i="1"/>
  <c r="Z261" i="1"/>
  <c r="L676" i="1"/>
  <c r="Y276" i="1"/>
  <c r="BP266" i="1"/>
  <c r="BN266" i="1"/>
  <c r="Z266" i="1"/>
  <c r="BP269" i="1"/>
  <c r="BN269" i="1"/>
  <c r="Z269" i="1"/>
  <c r="BP273" i="1"/>
  <c r="BN273" i="1"/>
  <c r="Z273" i="1"/>
  <c r="F9" i="1"/>
  <c r="J9" i="1"/>
  <c r="Y57" i="1"/>
  <c r="Y670" i="1" s="1"/>
  <c r="Y114" i="1"/>
  <c r="Y132" i="1"/>
  <c r="Y176" i="1"/>
  <c r="Z211" i="1"/>
  <c r="BN211" i="1"/>
  <c r="Y667" i="1" s="1"/>
  <c r="Y212" i="1"/>
  <c r="Z215" i="1"/>
  <c r="Z217" i="1" s="1"/>
  <c r="BN215" i="1"/>
  <c r="BP215" i="1"/>
  <c r="Z221" i="1"/>
  <c r="BN221" i="1"/>
  <c r="Z223" i="1"/>
  <c r="BN223" i="1"/>
  <c r="Z225" i="1"/>
  <c r="BN225" i="1"/>
  <c r="BP234" i="1"/>
  <c r="Y668" i="1" s="1"/>
  <c r="BN234" i="1"/>
  <c r="Z234" i="1"/>
  <c r="Z242" i="1" s="1"/>
  <c r="BP238" i="1"/>
  <c r="BN238" i="1"/>
  <c r="Z238" i="1"/>
  <c r="Y242" i="1"/>
  <c r="BP246" i="1"/>
  <c r="BN246" i="1"/>
  <c r="Z246" i="1"/>
  <c r="Z250" i="1" s="1"/>
  <c r="Y250" i="1"/>
  <c r="BP255" i="1"/>
  <c r="BN255" i="1"/>
  <c r="Z255" i="1"/>
  <c r="Z262" i="1" s="1"/>
  <c r="BP259" i="1"/>
  <c r="BN259" i="1"/>
  <c r="Z259" i="1"/>
  <c r="BP268" i="1"/>
  <c r="BN268" i="1"/>
  <c r="Z268" i="1"/>
  <c r="BP271" i="1"/>
  <c r="BN271" i="1"/>
  <c r="Z271" i="1"/>
  <c r="Y275" i="1"/>
  <c r="K676" i="1"/>
  <c r="Y262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Z342" i="1" s="1"/>
  <c r="BN340" i="1"/>
  <c r="BP340" i="1"/>
  <c r="Y343" i="1"/>
  <c r="T676" i="1"/>
  <c r="Y348" i="1"/>
  <c r="Z351" i="1"/>
  <c r="Z352" i="1" s="1"/>
  <c r="BN351" i="1"/>
  <c r="BP351" i="1"/>
  <c r="Z355" i="1"/>
  <c r="Z356" i="1" s="1"/>
  <c r="BN355" i="1"/>
  <c r="BP355" i="1"/>
  <c r="Y356" i="1"/>
  <c r="Z360" i="1"/>
  <c r="BN360" i="1"/>
  <c r="BP360" i="1"/>
  <c r="Z363" i="1"/>
  <c r="BN363" i="1"/>
  <c r="Z365" i="1"/>
  <c r="BN365" i="1"/>
  <c r="Z367" i="1"/>
  <c r="BN367" i="1"/>
  <c r="Y370" i="1"/>
  <c r="Z373" i="1"/>
  <c r="Z376" i="1" s="1"/>
  <c r="BN373" i="1"/>
  <c r="BP373" i="1"/>
  <c r="Z375" i="1"/>
  <c r="BN375" i="1"/>
  <c r="Z379" i="1"/>
  <c r="Z385" i="1" s="1"/>
  <c r="BN379" i="1"/>
  <c r="BP379" i="1"/>
  <c r="BP383" i="1"/>
  <c r="BN383" i="1"/>
  <c r="Z383" i="1"/>
  <c r="Y392" i="1"/>
  <c r="Y398" i="1"/>
  <c r="BP394" i="1"/>
  <c r="BN394" i="1"/>
  <c r="Z394" i="1"/>
  <c r="Z398" i="1" s="1"/>
  <c r="BP397" i="1"/>
  <c r="BN397" i="1"/>
  <c r="Z397" i="1"/>
  <c r="Y399" i="1"/>
  <c r="Y404" i="1"/>
  <c r="BP401" i="1"/>
  <c r="BN401" i="1"/>
  <c r="Z401" i="1"/>
  <c r="BP414" i="1"/>
  <c r="BN414" i="1"/>
  <c r="Z414" i="1"/>
  <c r="W676" i="1"/>
  <c r="Y431" i="1"/>
  <c r="BP420" i="1"/>
  <c r="BN420" i="1"/>
  <c r="Z420" i="1"/>
  <c r="Y432" i="1"/>
  <c r="BP424" i="1"/>
  <c r="BN424" i="1"/>
  <c r="Z424" i="1"/>
  <c r="BP428" i="1"/>
  <c r="BN428" i="1"/>
  <c r="Z428" i="1"/>
  <c r="Y294" i="1"/>
  <c r="Y299" i="1"/>
  <c r="Y306" i="1"/>
  <c r="Y316" i="1"/>
  <c r="Y321" i="1"/>
  <c r="Y334" i="1"/>
  <c r="Y369" i="1"/>
  <c r="BP381" i="1"/>
  <c r="BN381" i="1"/>
  <c r="Z381" i="1"/>
  <c r="Y385" i="1"/>
  <c r="BP389" i="1"/>
  <c r="BN389" i="1"/>
  <c r="Z389" i="1"/>
  <c r="Z391" i="1" s="1"/>
  <c r="BP395" i="1"/>
  <c r="BN395" i="1"/>
  <c r="Z395" i="1"/>
  <c r="BP403" i="1"/>
  <c r="BN403" i="1"/>
  <c r="Z403" i="1"/>
  <c r="Y405" i="1"/>
  <c r="V676" i="1"/>
  <c r="Y409" i="1"/>
  <c r="BP408" i="1"/>
  <c r="BN408" i="1"/>
  <c r="Z408" i="1"/>
  <c r="Z409" i="1" s="1"/>
  <c r="Y410" i="1"/>
  <c r="Y415" i="1"/>
  <c r="BP412" i="1"/>
  <c r="BN412" i="1"/>
  <c r="Z412" i="1"/>
  <c r="Z415" i="1" s="1"/>
  <c r="BP422" i="1"/>
  <c r="BN422" i="1"/>
  <c r="Z422" i="1"/>
  <c r="BP426" i="1"/>
  <c r="BN426" i="1"/>
  <c r="Z426" i="1"/>
  <c r="Z444" i="1"/>
  <c r="Y436" i="1"/>
  <c r="Y444" i="1"/>
  <c r="Y451" i="1"/>
  <c r="Y463" i="1"/>
  <c r="Y467" i="1"/>
  <c r="Y477" i="1"/>
  <c r="Y510" i="1"/>
  <c r="Y516" i="1"/>
  <c r="Y520" i="1"/>
  <c r="Y534" i="1"/>
  <c r="BP528" i="1"/>
  <c r="BN528" i="1"/>
  <c r="Z528" i="1"/>
  <c r="Y533" i="1"/>
  <c r="Z549" i="1"/>
  <c r="BP546" i="1"/>
  <c r="BN546" i="1"/>
  <c r="Z546" i="1"/>
  <c r="BP562" i="1"/>
  <c r="BN562" i="1"/>
  <c r="Z562" i="1"/>
  <c r="BP568" i="1"/>
  <c r="BN568" i="1"/>
  <c r="Z568" i="1"/>
  <c r="BP580" i="1"/>
  <c r="BN580" i="1"/>
  <c r="Z580" i="1"/>
  <c r="Z588" i="1" s="1"/>
  <c r="BP584" i="1"/>
  <c r="BN584" i="1"/>
  <c r="Z584" i="1"/>
  <c r="BP593" i="1"/>
  <c r="BN593" i="1"/>
  <c r="Z593" i="1"/>
  <c r="Y595" i="1"/>
  <c r="Y599" i="1"/>
  <c r="BP597" i="1"/>
  <c r="BN597" i="1"/>
  <c r="Z597" i="1"/>
  <c r="Z430" i="1"/>
  <c r="BN430" i="1"/>
  <c r="Z434" i="1"/>
  <c r="Z436" i="1" s="1"/>
  <c r="BN434" i="1"/>
  <c r="BP434" i="1"/>
  <c r="Z441" i="1"/>
  <c r="BN441" i="1"/>
  <c r="Z448" i="1"/>
  <c r="Z450" i="1" s="1"/>
  <c r="BN448" i="1"/>
  <c r="Z449" i="1"/>
  <c r="BN449" i="1"/>
  <c r="X676" i="1"/>
  <c r="Z455" i="1"/>
  <c r="Z462" i="1" s="1"/>
  <c r="BN455" i="1"/>
  <c r="Z457" i="1"/>
  <c r="BN457" i="1"/>
  <c r="Z459" i="1"/>
  <c r="BN459" i="1"/>
  <c r="Z461" i="1"/>
  <c r="BN461" i="1"/>
  <c r="Y462" i="1"/>
  <c r="Z465" i="1"/>
  <c r="Z467" i="1" s="1"/>
  <c r="BN465" i="1"/>
  <c r="BP465" i="1"/>
  <c r="Z472" i="1"/>
  <c r="Z477" i="1" s="1"/>
  <c r="BN472" i="1"/>
  <c r="Z473" i="1"/>
  <c r="BN473" i="1"/>
  <c r="Z475" i="1"/>
  <c r="BN475" i="1"/>
  <c r="Y676" i="1"/>
  <c r="Y489" i="1"/>
  <c r="Z492" i="1"/>
  <c r="Z510" i="1" s="1"/>
  <c r="BN492" i="1"/>
  <c r="Z494" i="1"/>
  <c r="BN494" i="1"/>
  <c r="Z496" i="1"/>
  <c r="BN496" i="1"/>
  <c r="Z498" i="1"/>
  <c r="BN498" i="1"/>
  <c r="Z499" i="1"/>
  <c r="BN499" i="1"/>
  <c r="Z501" i="1"/>
  <c r="BN501" i="1"/>
  <c r="Z504" i="1"/>
  <c r="BN504" i="1"/>
  <c r="Z506" i="1"/>
  <c r="BN506" i="1"/>
  <c r="Z508" i="1"/>
  <c r="BN508" i="1"/>
  <c r="Z514" i="1"/>
  <c r="Z515" i="1" s="1"/>
  <c r="BN514" i="1"/>
  <c r="Z518" i="1"/>
  <c r="Z520" i="1" s="1"/>
  <c r="BN518" i="1"/>
  <c r="BP518" i="1"/>
  <c r="Y525" i="1"/>
  <c r="BP524" i="1"/>
  <c r="BN524" i="1"/>
  <c r="BP530" i="1"/>
  <c r="BN530" i="1"/>
  <c r="Z530" i="1"/>
  <c r="Y549" i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Y588" i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00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Y669" i="1" l="1"/>
  <c r="Z652" i="1"/>
  <c r="Z618" i="1"/>
  <c r="Z599" i="1"/>
  <c r="Z369" i="1"/>
  <c r="Z275" i="1"/>
  <c r="Z212" i="1"/>
  <c r="Z139" i="1"/>
  <c r="Z131" i="1"/>
  <c r="Z122" i="1"/>
  <c r="Z113" i="1"/>
  <c r="Z106" i="1"/>
  <c r="Z100" i="1"/>
  <c r="Z91" i="1"/>
  <c r="Z82" i="1"/>
  <c r="Z38" i="1"/>
  <c r="X669" i="1"/>
  <c r="Z639" i="1"/>
  <c r="Z533" i="1"/>
  <c r="Z431" i="1"/>
  <c r="Z404" i="1"/>
  <c r="Z228" i="1"/>
  <c r="Y666" i="1"/>
  <c r="Z671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<sst xmlns="http://schemas.openxmlformats.org/spreadsheetml/2006/main" count="3178" uniqueCount="1117">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</sst>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9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>
        <v>45621</v>
      </c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3" t="s">
        <v>16</v>
      </c>
      <c r="U6" s="1002"/>
      <c r="V6" s="1086" t="s">
        <v>17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3">
        <v>0.41666666666666669</v>
      </c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6"/>
      <c r="E9" s="804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81"/>
      <c r="P9" s="26" t="s">
        <v>21</v>
      </c>
      <c r="Q9" s="929"/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6"/>
      <c r="E10" s="804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78" t="str">
        <f>IFERROR(VLOOKUP($D$10,Proxy,2,FALSE),"")</f>
        <v/>
      </c>
      <c r="I10" s="796"/>
      <c r="J10" s="796"/>
      <c r="K10" s="796"/>
      <c r="L10" s="796"/>
      <c r="M10" s="796"/>
      <c r="N10" s="779"/>
      <c r="P10" s="26" t="s">
        <v>22</v>
      </c>
      <c r="Q10" s="1014"/>
      <c r="R10" s="1015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29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30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31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33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34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2" t="s">
        <v>38</v>
      </c>
      <c r="D17" s="830" t="s">
        <v>39</v>
      </c>
      <c r="E17" s="904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03"/>
      <c r="R17" s="903"/>
      <c r="S17" s="903"/>
      <c r="T17" s="904"/>
      <c r="U17" s="1216" t="s">
        <v>51</v>
      </c>
      <c r="V17" s="940"/>
      <c r="W17" s="830" t="s">
        <v>52</v>
      </c>
      <c r="X17" s="830" t="s">
        <v>53</v>
      </c>
      <c r="Y17" s="1217" t="s">
        <v>54</v>
      </c>
      <c r="Z17" s="1099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63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3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91">
        <v>4607091383881</v>
      </c>
      <c r="E27" s="792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4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0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107</v>
      </c>
      <c r="B36" s="54" t="s">
        <v>108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5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95.759999999999991</v>
      </c>
      <c r="Y37" s="784">
        <f t="shared" si="0"/>
        <v>95.76</v>
      </c>
      <c r="Z37" s="36">
        <f t="shared" si="1"/>
        <v>0.28614000000000001</v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105.86799999999999</v>
      </c>
      <c r="BN37" s="64">
        <f t="shared" si="3"/>
        <v>105.86800000000001</v>
      </c>
      <c r="BO37" s="64">
        <f t="shared" si="4"/>
        <v>0.24358974358974353</v>
      </c>
      <c r="BP37" s="64">
        <f t="shared" si="5"/>
        <v>0.24358974358974358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37.999999999999993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38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0.28614000000000001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95.759999999999991</v>
      </c>
      <c r="Y39" s="785">
        <f>IFERROR(SUM(Y26:Y37),"0")</f>
        <v>95.76</v>
      </c>
      <c r="Z39" s="37"/>
      <c r="AA39" s="786"/>
      <c r="AB39" s="786"/>
      <c r="AC39" s="786"/>
    </row>
    <row r="40" spans="1:68" ht="14.25" customHeight="1" x14ac:dyDescent="0.25">
      <c r="A40" s="809" t="s">
        <v>113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09" t="s">
        <v>119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41" t="s">
        <v>122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123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124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0</v>
      </c>
      <c r="Y51" s="784">
        <f t="shared" ref="Y51:Y56" si="6">IFERROR(IF(X51="",0,CEILING((X51/$H51),1)*$H51),"")</f>
        <v>0</v>
      </c>
      <c r="Z51" s="36" t="str">
        <f>IFERROR(IF(Y51=0,"",ROUNDUP(Y51/H51,0)*0.02175),"")</f>
        <v/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0</v>
      </c>
      <c r="BN51" s="64">
        <f t="shared" ref="BN51:BN56" si="8">IFERROR(Y51*I51/H51,"0")</f>
        <v>0</v>
      </c>
      <c r="BO51" s="64">
        <f t="shared" ref="BO51:BO56" si="9">IFERROR(1/J51*(X51/H51),"0")</f>
        <v>0</v>
      </c>
      <c r="BP51" s="64">
        <f t="shared" ref="BP51:BP56" si="10">IFERROR(1/J51*(Y51/H51),"0")</f>
        <v>0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0</v>
      </c>
      <c r="Y57" s="785">
        <f>IFERROR(Y51/H51,"0")+IFERROR(Y52/H52,"0")+IFERROR(Y53/H53,"0")+IFERROR(Y54/H54,"0")+IFERROR(Y55/H55,"0")+IFERROR(Y56/H56,"0")</f>
        <v>0</v>
      </c>
      <c r="Z57" s="785">
        <f>IFERROR(IF(Z51="",0,Z51),"0")+IFERROR(IF(Z52="",0,Z52),"0")+IFERROR(IF(Z53="",0,Z53),"0")+IFERROR(IF(Z54="",0,Z54),"0")+IFERROR(IF(Z55="",0,Z55),"0")+IFERROR(IF(Z56="",0,Z56),"0")</f>
        <v>0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0</v>
      </c>
      <c r="Y58" s="785">
        <f>IFERROR(SUM(Y51:Y56),"0")</f>
        <v>0</v>
      </c>
      <c r="Z58" s="37"/>
      <c r="AA58" s="786"/>
      <c r="AB58" s="786"/>
      <c r="AC58" s="786"/>
    </row>
    <row r="59" spans="1:68" ht="14.25" customHeight="1" x14ac:dyDescent="0.25">
      <c r="A59" s="809" t="s">
        <v>73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27</v>
      </c>
      <c r="Y61" s="784">
        <f>IFERROR(IF(X61="",0,CEILING((X61/$H61),1)*$H61),"")</f>
        <v>27</v>
      </c>
      <c r="Z61" s="36">
        <f>IFERROR(IF(Y61=0,"",ROUNDUP(Y61/H61,0)*0.00753),"")</f>
        <v>0.11295000000000001</v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30</v>
      </c>
      <c r="BN61" s="64">
        <f>IFERROR(Y61*I61/H61,"0")</f>
        <v>30</v>
      </c>
      <c r="BO61" s="64">
        <f>IFERROR(1/J61*(X61/H61),"0")</f>
        <v>9.6153846153846145E-2</v>
      </c>
      <c r="BP61" s="64">
        <f>IFERROR(1/J61*(Y61/H61),"0")</f>
        <v>9.6153846153846145E-2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15</v>
      </c>
      <c r="Y62" s="785">
        <f>IFERROR(Y60/H60,"0")+IFERROR(Y61/H61,"0")</f>
        <v>15</v>
      </c>
      <c r="Z62" s="785">
        <f>IFERROR(IF(Z60="",0,Z60),"0")+IFERROR(IF(Z61="",0,Z61),"0")</f>
        <v>0.11295000000000001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27</v>
      </c>
      <c r="Y63" s="785">
        <f>IFERROR(SUM(Y60:Y61),"0")</f>
        <v>27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124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5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customHeight="1" x14ac:dyDescent="0.25">
      <c r="A77" s="809" t="s">
        <v>182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0</v>
      </c>
      <c r="Y78" s="784">
        <f>IFERROR(IF(X78="",0,CEILING((X78/$H78),1)*$H78),"")</f>
        <v>0</v>
      </c>
      <c r="Z78" s="36" t="str">
        <f>IFERROR(IF(Y78=0,"",ROUNDUP(Y78/H78,0)*0.02175),"")</f>
        <v/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8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81</v>
      </c>
      <c r="Y81" s="784">
        <f>IFERROR(IF(X81="",0,CEILING((X81/$H81),1)*$H81),"")</f>
        <v>81</v>
      </c>
      <c r="Z81" s="36">
        <f>IFERROR(IF(Y81=0,"",ROUNDUP(Y81/H81,0)*0.00651),"")</f>
        <v>0.1953</v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86.399999999999991</v>
      </c>
      <c r="BN81" s="64">
        <f>IFERROR(Y81*I81/H81,"0")</f>
        <v>86.399999999999991</v>
      </c>
      <c r="BO81" s="64">
        <f>IFERROR(1/J81*(X81/H81),"0")</f>
        <v>0.16483516483516483</v>
      </c>
      <c r="BP81" s="64">
        <f>IFERROR(1/J81*(Y81/H81),"0")</f>
        <v>0.16483516483516483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29.999999999999996</v>
      </c>
      <c r="Y82" s="785">
        <f>IFERROR(Y78/H78,"0")+IFERROR(Y79/H79,"0")+IFERROR(Y80/H80,"0")+IFERROR(Y81/H81,"0")</f>
        <v>29.999999999999996</v>
      </c>
      <c r="Z82" s="785">
        <f>IFERROR(IF(Z78="",0,Z78),"0")+IFERROR(IF(Z79="",0,Z79),"0")+IFERROR(IF(Z80="",0,Z80),"0")+IFERROR(IF(Z81="",0,Z81),"0")</f>
        <v>0.1953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81</v>
      </c>
      <c r="Y83" s="785">
        <f>IFERROR(SUM(Y78:Y81),"0")</f>
        <v>81</v>
      </c>
      <c r="Z83" s="37"/>
      <c r="AA83" s="786"/>
      <c r="AB83" s="786"/>
      <c r="AC83" s="786"/>
    </row>
    <row r="84" spans="1:68" ht="14.25" customHeight="1" x14ac:dyDescent="0.25">
      <c r="A84" s="809" t="s">
        <v>64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0</v>
      </c>
      <c r="Y89" s="784">
        <f t="shared" si="16"/>
        <v>0</v>
      </c>
      <c r="Z89" s="36" t="str">
        <f>IFERROR(IF(Y89=0,"",ROUNDUP(Y89/H89,0)*0.00502),"")</f>
        <v/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0</v>
      </c>
      <c r="BN89" s="64">
        <f t="shared" si="18"/>
        <v>0</v>
      </c>
      <c r="BO89" s="64">
        <f t="shared" si="19"/>
        <v>0</v>
      </c>
      <c r="BP89" s="64">
        <f t="shared" si="20"/>
        <v>0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0</v>
      </c>
      <c r="Y90" s="784">
        <f t="shared" si="16"/>
        <v>0</v>
      </c>
      <c r="Z90" s="36" t="str">
        <f>IFERROR(IF(Y90=0,"",ROUNDUP(Y90/H90,0)*0.00502),"")</f>
        <v/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0</v>
      </c>
      <c r="BN90" s="64">
        <f t="shared" si="18"/>
        <v>0</v>
      </c>
      <c r="BO90" s="64">
        <f t="shared" si="19"/>
        <v>0</v>
      </c>
      <c r="BP90" s="64">
        <f t="shared" si="20"/>
        <v>0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0</v>
      </c>
      <c r="Y91" s="785">
        <f>IFERROR(Y85/H85,"0")+IFERROR(Y86/H86,"0")+IFERROR(Y87/H87,"0")+IFERROR(Y88/H88,"0")+IFERROR(Y89/H89,"0")+IFERROR(Y90/H90,"0")</f>
        <v>0</v>
      </c>
      <c r="Z91" s="785">
        <f>IFERROR(IF(Z85="",0,Z85),"0")+IFERROR(IF(Z86="",0,Z86),"0")+IFERROR(IF(Z87="",0,Z87),"0")+IFERROR(IF(Z88="",0,Z88),"0")+IFERROR(IF(Z89="",0,Z89),"0")+IFERROR(IF(Z90="",0,Z90),"0")</f>
        <v>0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0</v>
      </c>
      <c r="Y92" s="785">
        <f>IFERROR(SUM(Y85:Y90),"0")</f>
        <v>0</v>
      </c>
      <c r="Z92" s="37"/>
      <c r="AA92" s="786"/>
      <c r="AB92" s="786"/>
      <c r="AC92" s="786"/>
    </row>
    <row r="93" spans="1:68" ht="14.25" customHeight="1" x14ac:dyDescent="0.25">
      <c r="A93" s="809" t="s">
        <v>73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5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7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2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27</v>
      </c>
      <c r="Y99" s="784">
        <f t="shared" si="21"/>
        <v>27</v>
      </c>
      <c r="Z99" s="36">
        <f>IFERROR(IF(Y99=0,"",ROUNDUP(Y99/H99,0)*0.00753),"")</f>
        <v>0.11295000000000001</v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30.99</v>
      </c>
      <c r="BN99" s="64">
        <f t="shared" si="23"/>
        <v>30.99</v>
      </c>
      <c r="BO99" s="64">
        <f t="shared" si="24"/>
        <v>9.6153846153846145E-2</v>
      </c>
      <c r="BP99" s="64">
        <f t="shared" si="25"/>
        <v>9.6153846153846145E-2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15</v>
      </c>
      <c r="Y100" s="785">
        <f>IFERROR(Y94/H94,"0")+IFERROR(Y95/H95,"0")+IFERROR(Y96/H96,"0")+IFERROR(Y97/H97,"0")+IFERROR(Y98/H98,"0")+IFERROR(Y99/H99,"0")</f>
        <v>15</v>
      </c>
      <c r="Z100" s="785">
        <f>IFERROR(IF(Z94="",0,Z94),"0")+IFERROR(IF(Z95="",0,Z95),"0")+IFERROR(IF(Z96="",0,Z96),"0")+IFERROR(IF(Z97="",0,Z97),"0")+IFERROR(IF(Z98="",0,Z98),"0")+IFERROR(IF(Z99="",0,Z99),"0")</f>
        <v>0.11295000000000001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27</v>
      </c>
      <c r="Y101" s="785">
        <f>IFERROR(SUM(Y94:Y99),"0")</f>
        <v>27</v>
      </c>
      <c r="Z101" s="37"/>
      <c r="AA101" s="786"/>
      <c r="AB101" s="786"/>
      <c r="AC101" s="786"/>
    </row>
    <row r="102" spans="1:68" ht="14.25" customHeight="1" x14ac:dyDescent="0.25">
      <c r="A102" s="809" t="s">
        <v>229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IFERROR(IF(Y104=0,"",ROUNDUP(Y104/H104,0)*0.02175),"")</f>
        <v/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81.600000000000009</v>
      </c>
      <c r="Y105" s="784">
        <f>IFERROR(IF(X105="",0,CEILING((X105/$H105),1)*$H105),"")</f>
        <v>81.599999999999994</v>
      </c>
      <c r="Z105" s="36">
        <f>IFERROR(IF(Y105=0,"",ROUNDUP(Y105/H105,0)*0.00902),"")</f>
        <v>0.30668000000000001</v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88.740000000000009</v>
      </c>
      <c r="BN105" s="64">
        <f>IFERROR(Y105*I105/H105,"0")</f>
        <v>88.74</v>
      </c>
      <c r="BO105" s="64">
        <f>IFERROR(1/J105*(X105/H105),"0")</f>
        <v>0.25757575757575762</v>
      </c>
      <c r="BP105" s="64">
        <f>IFERROR(1/J105*(Y105/H105),"0")</f>
        <v>0.25757575757575757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34.000000000000007</v>
      </c>
      <c r="Y106" s="785">
        <f>IFERROR(Y103/H103,"0")+IFERROR(Y104/H104,"0")+IFERROR(Y105/H105,"0")</f>
        <v>34</v>
      </c>
      <c r="Z106" s="785">
        <f>IFERROR(IF(Z103="",0,Z103),"0")+IFERROR(IF(Z104="",0,Z104),"0")+IFERROR(IF(Z105="",0,Z105),"0")</f>
        <v>0.30668000000000001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81.600000000000009</v>
      </c>
      <c r="Y107" s="785">
        <f>IFERROR(SUM(Y103:Y105),"0")</f>
        <v>81.599999999999994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124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0</v>
      </c>
      <c r="Y110" s="784">
        <f>IFERROR(IF(X110="",0,CEILING((X110/$H110),1)*$H110),"")</f>
        <v>0</v>
      </c>
      <c r="Z110" s="36" t="str">
        <f>IFERROR(IF(Y110=0,"",ROUNDUP(Y110/H110,0)*0.02175),"")</f>
        <v/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0</v>
      </c>
      <c r="Y113" s="785">
        <f>IFERROR(Y110/H110,"0")+IFERROR(Y111/H111,"0")+IFERROR(Y112/H112,"0")</f>
        <v>0</v>
      </c>
      <c r="Z113" s="785">
        <f>IFERROR(IF(Z110="",0,Z110),"0")+IFERROR(IF(Z111="",0,Z111),"0")+IFERROR(IF(Z112="",0,Z112),"0")</f>
        <v>0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0</v>
      </c>
      <c r="Y114" s="785">
        <f>IFERROR(SUM(Y110:Y112),"0")</f>
        <v>0</v>
      </c>
      <c r="Z114" s="37"/>
      <c r="AA114" s="786"/>
      <c r="AB114" s="786"/>
      <c r="AC114" s="786"/>
    </row>
    <row r="115" spans="1:68" ht="14.25" customHeight="1" x14ac:dyDescent="0.25">
      <c r="A115" s="809" t="s">
        <v>73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0</v>
      </c>
      <c r="Y117" s="784">
        <f t="shared" si="26"/>
        <v>0</v>
      </c>
      <c r="Z117" s="36" t="str">
        <f>IFERROR(IF(Y117=0,"",ROUNDUP(Y117/H117,0)*0.02175),"")</f>
        <v/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7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64.8</v>
      </c>
      <c r="Y121" s="784">
        <f t="shared" si="26"/>
        <v>64.8</v>
      </c>
      <c r="Z121" s="36">
        <f>IFERROR(IF(Y121=0,"",ROUNDUP(Y121/H121,0)*0.00753),"")</f>
        <v>0.27107999999999999</v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73.871999999999986</v>
      </c>
      <c r="BN121" s="64">
        <f t="shared" si="28"/>
        <v>73.871999999999986</v>
      </c>
      <c r="BO121" s="64">
        <f t="shared" si="29"/>
        <v>0.23076923076923075</v>
      </c>
      <c r="BP121" s="64">
        <f t="shared" si="30"/>
        <v>0.23076923076923075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36</v>
      </c>
      <c r="Y122" s="785">
        <f>IFERROR(Y116/H116,"0")+IFERROR(Y117/H117,"0")+IFERROR(Y118/H118,"0")+IFERROR(Y119/H119,"0")+IFERROR(Y120/H120,"0")+IFERROR(Y121/H121,"0")</f>
        <v>36</v>
      </c>
      <c r="Z122" s="785">
        <f>IFERROR(IF(Z116="",0,Z116),"0")+IFERROR(IF(Z117="",0,Z117),"0")+IFERROR(IF(Z118="",0,Z118),"0")+IFERROR(IF(Z119="",0,Z119),"0")+IFERROR(IF(Z120="",0,Z120),"0")+IFERROR(IF(Z121="",0,Z121),"0")</f>
        <v>0.27107999999999999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64.8</v>
      </c>
      <c r="Y123" s="785">
        <f>IFERROR(SUM(Y116:Y121),"0")</f>
        <v>64.8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124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0</v>
      </c>
      <c r="Y127" s="784">
        <f>IFERROR(IF(X127="",0,CEILING((X127/$H127),1)*$H127),"")</f>
        <v>0</v>
      </c>
      <c r="Z127" s="36" t="str">
        <f>IFERROR(IF(Y127=0,"",ROUNDUP(Y127/H127,0)*0.02175),"")</f>
        <v/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0</v>
      </c>
      <c r="Y131" s="785">
        <f>IFERROR(Y126/H126,"0")+IFERROR(Y127/H127,"0")+IFERROR(Y128/H128,"0")+IFERROR(Y129/H129,"0")+IFERROR(Y130/H130,"0")</f>
        <v>0</v>
      </c>
      <c r="Z131" s="785">
        <f>IFERROR(IF(Z126="",0,Z126),"0")+IFERROR(IF(Z127="",0,Z127),"0")+IFERROR(IF(Z128="",0,Z128),"0")+IFERROR(IF(Z129="",0,Z129),"0")+IFERROR(IF(Z130="",0,Z130),"0")</f>
        <v>0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0</v>
      </c>
      <c r="Y132" s="785">
        <f>IFERROR(SUM(Y126:Y130),"0")</f>
        <v>0</v>
      </c>
      <c r="Z132" s="37"/>
      <c r="AA132" s="786"/>
      <c r="AB132" s="786"/>
      <c r="AC132" s="786"/>
    </row>
    <row r="133" spans="1:68" ht="14.25" customHeight="1" x14ac:dyDescent="0.25">
      <c r="A133" s="809" t="s">
        <v>182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5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1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4301020346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284</v>
      </c>
      <c r="C137" s="31">
        <v>4301020258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00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0</v>
      </c>
      <c r="Y138" s="7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0</v>
      </c>
      <c r="Y139" s="785">
        <f>IFERROR(Y134/H134,"0")+IFERROR(Y135/H135,"0")+IFERROR(Y136/H136,"0")+IFERROR(Y137/H137,"0")+IFERROR(Y138/H138,"0")</f>
        <v>0</v>
      </c>
      <c r="Z139" s="785">
        <f>IFERROR(IF(Z134="",0,Z134),"0")+IFERROR(IF(Z135="",0,Z135),"0")+IFERROR(IF(Z136="",0,Z136),"0")+IFERROR(IF(Z137="",0,Z137),"0")+IFERROR(IF(Z138="",0,Z138),"0")</f>
        <v>0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0</v>
      </c>
      <c r="Y140" s="785">
        <f>IFERROR(SUM(Y134:Y138),"0")</f>
        <v>0</v>
      </c>
      <c r="Z140" s="37"/>
      <c r="AA140" s="786"/>
      <c r="AB140" s="786"/>
      <c r="AC140" s="786"/>
    </row>
    <row r="141" spans="1:68" ht="14.25" customHeight="1" x14ac:dyDescent="0.25">
      <c r="A141" s="809" t="s">
        <v>73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27</v>
      </c>
      <c r="Y147" s="784">
        <f t="shared" si="31"/>
        <v>27</v>
      </c>
      <c r="Z147" s="36">
        <f>IFERROR(IF(Y147=0,"",ROUNDUP(Y147/H147,0)*0.00753),"")</f>
        <v>0.11295000000000001</v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30</v>
      </c>
      <c r="BN147" s="64">
        <f t="shared" si="33"/>
        <v>30</v>
      </c>
      <c r="BO147" s="64">
        <f t="shared" si="34"/>
        <v>9.6153846153846145E-2</v>
      </c>
      <c r="BP147" s="64">
        <f t="shared" si="35"/>
        <v>9.6153846153846145E-2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15</v>
      </c>
      <c r="Y149" s="785">
        <f>IFERROR(Y142/H142,"0")+IFERROR(Y143/H143,"0")+IFERROR(Y144/H144,"0")+IFERROR(Y145/H145,"0")+IFERROR(Y146/H146,"0")+IFERROR(Y147/H147,"0")+IFERROR(Y148/H148,"0")</f>
        <v>15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0.11295000000000001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27</v>
      </c>
      <c r="Y150" s="785">
        <f>IFERROR(SUM(Y142:Y148),"0")</f>
        <v>27</v>
      </c>
      <c r="Z150" s="37"/>
      <c r="AA150" s="786"/>
      <c r="AB150" s="786"/>
      <c r="AC150" s="786"/>
    </row>
    <row r="151" spans="1:68" ht="14.25" customHeight="1" x14ac:dyDescent="0.25">
      <c r="A151" s="809" t="s">
        <v>229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124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64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124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64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73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0</v>
      </c>
      <c r="Y186" s="784">
        <f>IFERROR(IF(X186="",0,CEILING((X186/$H186),1)*$H186),"")</f>
        <v>0</v>
      </c>
      <c r="Z186" s="36" t="str">
        <f>IFERROR(IF(Y186=0,"",ROUNDUP(Y186/H186,0)*0.02175),"")</f>
        <v/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123</v>
      </c>
      <c r="Y187" s="784">
        <f>IFERROR(IF(X187="",0,CEILING((X187/$H187),1)*$H187),"")</f>
        <v>123</v>
      </c>
      <c r="Z187" s="36">
        <f>IFERROR(IF(Y187=0,"",ROUNDUP(Y187/H187,0)*0.00753),"")</f>
        <v>0.30873</v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134.398</v>
      </c>
      <c r="BN187" s="64">
        <f>IFERROR(Y187*I187/H187,"0")</f>
        <v>134.398</v>
      </c>
      <c r="BO187" s="64">
        <f>IFERROR(1/J187*(X187/H187),"0")</f>
        <v>0.26282051282051283</v>
      </c>
      <c r="BP187" s="64">
        <f>IFERROR(1/J187*(Y187/H187),"0")</f>
        <v>0.26282051282051283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41</v>
      </c>
      <c r="Y189" s="785">
        <f>IFERROR(Y186/H186,"0")+IFERROR(Y187/H187,"0")+IFERROR(Y188/H188,"0")</f>
        <v>41</v>
      </c>
      <c r="Z189" s="785">
        <f>IFERROR(IF(Z186="",0,Z186),"0")+IFERROR(IF(Z187="",0,Z187),"0")+IFERROR(IF(Z188="",0,Z188),"0")</f>
        <v>0.30873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123</v>
      </c>
      <c r="Y190" s="785">
        <f>IFERROR(SUM(Y186:Y188),"0")</f>
        <v>123</v>
      </c>
      <c r="Z190" s="37"/>
      <c r="AA190" s="786"/>
      <c r="AB190" s="786"/>
      <c r="AC190" s="786"/>
    </row>
    <row r="191" spans="1:68" ht="27.75" customHeight="1" x14ac:dyDescent="0.2">
      <c r="A191" s="941" t="s">
        <v>351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352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182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9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64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0</v>
      </c>
      <c r="Y198" s="784">
        <f t="shared" ref="Y198:Y205" si="36">IFERROR(IF(X198="",0,CEILING((X198/$H198),1)*$H198),"")</f>
        <v>0</v>
      </c>
      <c r="Z198" s="36" t="str">
        <f>IFERROR(IF(Y198=0,"",ROUNDUP(Y198/H198,0)*0.00753),"")</f>
        <v/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0</v>
      </c>
      <c r="BN198" s="64">
        <f t="shared" ref="BN198:BN205" si="38">IFERROR(Y198*I198/H198,"0")</f>
        <v>0</v>
      </c>
      <c r="BO198" s="64">
        <f t="shared" ref="BO198:BO205" si="39">IFERROR(1/J198*(X198/H198),"0")</f>
        <v>0</v>
      </c>
      <c r="BP198" s="64">
        <f t="shared" ref="BP198:BP205" si="40">IFERROR(1/J198*(Y198/H198),"0")</f>
        <v>0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0</v>
      </c>
      <c r="Y206" s="785">
        <f>IFERROR(Y198/H198,"0")+IFERROR(Y199/H199,"0")+IFERROR(Y200/H200,"0")+IFERROR(Y201/H201,"0")+IFERROR(Y202/H202,"0")+IFERROR(Y203/H203,"0")+IFERROR(Y204/H204,"0")+IFERROR(Y205/H205,"0")</f>
        <v>0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0</v>
      </c>
      <c r="Y207" s="785">
        <f>IFERROR(SUM(Y198:Y205),"0")</f>
        <v>0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124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09" t="s">
        <v>182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09" t="s">
        <v>64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0</v>
      </c>
      <c r="Y220" s="784">
        <f t="shared" ref="Y220:Y227" si="41">IFERROR(IF(X220="",0,CEILING((X220/$H220),1)*$H220),"")</f>
        <v>0</v>
      </c>
      <c r="Z220" s="36" t="str">
        <f>IFERROR(IF(Y220=0,"",ROUNDUP(Y220/H220,0)*0.00902),"")</f>
        <v/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0</v>
      </c>
      <c r="BN220" s="64">
        <f t="shared" ref="BN220:BN227" si="43">IFERROR(Y220*I220/H220,"0")</f>
        <v>0</v>
      </c>
      <c r="BO220" s="64">
        <f t="shared" ref="BO220:BO227" si="44">IFERROR(1/J220*(X220/H220),"0")</f>
        <v>0</v>
      </c>
      <c r="BP220" s="64">
        <f t="shared" ref="BP220:BP227" si="45">IFERROR(1/J220*(Y220/H220),"0")</f>
        <v>0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0</v>
      </c>
      <c r="Y221" s="784">
        <f t="shared" si="41"/>
        <v>0</v>
      </c>
      <c r="Z221" s="36" t="str">
        <f>IFERROR(IF(Y221=0,"",ROUNDUP(Y221/H221,0)*0.00902),"")</f>
        <v/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0</v>
      </c>
      <c r="Y228" s="785">
        <f>IFERROR(Y220/H220,"0")+IFERROR(Y221/H221,"0")+IFERROR(Y222/H222,"0")+IFERROR(Y223/H223,"0")+IFERROR(Y224/H224,"0")+IFERROR(Y225/H225,"0")+IFERROR(Y226/H226,"0")+IFERROR(Y227/H227,"0")</f>
        <v>0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0</v>
      </c>
      <c r="Y229" s="785">
        <f>IFERROR(SUM(Y220:Y227),"0")</f>
        <v>0</v>
      </c>
      <c r="Z229" s="37"/>
      <c r="AA229" s="786"/>
      <c r="AB229" s="786"/>
      <c r="AC229" s="786"/>
    </row>
    <row r="230" spans="1:68" ht="14.25" customHeight="1" x14ac:dyDescent="0.25">
      <c r="A230" s="809" t="s">
        <v>73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>IFERROR(IF(Y232=0,"",ROUNDUP(Y232/H232,0)*0.02175),"")</f>
        <v/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0</v>
      </c>
      <c r="Y235" s="784">
        <f t="shared" si="46"/>
        <v>0</v>
      </c>
      <c r="Z235" s="36" t="str">
        <f t="shared" ref="Z235:Z241" si="51">IFERROR(IF(Y235=0,"",ROUNDUP(Y235/H235,0)*0.00753),"")</f>
        <v/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127.2</v>
      </c>
      <c r="Y237" s="784">
        <f t="shared" si="46"/>
        <v>127.19999999999999</v>
      </c>
      <c r="Z237" s="36">
        <f t="shared" si="51"/>
        <v>0.39909</v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141.61600000000001</v>
      </c>
      <c r="BN237" s="64">
        <f t="shared" si="48"/>
        <v>141.61600000000001</v>
      </c>
      <c r="BO237" s="64">
        <f t="shared" si="49"/>
        <v>0.33974358974358976</v>
      </c>
      <c r="BP237" s="64">
        <f t="shared" si="50"/>
        <v>0.33974358974358976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91.2</v>
      </c>
      <c r="Y238" s="784">
        <f t="shared" si="46"/>
        <v>91.2</v>
      </c>
      <c r="Z238" s="36">
        <f t="shared" si="51"/>
        <v>0.28614000000000001</v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101.53600000000002</v>
      </c>
      <c r="BN238" s="64">
        <f t="shared" si="48"/>
        <v>101.53600000000002</v>
      </c>
      <c r="BO238" s="64">
        <f t="shared" si="49"/>
        <v>0.24358974358974358</v>
      </c>
      <c r="BP238" s="64">
        <f t="shared" si="50"/>
        <v>0.24358974358974358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2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98.4</v>
      </c>
      <c r="Y240" s="784">
        <f t="shared" si="46"/>
        <v>98.399999999999991</v>
      </c>
      <c r="Z240" s="36">
        <f t="shared" si="51"/>
        <v>0.30873</v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109.55200000000001</v>
      </c>
      <c r="BN240" s="64">
        <f t="shared" si="48"/>
        <v>109.55200000000001</v>
      </c>
      <c r="BO240" s="64">
        <f t="shared" si="49"/>
        <v>0.26282051282051283</v>
      </c>
      <c r="BP240" s="64">
        <f t="shared" si="50"/>
        <v>0.26282051282051283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0</v>
      </c>
      <c r="Y241" s="784">
        <f t="shared" si="46"/>
        <v>0</v>
      </c>
      <c r="Z241" s="36" t="str">
        <f t="shared" si="51"/>
        <v/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0</v>
      </c>
      <c r="BN241" s="64">
        <f t="shared" si="48"/>
        <v>0</v>
      </c>
      <c r="BO241" s="64">
        <f t="shared" si="49"/>
        <v>0</v>
      </c>
      <c r="BP241" s="64">
        <f t="shared" si="50"/>
        <v>0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132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132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0.99395999999999995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316.8</v>
      </c>
      <c r="Y243" s="785">
        <f>IFERROR(SUM(Y231:Y241),"0")</f>
        <v>316.79999999999995</v>
      </c>
      <c r="Z243" s="37"/>
      <c r="AA243" s="786"/>
      <c r="AB243" s="786"/>
      <c r="AC243" s="786"/>
    </row>
    <row r="244" spans="1:68" ht="14.25" customHeight="1" x14ac:dyDescent="0.25">
      <c r="A244" s="809" t="s">
        <v>229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0</v>
      </c>
      <c r="Y249" s="784">
        <f>IFERROR(IF(X249="",0,CEILING((X249/$H249),1)*$H249),"")</f>
        <v>0</v>
      </c>
      <c r="Z249" s="36" t="str">
        <f>IFERROR(IF(Y249=0,"",ROUNDUP(Y249/H249,0)*0.00753),"")</f>
        <v/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0</v>
      </c>
      <c r="Y250" s="785">
        <f>IFERROR(Y245/H245,"0")+IFERROR(Y246/H246,"0")+IFERROR(Y247/H247,"0")+IFERROR(Y248/H248,"0")+IFERROR(Y249/H249,"0")</f>
        <v>0</v>
      </c>
      <c r="Z250" s="785">
        <f>IFERROR(IF(Z245="",0,Z245),"0")+IFERROR(IF(Z246="",0,Z246),"0")+IFERROR(IF(Z247="",0,Z247),"0")+IFERROR(IF(Z248="",0,Z248),"0")+IFERROR(IF(Z249="",0,Z249),"0")</f>
        <v>0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0</v>
      </c>
      <c r="Y251" s="785">
        <f>IFERROR(SUM(Y245:Y249),"0")</f>
        <v>0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124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124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0</v>
      </c>
      <c r="Y267" s="784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18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104</v>
      </c>
      <c r="Y271" s="784">
        <f t="shared" si="57"/>
        <v>104</v>
      </c>
      <c r="Z271" s="36">
        <f>IFERROR(IF(Y271=0,"",ROUNDUP(Y271/H271,0)*0.00902),"")</f>
        <v>0.23452000000000001</v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109.46</v>
      </c>
      <c r="BN271" s="64">
        <f t="shared" si="59"/>
        <v>109.46</v>
      </c>
      <c r="BO271" s="64">
        <f t="shared" si="60"/>
        <v>0.19696969696969696</v>
      </c>
      <c r="BP271" s="64">
        <f t="shared" si="61"/>
        <v>0.19696969696969696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74</v>
      </c>
      <c r="Y272" s="784">
        <f t="shared" si="57"/>
        <v>74</v>
      </c>
      <c r="Z272" s="36">
        <f>IFERROR(IF(Y272=0,"",ROUNDUP(Y272/H272,0)*0.00902),"")</f>
        <v>0.1804</v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78.2</v>
      </c>
      <c r="BN272" s="64">
        <f t="shared" si="59"/>
        <v>78.2</v>
      </c>
      <c r="BO272" s="64">
        <f t="shared" si="60"/>
        <v>0.15151515151515152</v>
      </c>
      <c r="BP272" s="64">
        <f t="shared" si="61"/>
        <v>0.15151515151515152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112</v>
      </c>
      <c r="Y274" s="784">
        <f t="shared" si="57"/>
        <v>112</v>
      </c>
      <c r="Z274" s="36">
        <f>IFERROR(IF(Y274=0,"",ROUNDUP(Y274/H274,0)*0.00902),"")</f>
        <v>0.25256000000000001</v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117.88</v>
      </c>
      <c r="BN274" s="64">
        <f t="shared" si="59"/>
        <v>117.88</v>
      </c>
      <c r="BO274" s="64">
        <f t="shared" si="60"/>
        <v>0.21212121212121213</v>
      </c>
      <c r="BP274" s="64">
        <f t="shared" si="61"/>
        <v>0.21212121212121213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74</v>
      </c>
      <c r="Y275" s="785">
        <f>IFERROR(Y266/H266,"0")+IFERROR(Y267/H267,"0")+IFERROR(Y268/H268,"0")+IFERROR(Y269/H269,"0")+IFERROR(Y270/H270,"0")+IFERROR(Y271/H271,"0")+IFERROR(Y272/H272,"0")+IFERROR(Y273/H273,"0")+IFERROR(Y274/H274,"0")</f>
        <v>74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0.66748000000000007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290</v>
      </c>
      <c r="Y276" s="785">
        <f>IFERROR(SUM(Y266:Y274),"0")</f>
        <v>290</v>
      </c>
      <c r="Z276" s="37"/>
      <c r="AA276" s="786"/>
      <c r="AB276" s="786"/>
      <c r="AC276" s="786"/>
    </row>
    <row r="277" spans="1:68" ht="14.25" customHeight="1" x14ac:dyDescent="0.25">
      <c r="A277" s="809" t="s">
        <v>182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6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124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90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124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124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73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188.16</v>
      </c>
      <c r="Y310" s="784">
        <f t="shared" si="67"/>
        <v>188.16</v>
      </c>
      <c r="Z310" s="36">
        <f>IFERROR(IF(Y310=0,"",ROUNDUP(Y310/H310,0)*0.00902),"")</f>
        <v>0.50512000000000001</v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202.608</v>
      </c>
      <c r="BN310" s="64">
        <f t="shared" si="69"/>
        <v>202.608</v>
      </c>
      <c r="BO310" s="64">
        <f t="shared" si="70"/>
        <v>0.42424242424242425</v>
      </c>
      <c r="BP310" s="64">
        <f t="shared" si="71"/>
        <v>0.42424242424242425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9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100.8</v>
      </c>
      <c r="Y312" s="784">
        <f t="shared" si="67"/>
        <v>100.8</v>
      </c>
      <c r="Z312" s="36">
        <f>IFERROR(IF(Y312=0,"",ROUNDUP(Y312/H312,0)*0.00753),"")</f>
        <v>0.31625999999999999</v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112.224</v>
      </c>
      <c r="BN312" s="64">
        <f t="shared" si="69"/>
        <v>112.224</v>
      </c>
      <c r="BO312" s="64">
        <f t="shared" si="70"/>
        <v>0.26923076923076922</v>
      </c>
      <c r="BP312" s="64">
        <f t="shared" si="71"/>
        <v>0.26923076923076922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146.4</v>
      </c>
      <c r="Y313" s="784">
        <f t="shared" si="67"/>
        <v>146.4</v>
      </c>
      <c r="Z313" s="36">
        <f>IFERROR(IF(Y313=0,"",ROUNDUP(Y313/H313,0)*0.00753),"")</f>
        <v>0.45933000000000002</v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158.60000000000002</v>
      </c>
      <c r="BN313" s="64">
        <f t="shared" si="69"/>
        <v>158.60000000000002</v>
      </c>
      <c r="BO313" s="64">
        <f t="shared" si="70"/>
        <v>0.39102564102564108</v>
      </c>
      <c r="BP313" s="64">
        <f t="shared" si="71"/>
        <v>0.39102564102564108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184.8</v>
      </c>
      <c r="Y314" s="784">
        <f t="shared" si="67"/>
        <v>184.79999999999998</v>
      </c>
      <c r="Z314" s="36">
        <f>IFERROR(IF(Y314=0,"",ROUNDUP(Y314/H314,0)*0.00937),"")</f>
        <v>0.51534999999999997</v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196.35</v>
      </c>
      <c r="BN314" s="64">
        <f t="shared" si="69"/>
        <v>196.34999999999997</v>
      </c>
      <c r="BO314" s="64">
        <f t="shared" si="70"/>
        <v>0.45833333333333337</v>
      </c>
      <c r="BP314" s="64">
        <f t="shared" si="71"/>
        <v>0.45833333333333331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214</v>
      </c>
      <c r="Y315" s="785">
        <f>IFERROR(Y309/H309,"0")+IFERROR(Y310/H310,"0")+IFERROR(Y311/H311,"0")+IFERROR(Y312/H312,"0")+IFERROR(Y313/H313,"0")+IFERROR(Y314/H314,"0")</f>
        <v>214</v>
      </c>
      <c r="Z315" s="785">
        <f>IFERROR(IF(Z309="",0,Z309),"0")+IFERROR(IF(Z310="",0,Z310),"0")+IFERROR(IF(Z311="",0,Z311),"0")+IFERROR(IF(Z312="",0,Z312),"0")+IFERROR(IF(Z313="",0,Z313),"0")+IFERROR(IF(Z314="",0,Z314),"0")</f>
        <v>1.79606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620.16000000000008</v>
      </c>
      <c r="Y316" s="785">
        <f>IFERROR(SUM(Y309:Y314),"0")</f>
        <v>620.16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124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64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73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124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64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73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124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2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64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73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124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0</v>
      </c>
      <c r="Y360" s="784">
        <f t="shared" ref="Y360:Y368" si="72"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0</v>
      </c>
      <c r="BN360" s="64">
        <f t="shared" ref="BN360:BN368" si="74">IFERROR(Y360*I360/H360,"0")</f>
        <v>0</v>
      </c>
      <c r="BO360" s="64">
        <f t="shared" ref="BO360:BO368" si="75">IFERROR(1/J360*(X360/H360),"0")</f>
        <v>0</v>
      </c>
      <c r="BP360" s="64">
        <f t="shared" ref="BP360:BP368" si="76">IFERROR(1/J360*(Y360/H360),"0")</f>
        <v>0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0</v>
      </c>
      <c r="Y361" s="784">
        <f t="shared" si="72"/>
        <v>0</v>
      </c>
      <c r="Z361" s="36" t="str">
        <f>IFERROR(IF(Y361=0,"",ROUNDUP(Y361/H361,0)*0.02175),"")</f>
        <v/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0</v>
      </c>
      <c r="Y369" s="785">
        <f>IFERROR(Y360/H360,"0")+IFERROR(Y361/H361,"0")+IFERROR(Y362/H362,"0")+IFERROR(Y363/H363,"0")+IFERROR(Y364/H364,"0")+IFERROR(Y365/H365,"0")+IFERROR(Y366/H366,"0")+IFERROR(Y367/H367,"0")+IFERROR(Y368/H368,"0")</f>
        <v>0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0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0</v>
      </c>
      <c r="Y370" s="785">
        <f>IFERROR(SUM(Y360:Y368),"0")</f>
        <v>0</v>
      </c>
      <c r="Z370" s="37"/>
      <c r="AA370" s="786"/>
      <c r="AB370" s="786"/>
      <c r="AC370" s="786"/>
    </row>
    <row r="371" spans="1:68" ht="14.25" customHeight="1" x14ac:dyDescent="0.25">
      <c r="A371" s="809" t="s">
        <v>64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73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9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229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0</v>
      </c>
      <c r="Y388" s="784">
        <f>IFERROR(IF(X388="",0,CEILING((X388/$H388),1)*$H388),"")</f>
        <v>0</v>
      </c>
      <c r="Z388" s="36" t="str">
        <f>IFERROR(IF(Y388=0,"",ROUNDUP(Y388/H388,0)*0.02175),"")</f>
        <v/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0</v>
      </c>
      <c r="Y389" s="784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0</v>
      </c>
      <c r="Y391" s="785">
        <f>IFERROR(Y388/H388,"0")+IFERROR(Y389/H389,"0")+IFERROR(Y390/H390,"0")</f>
        <v>0</v>
      </c>
      <c r="Z391" s="785">
        <f>IFERROR(IF(Z388="",0,Z388),"0")+IFERROR(IF(Z389="",0,Z389),"0")+IFERROR(IF(Z390="",0,Z390),"0")</f>
        <v>0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0</v>
      </c>
      <c r="Y392" s="785">
        <f>IFERROR(SUM(Y388:Y390),"0")</f>
        <v>0</v>
      </c>
      <c r="Z392" s="37"/>
      <c r="AA392" s="786"/>
      <c r="AB392" s="786"/>
      <c r="AC392" s="786"/>
    </row>
    <row r="393" spans="1:68" ht="14.25" customHeight="1" x14ac:dyDescent="0.25">
      <c r="A393" s="809" t="s">
        <v>113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52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2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56.1</v>
      </c>
      <c r="Y396" s="784">
        <f>IFERROR(IF(X396="",0,CEILING((X396/$H396),1)*$H396),"")</f>
        <v>56.099999999999994</v>
      </c>
      <c r="Z396" s="36">
        <f>IFERROR(IF(Y396=0,"",ROUNDUP(Y396/H396,0)*0.00753),"")</f>
        <v>0.16566</v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65.45</v>
      </c>
      <c r="BN396" s="64">
        <f>IFERROR(Y396*I396/H396,"0")</f>
        <v>65.45</v>
      </c>
      <c r="BO396" s="64">
        <f>IFERROR(1/J396*(X396/H396),"0")</f>
        <v>0.14102564102564105</v>
      </c>
      <c r="BP396" s="64">
        <f>IFERROR(1/J396*(Y396/H396),"0")</f>
        <v>0.14102564102564102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22.000000000000004</v>
      </c>
      <c r="Y398" s="785">
        <f>IFERROR(Y394/H394,"0")+IFERROR(Y395/H395,"0")+IFERROR(Y396/H396,"0")+IFERROR(Y397/H397,"0")</f>
        <v>22</v>
      </c>
      <c r="Z398" s="785">
        <f>IFERROR(IF(Z394="",0,Z394),"0")+IFERROR(IF(Z395="",0,Z395),"0")+IFERROR(IF(Z396="",0,Z396),"0")+IFERROR(IF(Z397="",0,Z397),"0")</f>
        <v>0.16566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56.1</v>
      </c>
      <c r="Y399" s="785">
        <f>IFERROR(SUM(Y394:Y397),"0")</f>
        <v>56.099999999999994</v>
      </c>
      <c r="Z399" s="37"/>
      <c r="AA399" s="786"/>
      <c r="AB399" s="786"/>
      <c r="AC399" s="786"/>
    </row>
    <row r="400" spans="1:68" ht="14.25" customHeight="1" x14ac:dyDescent="0.25">
      <c r="A400" s="809" t="s">
        <v>669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10</v>
      </c>
      <c r="Y403" s="784">
        <f>IFERROR(IF(X403="",0,CEILING((X403/$H403),1)*$H403),"")</f>
        <v>10</v>
      </c>
      <c r="Z403" s="36">
        <f>IFERROR(IF(Y403=0,"",ROUNDUP(Y403/H403,0)*0.00474),"")</f>
        <v>2.3700000000000002E-2</v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11.200000000000001</v>
      </c>
      <c r="BN403" s="64">
        <f>IFERROR(Y403*I403/H403,"0")</f>
        <v>11.200000000000001</v>
      </c>
      <c r="BO403" s="64">
        <f>IFERROR(1/J403*(X403/H403),"0")</f>
        <v>2.1008403361344536E-2</v>
      </c>
      <c r="BP403" s="64">
        <f>IFERROR(1/J403*(Y403/H403),"0")</f>
        <v>2.1008403361344536E-2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5</v>
      </c>
      <c r="Y404" s="785">
        <f>IFERROR(Y401/H401,"0")+IFERROR(Y402/H402,"0")+IFERROR(Y403/H403,"0")</f>
        <v>5</v>
      </c>
      <c r="Z404" s="785">
        <f>IFERROR(IF(Z401="",0,Z401),"0")+IFERROR(IF(Z402="",0,Z402),"0")+IFERROR(IF(Z403="",0,Z403),"0")</f>
        <v>2.3700000000000002E-2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10</v>
      </c>
      <c r="Y405" s="785">
        <f>IFERROR(SUM(Y401:Y403),"0")</f>
        <v>10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64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36</v>
      </c>
      <c r="Y408" s="784">
        <f>IFERROR(IF(X408="",0,CEILING((X408/$H408),1)*$H408),"")</f>
        <v>36</v>
      </c>
      <c r="Z408" s="36">
        <f>IFERROR(IF(Y408=0,"",ROUNDUP(Y408/H408,0)*0.00753),"")</f>
        <v>0.15060000000000001</v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40.96</v>
      </c>
      <c r="BN408" s="64">
        <f>IFERROR(Y408*I408/H408,"0")</f>
        <v>40.96</v>
      </c>
      <c r="BO408" s="64">
        <f>IFERROR(1/J408*(X408/H408),"0")</f>
        <v>0.12820512820512819</v>
      </c>
      <c r="BP408" s="64">
        <f>IFERROR(1/J408*(Y408/H408),"0")</f>
        <v>0.12820512820512819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20</v>
      </c>
      <c r="Y409" s="785">
        <f>IFERROR(Y408/H408,"0")</f>
        <v>20</v>
      </c>
      <c r="Z409" s="785">
        <f>IFERROR(IF(Z408="",0,Z408),"0")</f>
        <v>0.15060000000000001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36</v>
      </c>
      <c r="Y410" s="785">
        <f>IFERROR(SUM(Y408:Y408),"0")</f>
        <v>36</v>
      </c>
      <c r="Z410" s="37"/>
      <c r="AA410" s="786"/>
      <c r="AB410" s="786"/>
      <c r="AC410" s="786"/>
    </row>
    <row r="411" spans="1:68" ht="14.25" customHeight="1" x14ac:dyDescent="0.25">
      <c r="A411" s="809" t="s">
        <v>73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105</v>
      </c>
      <c r="Y413" s="784">
        <f>IFERROR(IF(X413="",0,CEILING((X413/$H413),1)*$H413),"")</f>
        <v>105</v>
      </c>
      <c r="Z413" s="36">
        <f>IFERROR(IF(Y413=0,"",ROUNDUP(Y413/H413,0)*0.00753),"")</f>
        <v>0.3765</v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118.6</v>
      </c>
      <c r="BN413" s="64">
        <f>IFERROR(Y413*I413/H413,"0")</f>
        <v>118.6</v>
      </c>
      <c r="BO413" s="64">
        <f>IFERROR(1/J413*(X413/H413),"0")</f>
        <v>0.32051282051282048</v>
      </c>
      <c r="BP413" s="64">
        <f>IFERROR(1/J413*(Y413/H413),"0")</f>
        <v>0.32051282051282048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210</v>
      </c>
      <c r="Y414" s="784">
        <f>IFERROR(IF(X414="",0,CEILING((X414/$H414),1)*$H414),"")</f>
        <v>210</v>
      </c>
      <c r="Z414" s="36">
        <f>IFERROR(IF(Y414=0,"",ROUNDUP(Y414/H414,0)*0.00753),"")</f>
        <v>0.753</v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235.99999999999997</v>
      </c>
      <c r="BN414" s="64">
        <f>IFERROR(Y414*I414/H414,"0")</f>
        <v>235.99999999999997</v>
      </c>
      <c r="BO414" s="64">
        <f>IFERROR(1/J414*(X414/H414),"0")</f>
        <v>0.64102564102564097</v>
      </c>
      <c r="BP414" s="64">
        <f>IFERROR(1/J414*(Y414/H414),"0")</f>
        <v>0.64102564102564097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150</v>
      </c>
      <c r="Y415" s="785">
        <f>IFERROR(Y412/H412,"0")+IFERROR(Y413/H413,"0")+IFERROR(Y414/H414,"0")</f>
        <v>150</v>
      </c>
      <c r="Z415" s="785">
        <f>IFERROR(IF(Z412="",0,Z412),"0")+IFERROR(IF(Z413="",0,Z413),"0")+IFERROR(IF(Z414="",0,Z414),"0")</f>
        <v>1.1294999999999999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315</v>
      </c>
      <c r="Y416" s="785">
        <f>IFERROR(SUM(Y412:Y414),"0")</f>
        <v>315</v>
      </c>
      <c r="Z416" s="37"/>
      <c r="AA416" s="786"/>
      <c r="AB416" s="786"/>
      <c r="AC416" s="786"/>
    </row>
    <row r="417" spans="1:68" ht="27.75" customHeight="1" x14ac:dyDescent="0.2">
      <c r="A417" s="941" t="s">
        <v>691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692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124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0</v>
      </c>
      <c r="Y421" s="784">
        <f t="shared" si="82"/>
        <v>0</v>
      </c>
      <c r="Z421" s="36" t="str">
        <f>IFERROR(IF(Y421=0,"",ROUNDUP(Y421/H421,0)*0.02175),"")</f>
        <v/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150</v>
      </c>
      <c r="Y430" s="784">
        <f t="shared" si="82"/>
        <v>150</v>
      </c>
      <c r="Z430" s="36">
        <f>IFERROR(IF(Y430=0,"",ROUNDUP(Y430/H430,0)*0.00902),"")</f>
        <v>0.27060000000000001</v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156.30000000000001</v>
      </c>
      <c r="BN430" s="64">
        <f t="shared" si="84"/>
        <v>156.30000000000001</v>
      </c>
      <c r="BO430" s="64">
        <f t="shared" si="85"/>
        <v>0.22727272727272729</v>
      </c>
      <c r="BP430" s="64">
        <f t="shared" si="86"/>
        <v>0.22727272727272729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30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30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0.27060000000000001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150</v>
      </c>
      <c r="Y432" s="785">
        <f>IFERROR(SUM(Y420:Y430),"0")</f>
        <v>150</v>
      </c>
      <c r="Z432" s="37"/>
      <c r="AA432" s="786"/>
      <c r="AB432" s="786"/>
      <c r="AC432" s="786"/>
    </row>
    <row r="433" spans="1:68" ht="14.25" customHeight="1" x14ac:dyDescent="0.25">
      <c r="A433" s="809" t="s">
        <v>182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0</v>
      </c>
      <c r="Y436" s="785">
        <f>IFERROR(Y434/H434,"0")+IFERROR(Y435/H435,"0")</f>
        <v>0</v>
      </c>
      <c r="Z436" s="785">
        <f>IFERROR(IF(Z434="",0,Z434),"0")+IFERROR(IF(Z435="",0,Z435),"0")</f>
        <v>0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0</v>
      </c>
      <c r="Y437" s="785">
        <f>IFERROR(SUM(Y434:Y435),"0")</f>
        <v>0</v>
      </c>
      <c r="Z437" s="37"/>
      <c r="AA437" s="786"/>
      <c r="AB437" s="786"/>
      <c r="AC437" s="786"/>
    </row>
    <row r="438" spans="1:68" ht="14.25" customHeight="1" x14ac:dyDescent="0.25">
      <c r="A438" s="809" t="s">
        <v>73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724</v>
      </c>
      <c r="B439" s="54" t="s">
        <v>725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7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4301051560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0</v>
      </c>
      <c r="Y442" s="784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732</v>
      </c>
      <c r="B443" s="54" t="s">
        <v>735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4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0</v>
      </c>
      <c r="Y444" s="785">
        <f>IFERROR(Y439/H439,"0")+IFERROR(Y440/H440,"0")+IFERROR(Y441/H441,"0")+IFERROR(Y442/H442,"0")+IFERROR(Y443/H443,"0")</f>
        <v>0</v>
      </c>
      <c r="Z444" s="785">
        <f>IFERROR(IF(Z439="",0,Z439),"0")+IFERROR(IF(Z440="",0,Z440),"0")+IFERROR(IF(Z441="",0,Z441),"0")+IFERROR(IF(Z442="",0,Z442),"0")+IFERROR(IF(Z443="",0,Z443),"0")</f>
        <v>0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0</v>
      </c>
      <c r="Y445" s="785">
        <f>IFERROR(SUM(Y439:Y443),"0")</f>
        <v>0</v>
      </c>
      <c r="Z445" s="37"/>
      <c r="AA445" s="786"/>
      <c r="AB445" s="786"/>
      <c r="AC445" s="786"/>
    </row>
    <row r="446" spans="1:68" ht="14.25" customHeight="1" x14ac:dyDescent="0.25">
      <c r="A446" s="809" t="s">
        <v>229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0</v>
      </c>
      <c r="Y447" s="784">
        <f>IFERROR(IF(X447="",0,CEILING((X447/$H447),1)*$H447),"")</f>
        <v>0</v>
      </c>
      <c r="Z447" s="36" t="str">
        <f>IFERROR(IF(Y447=0,"",ROUNDUP(Y447/H447,0)*0.02175),"")</f>
        <v/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2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0</v>
      </c>
      <c r="Y450" s="785">
        <f>IFERROR(Y447/H447,"0")+IFERROR(Y448/H448,"0")+IFERROR(Y449/H449,"0")</f>
        <v>0</v>
      </c>
      <c r="Z450" s="785">
        <f>IFERROR(IF(Z447="",0,Z447),"0")+IFERROR(IF(Z448="",0,Z448),"0")+IFERROR(IF(Z449="",0,Z449),"0")</f>
        <v>0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0</v>
      </c>
      <c r="Y451" s="785">
        <f>IFERROR(SUM(Y447:Y449),"0")</f>
        <v>0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124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09" t="s">
        <v>64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09" t="s">
        <v>73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0</v>
      </c>
      <c r="Y470" s="784">
        <f t="shared" ref="Y470:Y476" si="93"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0</v>
      </c>
      <c r="BN470" s="64">
        <f t="shared" ref="BN470:BN476" si="95">IFERROR(Y470*I470/H470,"0")</f>
        <v>0</v>
      </c>
      <c r="BO470" s="64">
        <f t="shared" ref="BO470:BO476" si="96">IFERROR(1/J470*(X470/H470),"0")</f>
        <v>0</v>
      </c>
      <c r="BP470" s="64">
        <f t="shared" ref="BP470:BP476" si="97">IFERROR(1/J470*(Y470/H470),"0")</f>
        <v>0</v>
      </c>
    </row>
    <row r="471" spans="1:68" ht="27" customHeight="1" x14ac:dyDescent="0.25">
      <c r="A471" s="54" t="s">
        <v>771</v>
      </c>
      <c r="B471" s="54" t="s">
        <v>774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9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4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144</v>
      </c>
      <c r="Y475" s="784">
        <f t="shared" si="93"/>
        <v>144</v>
      </c>
      <c r="Z475" s="36">
        <f>IFERROR(IF(Y475=0,"",ROUNDUP(Y475/H475,0)*0.00753),"")</f>
        <v>0.45180000000000003</v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161.04000000000002</v>
      </c>
      <c r="BN475" s="64">
        <f t="shared" si="95"/>
        <v>161.04000000000002</v>
      </c>
      <c r="BO475" s="64">
        <f t="shared" si="96"/>
        <v>0.38461538461538458</v>
      </c>
      <c r="BP475" s="64">
        <f t="shared" si="97"/>
        <v>0.38461538461538458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60</v>
      </c>
      <c r="Y477" s="785">
        <f>IFERROR(Y470/H470,"0")+IFERROR(Y471/H471,"0")+IFERROR(Y472/H472,"0")+IFERROR(Y473/H473,"0")+IFERROR(Y474/H474,"0")+IFERROR(Y475/H475,"0")+IFERROR(Y476/H476,"0")</f>
        <v>60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0.45180000000000003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144</v>
      </c>
      <c r="Y478" s="785">
        <f>IFERROR(SUM(Y470:Y476),"0")</f>
        <v>144</v>
      </c>
      <c r="Z478" s="37"/>
      <c r="AA478" s="786"/>
      <c r="AB478" s="786"/>
      <c r="AC478" s="786"/>
    </row>
    <row r="479" spans="1:68" ht="14.25" customHeight="1" x14ac:dyDescent="0.25">
      <c r="A479" s="809" t="s">
        <v>229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789</v>
      </c>
      <c r="B480" s="54" t="s">
        <v>790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22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795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796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124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59.4</v>
      </c>
      <c r="Y487" s="784">
        <f>IFERROR(IF(X487="",0,CEILING((X487/$H487),1)*$H487),"")</f>
        <v>59.400000000000006</v>
      </c>
      <c r="Z487" s="36">
        <f>IFERROR(IF(Y487=0,"",ROUNDUP(Y487/H487,0)*0.00753),"")</f>
        <v>0.16566</v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63.79999999999999</v>
      </c>
      <c r="BN487" s="64">
        <f>IFERROR(Y487*I487/H487,"0")</f>
        <v>63.800000000000004</v>
      </c>
      <c r="BO487" s="64">
        <f>IFERROR(1/J487*(X487/H487),"0")</f>
        <v>0.141025641025641</v>
      </c>
      <c r="BP487" s="64">
        <f>IFERROR(1/J487*(Y487/H487),"0")</f>
        <v>0.14102564102564102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21.999999999999996</v>
      </c>
      <c r="Y488" s="785">
        <f>IFERROR(Y487/H487,"0")</f>
        <v>22</v>
      </c>
      <c r="Z488" s="785">
        <f>IFERROR(IF(Z487="",0,Z487),"0")</f>
        <v>0.16566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59.4</v>
      </c>
      <c r="Y489" s="785">
        <f>IFERROR(SUM(Y487:Y487),"0")</f>
        <v>59.400000000000006</v>
      </c>
      <c r="Z489" s="37"/>
      <c r="AA489" s="786"/>
      <c r="AB489" s="786"/>
      <c r="AC489" s="786"/>
    </row>
    <row r="490" spans="1:68" ht="14.25" customHeight="1" x14ac:dyDescent="0.25">
      <c r="A490" s="809" t="s">
        <v>64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0</v>
      </c>
      <c r="Y492" s="784">
        <f t="shared" si="98"/>
        <v>0</v>
      </c>
      <c r="Z492" s="36" t="str">
        <f>IFERROR(IF(Y492=0,"",ROUNDUP(Y492/H492,0)*0.00753),"")</f>
        <v/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31.5</v>
      </c>
      <c r="Y499" s="784">
        <f t="shared" si="98"/>
        <v>31.5</v>
      </c>
      <c r="Z499" s="36">
        <f t="shared" si="103"/>
        <v>7.5300000000000006E-2</v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33.450000000000003</v>
      </c>
      <c r="BN499" s="64">
        <f t="shared" si="100"/>
        <v>33.450000000000003</v>
      </c>
      <c r="BO499" s="64">
        <f t="shared" si="101"/>
        <v>6.4102564102564111E-2</v>
      </c>
      <c r="BP499" s="64">
        <f t="shared" si="102"/>
        <v>6.4102564102564111E-2</v>
      </c>
    </row>
    <row r="500" spans="1:68" ht="37.5" customHeight="1" x14ac:dyDescent="0.25">
      <c r="A500" s="54" t="s">
        <v>819</v>
      </c>
      <c r="B500" s="54" t="s">
        <v>820</v>
      </c>
      <c r="C500" s="31">
        <v>4301031336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4301031254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4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31.5</v>
      </c>
      <c r="Y503" s="784">
        <f t="shared" si="98"/>
        <v>31.5</v>
      </c>
      <c r="Z503" s="36">
        <f t="shared" si="103"/>
        <v>7.5300000000000006E-2</v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33.450000000000003</v>
      </c>
      <c r="BN503" s="64">
        <f t="shared" si="100"/>
        <v>33.450000000000003</v>
      </c>
      <c r="BO503" s="64">
        <f t="shared" si="101"/>
        <v>6.4102564102564111E-2</v>
      </c>
      <c r="BP503" s="64">
        <f t="shared" si="102"/>
        <v>6.4102564102564111E-2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42</v>
      </c>
      <c r="Y506" s="784">
        <f t="shared" si="98"/>
        <v>42</v>
      </c>
      <c r="Z506" s="36">
        <f t="shared" si="103"/>
        <v>0.1004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44.599999999999994</v>
      </c>
      <c r="BN506" s="64">
        <f t="shared" si="100"/>
        <v>44.599999999999994</v>
      </c>
      <c r="BO506" s="64">
        <f t="shared" si="101"/>
        <v>8.5470085470085472E-2</v>
      </c>
      <c r="BP506" s="64">
        <f t="shared" si="102"/>
        <v>8.5470085470085472E-2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31.5</v>
      </c>
      <c r="Y507" s="784">
        <f t="shared" si="98"/>
        <v>31.5</v>
      </c>
      <c r="Z507" s="36">
        <f t="shared" si="103"/>
        <v>7.5300000000000006E-2</v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33.450000000000003</v>
      </c>
      <c r="BN507" s="64">
        <f t="shared" si="100"/>
        <v>33.450000000000003</v>
      </c>
      <c r="BO507" s="64">
        <f t="shared" si="101"/>
        <v>6.4102564102564111E-2</v>
      </c>
      <c r="BP507" s="64">
        <f t="shared" si="102"/>
        <v>6.4102564102564111E-2</v>
      </c>
    </row>
    <row r="508" spans="1:68" ht="27" customHeight="1" x14ac:dyDescent="0.25">
      <c r="A508" s="54" t="s">
        <v>837</v>
      </c>
      <c r="B508" s="54" t="s">
        <v>838</v>
      </c>
      <c r="C508" s="31">
        <v>4301031338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839</v>
      </c>
      <c r="C509" s="31">
        <v>4301031255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65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65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0.32630000000000003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136.5</v>
      </c>
      <c r="Y511" s="785">
        <f>IFERROR(SUM(Y491:Y509),"0")</f>
        <v>136.5</v>
      </c>
      <c r="Z511" s="37"/>
      <c r="AA511" s="786"/>
      <c r="AB511" s="786"/>
      <c r="AC511" s="786"/>
    </row>
    <row r="512" spans="1:68" ht="14.25" customHeight="1" x14ac:dyDescent="0.25">
      <c r="A512" s="809" t="s">
        <v>73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91.2</v>
      </c>
      <c r="Y513" s="784">
        <f>IFERROR(IF(X513="",0,CEILING((X513/$H513),1)*$H513),"")</f>
        <v>91.2</v>
      </c>
      <c r="Z513" s="36">
        <f>IFERROR(IF(Y513=0,"",ROUNDUP(Y513/H513,0)*0.00902),"")</f>
        <v>0.34276000000000001</v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100.548</v>
      </c>
      <c r="BN513" s="64">
        <f>IFERROR(Y513*I513/H513,"0")</f>
        <v>100.548</v>
      </c>
      <c r="BO513" s="64">
        <f>IFERROR(1/J513*(X513/H513),"0")</f>
        <v>0.2878787878787879</v>
      </c>
      <c r="BP513" s="64">
        <f>IFERROR(1/J513*(Y513/H513),"0")</f>
        <v>0.2878787878787879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29.7</v>
      </c>
      <c r="Y514" s="784">
        <f>IFERROR(IF(X514="",0,CEILING((X514/$H514),1)*$H514),"")</f>
        <v>29.7</v>
      </c>
      <c r="Z514" s="36">
        <f>IFERROR(IF(Y514=0,"",ROUNDUP(Y514/H514,0)*0.00753),"")</f>
        <v>0.11295000000000001</v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33.870000000000005</v>
      </c>
      <c r="BN514" s="64">
        <f>IFERROR(Y514*I514/H514,"0")</f>
        <v>33.870000000000005</v>
      </c>
      <c r="BO514" s="64">
        <f>IFERROR(1/J514*(X514/H514),"0")</f>
        <v>9.6153846153846145E-2</v>
      </c>
      <c r="BP514" s="64">
        <f>IFERROR(1/J514*(Y514/H514),"0")</f>
        <v>9.6153846153846145E-2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53</v>
      </c>
      <c r="Y515" s="785">
        <f>IFERROR(Y513/H513,"0")+IFERROR(Y514/H514,"0")</f>
        <v>53</v>
      </c>
      <c r="Z515" s="785">
        <f>IFERROR(IF(Z513="",0,Z513),"0")+IFERROR(IF(Z514="",0,Z514),"0")</f>
        <v>0.45571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120.9</v>
      </c>
      <c r="Y516" s="785">
        <f>IFERROR(SUM(Y513:Y514),"0")</f>
        <v>120.9</v>
      </c>
      <c r="Z516" s="37"/>
      <c r="AA516" s="786"/>
      <c r="AB516" s="786"/>
      <c r="AC516" s="786"/>
    </row>
    <row r="517" spans="1:68" ht="14.25" customHeight="1" x14ac:dyDescent="0.25">
      <c r="A517" s="809" t="s">
        <v>113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0</v>
      </c>
      <c r="Y518" s="784">
        <f>IFERROR(IF(X518="",0,CEILING((X518/$H518),1)*$H518),"")</f>
        <v>0</v>
      </c>
      <c r="Z518" s="36" t="str">
        <f>IFERROR(IF(Y518=0,"",ROUNDUP(Y518/H518,0)*0.00627),"")</f>
        <v/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</v>
      </c>
      <c r="Y520" s="785">
        <f>IFERROR(Y518/H518,"0")+IFERROR(Y519/H519,"0")</f>
        <v>0</v>
      </c>
      <c r="Z520" s="785">
        <f>IFERROR(IF(Z518="",0,Z518),"0")+IFERROR(IF(Z519="",0,Z519),"0")</f>
        <v>0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0</v>
      </c>
      <c r="Y521" s="785">
        <f>IFERROR(SUM(Y518:Y519),"0")</f>
        <v>0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182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64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IFERROR(IF(Y528=0,"",ROUNDUP(Y528/H528,0)*0.00753),"")</f>
        <v/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6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0</v>
      </c>
      <c r="Y533" s="785">
        <f>IFERROR(Y528/H528,"0")+IFERROR(Y529/H529,"0")+IFERROR(Y530/H530,"0")+IFERROR(Y531/H531,"0")+IFERROR(Y532/H532,"0")</f>
        <v>0</v>
      </c>
      <c r="Z533" s="785">
        <f>IFERROR(IF(Z528="",0,Z528),"0")+IFERROR(IF(Z529="",0,Z529),"0")+IFERROR(IF(Z530="",0,Z530),"0")+IFERROR(IF(Z531="",0,Z531),"0")+IFERROR(IF(Z532="",0,Z532),"0")</f>
        <v>0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0</v>
      </c>
      <c r="Y534" s="785">
        <f>IFERROR(SUM(Y528:Y532),"0")</f>
        <v>0</v>
      </c>
      <c r="Z534" s="37"/>
      <c r="AA534" s="786"/>
      <c r="AB534" s="786"/>
      <c r="AC534" s="786"/>
    </row>
    <row r="535" spans="1:68" ht="14.25" customHeight="1" x14ac:dyDescent="0.25">
      <c r="A535" s="809" t="s">
        <v>113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874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IFERROR(IF(Y540=0,"",ROUNDUP(Y540/H540,0)*0.00627),"")</f>
        <v/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0</v>
      </c>
      <c r="Y541" s="785">
        <f>IFERROR(Y540/H540,"0")</f>
        <v>0</v>
      </c>
      <c r="Z541" s="785">
        <f>IFERROR(IF(Z540="",0,Z540),"0")</f>
        <v>0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0</v>
      </c>
      <c r="Y542" s="785">
        <f>IFERROR(SUM(Y540:Y540),"0")</f>
        <v>0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64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IFERROR(IF(Y545=0,"",ROUNDUP(Y545/H545,0)*0.00502),"")</f>
        <v/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6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</v>
      </c>
      <c r="Y549" s="785">
        <f>IFERROR(Y545/H545,"0")+IFERROR(Y546/H546,"0")+IFERROR(Y547/H547,"0")+IFERROR(Y548/H548,"0")</f>
        <v>0</v>
      </c>
      <c r="Z549" s="785">
        <f>IFERROR(IF(Z545="",0,Z545),"0")+IFERROR(IF(Z546="",0,Z546),"0")+IFERROR(IF(Z547="",0,Z547),"0")+IFERROR(IF(Z548="",0,Z548),"0")</f>
        <v>0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0</v>
      </c>
      <c r="Y550" s="785">
        <f>IFERROR(SUM(Y545:Y548),"0")</f>
        <v>0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64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41" t="s">
        <v>895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895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124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0</v>
      </c>
      <c r="Y562" s="784">
        <f t="shared" si="104"/>
        <v>0</v>
      </c>
      <c r="Z562" s="36" t="str">
        <f t="shared" si="105"/>
        <v/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0</v>
      </c>
      <c r="BN562" s="64">
        <f t="shared" si="107"/>
        <v>0</v>
      </c>
      <c r="BO562" s="64">
        <f t="shared" si="108"/>
        <v>0</v>
      </c>
      <c r="BP562" s="64">
        <f t="shared" si="109"/>
        <v>0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915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9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374.4</v>
      </c>
      <c r="Y568" s="784">
        <f t="shared" si="104"/>
        <v>374.40000000000003</v>
      </c>
      <c r="Z568" s="36">
        <f>IFERROR(IF(Y568=0,"",ROUNDUP(Y568/H568,0)*0.00902),"")</f>
        <v>0.93808000000000002</v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396.23999999999995</v>
      </c>
      <c r="BN568" s="64">
        <f t="shared" si="107"/>
        <v>396.24</v>
      </c>
      <c r="BO568" s="64">
        <f t="shared" si="108"/>
        <v>0.78787878787878785</v>
      </c>
      <c r="BP568" s="64">
        <f t="shared" si="109"/>
        <v>0.78787878787878785</v>
      </c>
    </row>
    <row r="569" spans="1:68" ht="27" customHeight="1" x14ac:dyDescent="0.25">
      <c r="A569" s="54" t="s">
        <v>920</v>
      </c>
      <c r="B569" s="54" t="s">
        <v>922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13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103.99999999999999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104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0.93808000000000002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374.4</v>
      </c>
      <c r="Y571" s="785">
        <f>IFERROR(SUM(Y559:Y569),"0")</f>
        <v>374.40000000000003</v>
      </c>
      <c r="Z571" s="37"/>
      <c r="AA571" s="786"/>
      <c r="AB571" s="786"/>
      <c r="AC571" s="786"/>
    </row>
    <row r="572" spans="1:68" ht="14.25" customHeight="1" x14ac:dyDescent="0.25">
      <c r="A572" s="809" t="s">
        <v>182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8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customHeight="1" x14ac:dyDescent="0.25">
      <c r="A578" s="809" t="s">
        <v>64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0</v>
      </c>
      <c r="Y579" s="784">
        <f t="shared" ref="Y579:Y587" si="110">IFERROR(IF(X579="",0,CEILING((X579/$H579),1)*$H579),"")</f>
        <v>0</v>
      </c>
      <c r="Z579" s="36" t="str">
        <f>IFERROR(IF(Y579=0,"",ROUNDUP(Y579/H579,0)*0.01196),"")</f>
        <v/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0</v>
      </c>
      <c r="BN579" s="64">
        <f t="shared" ref="BN579:BN587" si="112">IFERROR(Y579*I579/H579,"0")</f>
        <v>0</v>
      </c>
      <c r="BO579" s="64">
        <f t="shared" ref="BO579:BO587" si="113">IFERROR(1/J579*(X579/H579),"0")</f>
        <v>0</v>
      </c>
      <c r="BP579" s="64">
        <f t="shared" ref="BP579:BP587" si="114">IFERROR(1/J579*(Y579/H579),"0")</f>
        <v>0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0</v>
      </c>
      <c r="Y581" s="784">
        <f t="shared" si="110"/>
        <v>0</v>
      </c>
      <c r="Z581" s="36" t="str">
        <f>IFERROR(IF(Y581=0,"",ROUNDUP(Y581/H581,0)*0.01196),"")</f>
        <v/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customHeight="1" x14ac:dyDescent="0.25">
      <c r="A582" s="54" t="s">
        <v>940</v>
      </c>
      <c r="B582" s="54" t="s">
        <v>941</v>
      </c>
      <c r="C582" s="31">
        <v>4301031383</v>
      </c>
      <c r="D582" s="791">
        <v>4680115882072</v>
      </c>
      <c r="E582" s="792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28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944</v>
      </c>
      <c r="C583" s="31">
        <v>4301031249</v>
      </c>
      <c r="D583" s="791">
        <v>4680115882072</v>
      </c>
      <c r="E583" s="792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4301031385</v>
      </c>
      <c r="D584" s="791">
        <v>4680115882102</v>
      </c>
      <c r="E584" s="792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2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949</v>
      </c>
      <c r="C585" s="31">
        <v>4301031251</v>
      </c>
      <c r="D585" s="791">
        <v>4680115882102</v>
      </c>
      <c r="E585" s="792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4301031384</v>
      </c>
      <c r="D586" s="791">
        <v>4680115882096</v>
      </c>
      <c r="E586" s="792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41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954</v>
      </c>
      <c r="C587" s="31">
        <v>4301031253</v>
      </c>
      <c r="D587" s="791">
        <v>4680115882096</v>
      </c>
      <c r="E587" s="792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0</v>
      </c>
      <c r="Y588" s="785">
        <f>IFERROR(Y579/H579,"0")+IFERROR(Y580/H580,"0")+IFERROR(Y581/H581,"0")+IFERROR(Y582/H582,"0")+IFERROR(Y583/H583,"0")+IFERROR(Y584/H584,"0")+IFERROR(Y585/H585,"0")+IFERROR(Y586/H586,"0")+IFERROR(Y587/H587,"0")</f>
        <v>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0</v>
      </c>
      <c r="Y589" s="785">
        <f>IFERROR(SUM(Y579:Y587),"0")</f>
        <v>0</v>
      </c>
      <c r="Z589" s="37"/>
      <c r="AA589" s="786"/>
      <c r="AB589" s="786"/>
      <c r="AC589" s="786"/>
    </row>
    <row r="590" spans="1:68" ht="14.25" customHeight="1" x14ac:dyDescent="0.25">
      <c r="A590" s="809" t="s">
        <v>73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229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6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970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970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124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8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6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5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8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8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2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182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5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64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97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7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9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3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7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09" t="s">
        <v>73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1036</v>
      </c>
      <c r="B631" s="54" t="s">
        <v>1037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11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76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4301051933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19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4301051510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61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48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8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6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229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0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40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5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8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124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2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5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182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64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10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73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1091</v>
      </c>
      <c r="Q666" s="939"/>
      <c r="R666" s="939"/>
      <c r="S666" s="939"/>
      <c r="T666" s="939"/>
      <c r="U666" s="939"/>
      <c r="V666" s="94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3156.4200000000005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3156.42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1092</v>
      </c>
      <c r="Q667" s="939"/>
      <c r="R667" s="939"/>
      <c r="S667" s="939"/>
      <c r="T667" s="939"/>
      <c r="U667" s="939"/>
      <c r="V667" s="940"/>
      <c r="W667" s="37" t="s">
        <v>69</v>
      </c>
      <c r="X667" s="785">
        <f>IFERROR(SUM(BM22:BM663),"0")</f>
        <v>3437.2519999999995</v>
      </c>
      <c r="Y667" s="785">
        <f>IFERROR(SUM(BN22:BN663),"0")</f>
        <v>3437.2519999999995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1093</v>
      </c>
      <c r="Q668" s="939"/>
      <c r="R668" s="939"/>
      <c r="S668" s="939"/>
      <c r="T668" s="939"/>
      <c r="U668" s="939"/>
      <c r="V668" s="940"/>
      <c r="W668" s="37" t="s">
        <v>1094</v>
      </c>
      <c r="X668" s="38">
        <f>ROUNDUP(SUM(BO22:BO663),0)</f>
        <v>8</v>
      </c>
      <c r="Y668" s="38">
        <f>ROUNDUP(SUM(BP22:BP663),0)</f>
        <v>8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1095</v>
      </c>
      <c r="Q669" s="939"/>
      <c r="R669" s="939"/>
      <c r="S669" s="939"/>
      <c r="T669" s="939"/>
      <c r="U669" s="939"/>
      <c r="V669" s="940"/>
      <c r="W669" s="37" t="s">
        <v>69</v>
      </c>
      <c r="X669" s="785">
        <f>GrossWeightTotal+PalletQtyTotal*25</f>
        <v>3637.2519999999995</v>
      </c>
      <c r="Y669" s="785">
        <f>GrossWeightTotalR+PalletQtyTotalR*25</f>
        <v>3637.2519999999995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1096</v>
      </c>
      <c r="Q670" s="939"/>
      <c r="R670" s="939"/>
      <c r="S670" s="939"/>
      <c r="T670" s="939"/>
      <c r="U670" s="939"/>
      <c r="V670" s="94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1175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1175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1097</v>
      </c>
      <c r="Q671" s="939"/>
      <c r="R671" s="939"/>
      <c r="S671" s="939"/>
      <c r="T671" s="939"/>
      <c r="U671" s="939"/>
      <c r="V671" s="94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9.2418899999999997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12" t="s">
        <v>122</v>
      </c>
      <c r="D673" s="933"/>
      <c r="E673" s="933"/>
      <c r="F673" s="933"/>
      <c r="G673" s="933"/>
      <c r="H673" s="847"/>
      <c r="I673" s="812" t="s">
        <v>351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691</v>
      </c>
      <c r="X673" s="847"/>
      <c r="Y673" s="812" t="s">
        <v>795</v>
      </c>
      <c r="Z673" s="933"/>
      <c r="AA673" s="933"/>
      <c r="AB673" s="847"/>
      <c r="AC673" s="775" t="s">
        <v>895</v>
      </c>
      <c r="AD673" s="812" t="s">
        <v>970</v>
      </c>
      <c r="AE673" s="847"/>
      <c r="AF673" s="777"/>
    </row>
    <row r="674" spans="1:32" ht="14.25" customHeight="1" thickTop="1" x14ac:dyDescent="0.2">
      <c r="A674" s="1151" t="s">
        <v>1100</v>
      </c>
      <c r="B674" s="812" t="s">
        <v>63</v>
      </c>
      <c r="C674" s="812" t="s">
        <v>123</v>
      </c>
      <c r="D674" s="812" t="s">
        <v>150</v>
      </c>
      <c r="E674" s="812" t="s">
        <v>237</v>
      </c>
      <c r="F674" s="812" t="s">
        <v>263</v>
      </c>
      <c r="G674" s="812" t="s">
        <v>315</v>
      </c>
      <c r="H674" s="812" t="s">
        <v>122</v>
      </c>
      <c r="I674" s="812" t="s">
        <v>352</v>
      </c>
      <c r="J674" s="812" t="s">
        <v>377</v>
      </c>
      <c r="K674" s="812" t="s">
        <v>453</v>
      </c>
      <c r="L674" s="812" t="s">
        <v>473</v>
      </c>
      <c r="M674" s="812" t="s">
        <v>499</v>
      </c>
      <c r="N674" s="777"/>
      <c r="O674" s="812" t="s">
        <v>528</v>
      </c>
      <c r="P674" s="812" t="s">
        <v>531</v>
      </c>
      <c r="Q674" s="812" t="s">
        <v>540</v>
      </c>
      <c r="R674" s="812" t="s">
        <v>559</v>
      </c>
      <c r="S674" s="812" t="s">
        <v>569</v>
      </c>
      <c r="T674" s="812" t="s">
        <v>582</v>
      </c>
      <c r="U674" s="812" t="s">
        <v>593</v>
      </c>
      <c r="V674" s="812" t="s">
        <v>678</v>
      </c>
      <c r="W674" s="812" t="s">
        <v>692</v>
      </c>
      <c r="X674" s="812" t="s">
        <v>746</v>
      </c>
      <c r="Y674" s="812" t="s">
        <v>796</v>
      </c>
      <c r="Z674" s="812" t="s">
        <v>855</v>
      </c>
      <c r="AA674" s="812" t="s">
        <v>878</v>
      </c>
      <c r="AB674" s="812" t="s">
        <v>891</v>
      </c>
      <c r="AC674" s="812" t="s">
        <v>895</v>
      </c>
      <c r="AD674" s="812" t="s">
        <v>970</v>
      </c>
      <c r="AE674" s="812" t="s">
        <v>1070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95.76</v>
      </c>
      <c r="C676" s="46">
        <f>IFERROR(Y51*1,"0")+IFERROR(Y52*1,"0")+IFERROR(Y53*1,"0")+IFERROR(Y54*1,"0")+IFERROR(Y55*1,"0")+IFERROR(Y56*1,"0")+IFERROR(Y60*1,"0")+IFERROR(Y61*1,"0")</f>
        <v>27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189.6</v>
      </c>
      <c r="E676" s="46">
        <f>IFERROR(Y110*1,"0")+IFERROR(Y111*1,"0")+IFERROR(Y112*1,"0")+IFERROR(Y116*1,"0")+IFERROR(Y117*1,"0")+IFERROR(Y118*1,"0")+IFERROR(Y119*1,"0")+IFERROR(Y120*1,"0")+IFERROR(Y121*1,"0")</f>
        <v>64.8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27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123</v>
      </c>
      <c r="I676" s="46">
        <f>IFERROR(Y194*1,"0")+IFERROR(Y198*1,"0")+IFERROR(Y199*1,"0")+IFERROR(Y200*1,"0")+IFERROR(Y201*1,"0")+IFERROR(Y202*1,"0")+IFERROR(Y203*1,"0")+IFERROR(Y204*1,"0")+IFERROR(Y205*1,"0")</f>
        <v>0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316.79999999999995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290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620.16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66.099999999999994</v>
      </c>
      <c r="V676" s="46">
        <f>IFERROR(Y408*1,"0")+IFERROR(Y412*1,"0")+IFERROR(Y413*1,"0")+IFERROR(Y414*1,"0")</f>
        <v>351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150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144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316.8</v>
      </c>
      <c r="Z676" s="46">
        <f>IFERROR(Y524*1,"0")+IFERROR(Y528*1,"0")+IFERROR(Y529*1,"0")+IFERROR(Y530*1,"0")+IFERROR(Y531*1,"0")+IFERROR(Y532*1,"0")+IFERROR(Y536*1,"0")+IFERROR(Y540*1,"0")</f>
        <v>0</v>
      </c>
      <c r="AA676" s="46">
        <f>IFERROR(Y545*1,"0")+IFERROR(Y546*1,"0")+IFERROR(Y547*1,"0")+IFERROR(Y548*1,"0")</f>
        <v>0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374.40000000000003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2024-11-22T06:56:04Z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