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015A3E-9DA1-40D6-BDDE-E6C5F9653C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6" i="1" s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X63" i="1"/>
  <c r="X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8" i="1" s="1"/>
  <c r="P26" i="1"/>
  <c r="X24" i="1"/>
  <c r="X666" i="1" s="1"/>
  <c r="Y23" i="1"/>
  <c r="X23" i="1"/>
  <c r="BP22" i="1"/>
  <c r="BO22" i="1"/>
  <c r="BN22" i="1"/>
  <c r="BM22" i="1"/>
  <c r="X667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8" i="1" l="1"/>
  <c r="Y668" i="1" s="1"/>
  <c r="BN28" i="1"/>
  <c r="Y667" i="1" s="1"/>
  <c r="Z28" i="1"/>
  <c r="Z38" i="1" s="1"/>
  <c r="BP32" i="1"/>
  <c r="BN32" i="1"/>
  <c r="Z32" i="1"/>
  <c r="BP34" i="1"/>
  <c r="BN34" i="1"/>
  <c r="Z34" i="1"/>
  <c r="BP37" i="1"/>
  <c r="BN37" i="1"/>
  <c r="Z37" i="1"/>
  <c r="Y39" i="1"/>
  <c r="Y42" i="1"/>
  <c r="Y670" i="1" s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BP72" i="1"/>
  <c r="BN72" i="1"/>
  <c r="Z72" i="1"/>
  <c r="BP81" i="1"/>
  <c r="BN81" i="1"/>
  <c r="Z81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Z75" i="1" s="1"/>
  <c r="BP70" i="1"/>
  <c r="BN70" i="1"/>
  <c r="Z70" i="1"/>
  <c r="BP74" i="1"/>
  <c r="BN74" i="1"/>
  <c r="Z74" i="1"/>
  <c r="Y76" i="1"/>
  <c r="Y82" i="1"/>
  <c r="BP78" i="1"/>
  <c r="BN78" i="1"/>
  <c r="Z78" i="1"/>
  <c r="Z82" i="1" s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Z106" i="1" s="1"/>
  <c r="Y107" i="1"/>
  <c r="Y123" i="1"/>
  <c r="Y114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Z275" i="1" s="1"/>
  <c r="BP272" i="1"/>
  <c r="BN272" i="1"/>
  <c r="Z272" i="1"/>
  <c r="BP285" i="1"/>
  <c r="BN285" i="1"/>
  <c r="Z285" i="1"/>
  <c r="BP289" i="1"/>
  <c r="BN289" i="1"/>
  <c r="Z289" i="1"/>
  <c r="Y293" i="1"/>
  <c r="Z305" i="1"/>
  <c r="BP303" i="1"/>
  <c r="BN303" i="1"/>
  <c r="Z303" i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Z450" i="1" s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Z149" i="1" s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Z206" i="1" s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Z242" i="1" s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Z293" i="1" s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Z369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Z444" i="1" s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Z510" i="1" s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Z639" i="1" s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9" i="1" l="1"/>
  <c r="Y666" i="1"/>
  <c r="Z431" i="1"/>
  <c r="Z404" i="1"/>
  <c r="Z398" i="1"/>
  <c r="Z100" i="1"/>
  <c r="Z91" i="1"/>
  <c r="Z652" i="1"/>
  <c r="Z618" i="1"/>
  <c r="Z462" i="1"/>
  <c r="Z599" i="1"/>
  <c r="Z228" i="1"/>
  <c r="Z183" i="1"/>
  <c r="Z122" i="1"/>
  <c r="Z113" i="1"/>
  <c r="Z262" i="1"/>
  <c r="Z57" i="1"/>
  <c r="Z671" i="1" s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<sst xmlns="http://schemas.openxmlformats.org/spreadsheetml/2006/main" count="3178" uniqueCount="1117">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</sst>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49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0.41666666666666669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500</v>
      </c>
      <c r="Y68" s="784">
        <f t="shared" si="11"/>
        <v>507.6</v>
      </c>
      <c r="Z68" s="36">
        <f>IFERROR(IF(Y68=0,"",ROUNDUP(Y68/H68,0)*0.02175),"")</f>
        <v>1.0222499999999999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522.22222222222217</v>
      </c>
      <c r="BN68" s="64">
        <f t="shared" si="13"/>
        <v>530.16</v>
      </c>
      <c r="BO68" s="64">
        <f t="shared" si="14"/>
        <v>0.82671957671957652</v>
      </c>
      <c r="BP68" s="64">
        <f t="shared" si="15"/>
        <v>0.83928571428571419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9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46.296296296296291</v>
      </c>
      <c r="Y75" s="785">
        <f>IFERROR(Y66/H66,"0")+IFERROR(Y67/H67,"0")+IFERROR(Y68/H68,"0")+IFERROR(Y69/H69,"0")+IFERROR(Y70/H70,"0")+IFERROR(Y71/H71,"0")+IFERROR(Y72/H72,"0")+IFERROR(Y73/H73,"0")+IFERROR(Y74/H74,"0")</f>
        <v>47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1.0222499999999999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500</v>
      </c>
      <c r="Y76" s="785">
        <f>IFERROR(SUM(Y66:Y74),"0")</f>
        <v>507.6</v>
      </c>
      <c r="Z76" s="37"/>
      <c r="AA76" s="786"/>
      <c r="AB76" s="786"/>
      <c r="AC76" s="786"/>
    </row>
    <row r="77" spans="1:68" ht="14.25" customHeight="1" x14ac:dyDescent="0.25">
      <c r="A77" s="816" t="s">
        <v>182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01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5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1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229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8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6" t="s">
        <v>182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5" t="s">
        <v>284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9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1000</v>
      </c>
      <c r="Y143" s="784">
        <f t="shared" si="31"/>
        <v>1008</v>
      </c>
      <c r="Z143" s="36">
        <f>IFERROR(IF(Y143=0,"",ROUNDUP(Y143/H143,0)*0.02175),"")</f>
        <v>2.61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1066.4285714285713</v>
      </c>
      <c r="BN143" s="64">
        <f t="shared" si="33"/>
        <v>1074.96</v>
      </c>
      <c r="BO143" s="64">
        <f t="shared" si="34"/>
        <v>2.1258503401360542</v>
      </c>
      <c r="BP143" s="64">
        <f t="shared" si="35"/>
        <v>2.1428571428571428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675</v>
      </c>
      <c r="Y146" s="784">
        <f t="shared" si="31"/>
        <v>675</v>
      </c>
      <c r="Z146" s="36">
        <f>IFERROR(IF(Y146=0,"",ROUNDUP(Y146/H146,0)*0.00753),"")</f>
        <v>1.8825000000000001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742.99999999999989</v>
      </c>
      <c r="BN146" s="64">
        <f t="shared" si="33"/>
        <v>742.99999999999989</v>
      </c>
      <c r="BO146" s="64">
        <f t="shared" si="34"/>
        <v>1.6025641025641024</v>
      </c>
      <c r="BP146" s="64">
        <f t="shared" si="35"/>
        <v>1.6025641025641024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369.04761904761904</v>
      </c>
      <c r="Y149" s="785">
        <f>IFERROR(Y142/H142,"0")+IFERROR(Y143/H143,"0")+IFERROR(Y144/H144,"0")+IFERROR(Y145/H145,"0")+IFERROR(Y146/H146,"0")+IFERROR(Y147/H147,"0")+IFERROR(Y148/H148,"0")</f>
        <v>370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4.4924999999999997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1675</v>
      </c>
      <c r="Y150" s="785">
        <f>IFERROR(SUM(Y142:Y148),"0")</f>
        <v>1683</v>
      </c>
      <c r="Z150" s="37"/>
      <c r="AA150" s="786"/>
      <c r="AB150" s="786"/>
      <c r="AC150" s="786"/>
    </row>
    <row r="151" spans="1:68" ht="14.25" customHeight="1" x14ac:dyDescent="0.25">
      <c r="A151" s="816" t="s">
        <v>229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351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352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16" t="s">
        <v>229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20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182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9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229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1000</v>
      </c>
      <c r="Y389" s="784">
        <f>IFERROR(IF(X389="",0,CEILING((X389/$H389),1)*$H389),"")</f>
        <v>1006.1999999999999</v>
      </c>
      <c r="Z389" s="36">
        <f>IFERROR(IF(Y389=0,"",ROUNDUP(Y389/H389,0)*0.02175),"")</f>
        <v>2.8057499999999997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1072.3076923076924</v>
      </c>
      <c r="BN389" s="64">
        <f>IFERROR(Y389*I389/H389,"0")</f>
        <v>1078.9559999999999</v>
      </c>
      <c r="BO389" s="64">
        <f>IFERROR(1/J389*(X389/H389),"0")</f>
        <v>2.2893772893772892</v>
      </c>
      <c r="BP389" s="64">
        <f>IFERROR(1/J389*(Y389/H389),"0")</f>
        <v>2.3035714285714284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128.2051282051282</v>
      </c>
      <c r="Y391" s="785">
        <f>IFERROR(Y388/H388,"0")+IFERROR(Y389/H389,"0")+IFERROR(Y390/H390,"0")</f>
        <v>129</v>
      </c>
      <c r="Z391" s="785">
        <f>IFERROR(IF(Z388="",0,Z388),"0")+IFERROR(IF(Z389="",0,Z389),"0")+IFERROR(IF(Z390="",0,Z390),"0")</f>
        <v>2.8057499999999997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1000</v>
      </c>
      <c r="Y392" s="785">
        <f>IFERROR(SUM(Y388:Y390),"0")</f>
        <v>1006.1999999999999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85</v>
      </c>
      <c r="Y397" s="784">
        <f>IFERROR(IF(X397="",0,CEILING((X397/$H397),1)*$H397),"")</f>
        <v>86.699999999999989</v>
      </c>
      <c r="Z397" s="36">
        <f>IFERROR(IF(Y397=0,"",ROUNDUP(Y397/H397,0)*0.00753),"")</f>
        <v>0.25602000000000003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96.666666666666671</v>
      </c>
      <c r="BN397" s="64">
        <f>IFERROR(Y397*I397/H397,"0")</f>
        <v>98.6</v>
      </c>
      <c r="BO397" s="64">
        <f>IFERROR(1/J397*(X397/H397),"0")</f>
        <v>0.21367521367521369</v>
      </c>
      <c r="BP397" s="64">
        <f>IFERROR(1/J397*(Y397/H397),"0")</f>
        <v>0.21794871794871795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33.333333333333336</v>
      </c>
      <c r="Y398" s="785">
        <f>IFERROR(Y394/H394,"0")+IFERROR(Y395/H395,"0")+IFERROR(Y396/H396,"0")+IFERROR(Y397/H397,"0")</f>
        <v>34</v>
      </c>
      <c r="Z398" s="785">
        <f>IFERROR(IF(Z394="",0,Z394),"0")+IFERROR(IF(Z395="",0,Z395),"0")+IFERROR(IF(Z396="",0,Z396),"0")+IFERROR(IF(Z397="",0,Z397),"0")</f>
        <v>0.25602000000000003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85</v>
      </c>
      <c r="Y399" s="785">
        <f>IFERROR(SUM(Y394:Y397),"0")</f>
        <v>86.699999999999989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1000</v>
      </c>
      <c r="Y423" s="784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66.666666666666671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1.4572499999999999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1000</v>
      </c>
      <c r="Y432" s="785">
        <f>IFERROR(SUM(Y420:Y430),"0")</f>
        <v>1005</v>
      </c>
      <c r="Z432" s="37"/>
      <c r="AA432" s="786"/>
      <c r="AB432" s="786"/>
      <c r="AC432" s="786"/>
    </row>
    <row r="433" spans="1:68" ht="14.25" customHeight="1" x14ac:dyDescent="0.25">
      <c r="A433" s="816" t="s">
        <v>182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229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3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7000</v>
      </c>
      <c r="Y471" s="784">
        <f t="shared" si="93"/>
        <v>7004.4</v>
      </c>
      <c r="Z471" s="36">
        <f>IFERROR(IF(Y471=0,"",ROUNDUP(Y471/H471,0)*0.02175),"")</f>
        <v>19.531499999999998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7506.1538461538476</v>
      </c>
      <c r="BN471" s="64">
        <f t="shared" si="95"/>
        <v>7510.8720000000003</v>
      </c>
      <c r="BO471" s="64">
        <f t="shared" si="96"/>
        <v>16.025641025641026</v>
      </c>
      <c r="BP471" s="64">
        <f t="shared" si="97"/>
        <v>16.035714285714285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897.43589743589746</v>
      </c>
      <c r="Y477" s="785">
        <f>IFERROR(Y470/H470,"0")+IFERROR(Y471/H471,"0")+IFERROR(Y472/H472,"0")+IFERROR(Y473/H473,"0")+IFERROR(Y474/H474,"0")+IFERROR(Y475/H475,"0")+IFERROR(Y476/H476,"0")</f>
        <v>898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19.531499999999998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7000</v>
      </c>
      <c r="Y478" s="785">
        <f>IFERROR(SUM(Y470:Y476),"0")</f>
        <v>7004.4</v>
      </c>
      <c r="Z478" s="37"/>
      <c r="AA478" s="786"/>
      <c r="AB478" s="786"/>
      <c r="AC478" s="786"/>
    </row>
    <row r="479" spans="1:68" ht="14.25" customHeight="1" x14ac:dyDescent="0.25">
      <c r="A479" s="816" t="s">
        <v>229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1000</v>
      </c>
      <c r="Y564" s="784">
        <f t="shared" si="104"/>
        <v>1003.2</v>
      </c>
      <c r="Z564" s="36">
        <f t="shared" si="105"/>
        <v>2.2724000000000002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1068.1818181818182</v>
      </c>
      <c r="BN564" s="64">
        <f t="shared" si="107"/>
        <v>1071.5999999999999</v>
      </c>
      <c r="BO564" s="64">
        <f t="shared" si="108"/>
        <v>1.821095571095571</v>
      </c>
      <c r="BP564" s="64">
        <f t="shared" si="109"/>
        <v>1.8269230769230771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189.39393939393938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190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2.2724000000000002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1000</v>
      </c>
      <c r="Y571" s="785">
        <f>IFERROR(SUM(Y559:Y569),"0")</f>
        <v>1003.2</v>
      </c>
      <c r="Z571" s="37"/>
      <c r="AA571" s="786"/>
      <c r="AB571" s="786"/>
      <c r="AC571" s="786"/>
    </row>
    <row r="572" spans="1:68" ht="14.25" customHeight="1" x14ac:dyDescent="0.25">
      <c r="A572" s="816" t="s">
        <v>182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41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1400</v>
      </c>
      <c r="Y579" s="784">
        <f t="shared" ref="Y579:Y587" si="110">IFERROR(IF(X579="",0,CEILING((X579/$H579),1)*$H579),"")</f>
        <v>1404.48</v>
      </c>
      <c r="Z579" s="36">
        <f>IFERROR(IF(Y579=0,"",ROUNDUP(Y579/H579,0)*0.01196),"")</f>
        <v>3.1813600000000002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1495.4545454545455</v>
      </c>
      <c r="BN579" s="64">
        <f t="shared" ref="BN579:BN587" si="112">IFERROR(Y579*I579/H579,"0")</f>
        <v>1500.2399999999998</v>
      </c>
      <c r="BO579" s="64">
        <f t="shared" ref="BO579:BO587" si="113">IFERROR(1/J579*(X579/H579),"0")</f>
        <v>2.5495337995337994</v>
      </c>
      <c r="BP579" s="64">
        <f t="shared" ref="BP579:BP587" si="114">IFERROR(1/J579*(Y579/H579),"0")</f>
        <v>2.5576923076923079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1400</v>
      </c>
      <c r="Y580" s="784">
        <f t="shared" si="110"/>
        <v>1404.48</v>
      </c>
      <c r="Z580" s="36">
        <f>IFERROR(IF(Y580=0,"",ROUNDUP(Y580/H580,0)*0.01196),"")</f>
        <v>3.1813600000000002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1495.4545454545455</v>
      </c>
      <c r="BN580" s="64">
        <f t="shared" si="112"/>
        <v>1500.2399999999998</v>
      </c>
      <c r="BO580" s="64">
        <f t="shared" si="113"/>
        <v>2.5495337995337994</v>
      </c>
      <c r="BP580" s="64">
        <f t="shared" si="114"/>
        <v>2.5576923076923079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1000</v>
      </c>
      <c r="Y581" s="784">
        <f t="shared" si="110"/>
        <v>1003.2</v>
      </c>
      <c r="Z581" s="36">
        <f>IFERROR(IF(Y581=0,"",ROUNDUP(Y581/H581,0)*0.01196),"")</f>
        <v>2.2724000000000002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1068.1818181818182</v>
      </c>
      <c r="BN581" s="64">
        <f t="shared" si="112"/>
        <v>1071.5999999999999</v>
      </c>
      <c r="BO581" s="64">
        <f t="shared" si="113"/>
        <v>1.821095571095571</v>
      </c>
      <c r="BP581" s="64">
        <f t="shared" si="114"/>
        <v>1.8269230769230771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719.69696969696963</v>
      </c>
      <c r="Y588" s="785">
        <f>IFERROR(Y579/H579,"0")+IFERROR(Y580/H580,"0")+IFERROR(Y581/H581,"0")+IFERROR(Y582/H582,"0")+IFERROR(Y583/H583,"0")+IFERROR(Y584/H584,"0")+IFERROR(Y585/H585,"0")+IFERROR(Y586/H586,"0")+IFERROR(Y587/H587,"0")</f>
        <v>722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8.6351200000000006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3800</v>
      </c>
      <c r="Y589" s="785">
        <f>IFERROR(SUM(Y579:Y587),"0")</f>
        <v>3812.16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229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229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16060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16108.26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17166.05172605173</v>
      </c>
      <c r="Y667" s="785">
        <f>IFERROR(SUM(BN22:BN663),"0")</f>
        <v>17217.387999999999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34</v>
      </c>
      <c r="Y668" s="38">
        <f>ROUNDUP(SUM(BP22:BP663),0)</f>
        <v>34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18016.05172605173</v>
      </c>
      <c r="Y669" s="785">
        <f>GrossWeightTotalR+PalletQtyTotalR*25</f>
        <v>18067.387999999999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2450.0758500758498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2457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40.472790000000003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351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237</v>
      </c>
      <c r="F674" s="809" t="s">
        <v>263</v>
      </c>
      <c r="G674" s="809" t="s">
        <v>315</v>
      </c>
      <c r="H674" s="809" t="s">
        <v>122</v>
      </c>
      <c r="I674" s="809" t="s">
        <v>352</v>
      </c>
      <c r="J674" s="809" t="s">
        <v>377</v>
      </c>
      <c r="K674" s="809" t="s">
        <v>453</v>
      </c>
      <c r="L674" s="809" t="s">
        <v>473</v>
      </c>
      <c r="M674" s="809" t="s">
        <v>499</v>
      </c>
      <c r="N674" s="781"/>
      <c r="O674" s="809" t="s">
        <v>528</v>
      </c>
      <c r="P674" s="809" t="s">
        <v>531</v>
      </c>
      <c r="Q674" s="809" t="s">
        <v>540</v>
      </c>
      <c r="R674" s="809" t="s">
        <v>559</v>
      </c>
      <c r="S674" s="809" t="s">
        <v>569</v>
      </c>
      <c r="T674" s="809" t="s">
        <v>582</v>
      </c>
      <c r="U674" s="809" t="s">
        <v>593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507.6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1683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1092.8999999999999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1005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7004.4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4815.3600000000006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