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23" i="1"/>
  <c r="AJ27" i="1"/>
  <c r="AJ31" i="1"/>
  <c r="AJ39" i="1"/>
  <c r="AJ43" i="1"/>
  <c r="AJ47" i="1"/>
  <c r="AJ55" i="1"/>
  <c r="AJ59" i="1"/>
  <c r="AJ63" i="1"/>
  <c r="Y71" i="1"/>
  <c r="Y75" i="1"/>
  <c r="Y79" i="1"/>
  <c r="Y87" i="1"/>
  <c r="Y91" i="1"/>
  <c r="Y95" i="1"/>
  <c r="Y103" i="1"/>
  <c r="Y107" i="1"/>
  <c r="Y111" i="1"/>
  <c r="Y119" i="1"/>
  <c r="Y123" i="1"/>
  <c r="Y127" i="1"/>
  <c r="Y7" i="1"/>
  <c r="AJ19" i="1"/>
  <c r="AJ35" i="1"/>
  <c r="AJ51" i="1"/>
  <c r="AJ67" i="1"/>
  <c r="Y83" i="1"/>
  <c r="Y99" i="1"/>
  <c r="Y11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121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5" i="1"/>
  <c r="AG116" i="1"/>
  <c r="AG117" i="1"/>
  <c r="AG118" i="1"/>
  <c r="AG119" i="1"/>
  <c r="AG120" i="1"/>
  <c r="AG121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5" i="1"/>
  <c r="AF116" i="1"/>
  <c r="AF117" i="1"/>
  <c r="AF118" i="1"/>
  <c r="AF119" i="1"/>
  <c r="AF120" i="1"/>
  <c r="AF121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119" i="1"/>
  <c r="AE120" i="1"/>
  <c r="AE121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15" i="1"/>
  <c r="AD116" i="1"/>
  <c r="AD117" i="1"/>
  <c r="AD118" i="1"/>
  <c r="AD119" i="1"/>
  <c r="AD120" i="1"/>
  <c r="AD121" i="1"/>
  <c r="AD123" i="1"/>
  <c r="AD124" i="1"/>
  <c r="AD125" i="1"/>
  <c r="AD126" i="1"/>
  <c r="AD127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7" i="1"/>
  <c r="AB6" i="1"/>
  <c r="AC6" i="1"/>
  <c r="AG6" i="1"/>
  <c r="AH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7" i="1"/>
  <c r="E6" i="1"/>
  <c r="F6" i="1"/>
  <c r="AK6" i="1" l="1"/>
  <c r="V6" i="1"/>
  <c r="Y39" i="1"/>
  <c r="Y35" i="1"/>
  <c r="Y31" i="1"/>
  <c r="Y27" i="1"/>
  <c r="Y23" i="1"/>
  <c r="Y19" i="1"/>
  <c r="Y15" i="1"/>
  <c r="Y11" i="1"/>
  <c r="Y67" i="1"/>
  <c r="Y63" i="1"/>
  <c r="Y59" i="1"/>
  <c r="Y55" i="1"/>
  <c r="Y51" i="1"/>
  <c r="Y47" i="1"/>
  <c r="Y43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Z41" i="1"/>
  <c r="W6" i="1"/>
  <c r="AF6" i="1"/>
  <c r="AD6" i="1"/>
  <c r="N6" i="1"/>
  <c r="M6" i="1"/>
  <c r="L6" i="1"/>
  <c r="K6" i="1"/>
  <c r="AJ6" i="1" l="1"/>
</calcChain>
</file>

<file path=xl/sharedStrings.xml><?xml version="1.0" encoding="utf-8"?>
<sst xmlns="http://schemas.openxmlformats.org/spreadsheetml/2006/main" count="295" uniqueCount="159">
  <si>
    <t>Период: 01.08.2024 - 08.08.2024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</si>
  <si>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</si>
  <si>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</si>
  <si>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</si>
  <si>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</si>
  <si>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</si>
  <si>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</si>
  <si>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</si>
  <si>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</si>
  <si>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</si>
  <si>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</si>
  <si>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</si>
  <si>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</si>
  <si>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</si>
  <si>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</si>
  <si>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</si>
  <si>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</si>
  <si>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</si>
  <si>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</si>
  <si>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</si>
  <si>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</si>
  <si>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</si>
  <si>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</si>
  <si>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</si>
  <si>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</si>
  <si>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</si>
  <si>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</si>
  <si>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</si>
  <si>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</si>
  <si>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</si>
  <si>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</si>
  <si>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</si>
  <si>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</si>
  <si>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</si>
  <si>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</si>
  <si>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</si>
  <si>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</si>
  <si>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</si>
  <si>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</si>
  <si>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</si>
  <si>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</si>
  <si>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</si>
  <si>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</si>
  <si>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</si>
  <si>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</si>
  <si>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</si>
  <si>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</si>
  <si>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</si>
  <si>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</si>
  <si>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</si>
  <si>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</si>
  <si>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</si>
  <si>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</si>
  <si>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</si>
  <si>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</si>
  <si>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</si>
  <si>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</si>
  <si>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</si>
  <si>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</si>
  <si>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</si>
  <si>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</si>
  <si>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</si>
  <si>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</si>
  <si>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</si>
  <si>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</si>
  <si>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</si>
  <si>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</si>
  <si>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</si>
  <si>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</si>
  <si>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</si>
  <si>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</si>
  <si>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</si>
  <si>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</si>
  <si>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</si>
  <si>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</si>
  <si>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</si>
  <si>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</si>
  <si>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</si>
  <si>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</si>
  <si>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</si>
  <si>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</si>
  <si>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</si>
  <si>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</si>
  <si>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</si>
  <si>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</si>
  <si>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</si>
  <si>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</si>
  <si>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</si>
  <si>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</si>
  <si>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</si>
  <si>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</si>
  <si>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</si>
  <si>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</si>
  <si>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</si>
  <si>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</si>
  <si>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</si>
  <si>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</si>
  <si>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</si>
  <si>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</si>
  <si>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</si>
  <si>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</si>
  <si>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</si>
  <si>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</si>
  <si>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</si>
  <si>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</si>
  <si>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</si>
  <si>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</si>
  <si>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</si>
  <si>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</si>
  <si>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</si>
  <si>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</si>
  <si>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~0,8кг ТМ Особый рецепт в оболочке полиамид  ПОКОМ</t>
  </si>
  <si>
    <t xml:space="preserve"> 467  Колбаса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</si>
  <si>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</si>
  <si>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</si>
  <si>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</si>
  <si>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</si>
  <si>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</si>
  <si>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</si>
  <si>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</si>
  <si>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</si>
  <si>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</si>
  <si>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</si>
  <si>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</si>
  <si>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</si>
  <si>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</si>
  <si>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</si>
  <si>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</si>
  <si>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</si>
  <si>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</si>
  <si>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</si>
  <si>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</si>
  <si>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</si>
  <si>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</si>
  <si>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</si>
  <si>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</si>
  <si>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</si>
  <si>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</si>
  <si>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</si>
  <si>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</si>
  <si>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</si>
  <si>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</si>
  <si>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</si>
  <si>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</si>
  <si>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</si>
  <si>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</si>
  <si>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</si>
  <si>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г</t>
  </si>
  <si>
    <t>08,08,</t>
  </si>
  <si>
    <t>09,08,</t>
  </si>
  <si>
    <t>11,08,</t>
  </si>
  <si>
    <t>12,08,</t>
  </si>
  <si>
    <t>13,08-1</t>
  </si>
  <si>
    <t>13,08-2</t>
  </si>
  <si>
    <t>19,07,</t>
  </si>
  <si>
    <t>26,07,</t>
  </si>
  <si>
    <t>02,08,</t>
  </si>
  <si>
    <t>13-1,</t>
  </si>
  <si>
    <t>13-2,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</si>
</sst>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" fontId="6" fillId="0" borderId="0" xfId="0" applyNumberFormat="1" applyFont="1" applyAlignment="1"/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31.07.2024 - 07.08.2024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07,07,</v>
          </cell>
          <cell r="M5" t="str">
            <v>08,08,</v>
          </cell>
          <cell r="N5" t="str">
            <v>09,08,</v>
          </cell>
          <cell r="O5" t="str">
            <v>11,08,</v>
          </cell>
          <cell r="T5" t="str">
            <v>12,08,</v>
          </cell>
          <cell r="X5" t="str">
            <v>12,08,</v>
          </cell>
          <cell r="AE5" t="str">
            <v>19,07,</v>
          </cell>
          <cell r="AF5" t="str">
            <v>26,07,</v>
          </cell>
          <cell r="AG5" t="str">
            <v>02,08,</v>
          </cell>
          <cell r="AH5" t="str">
            <v>07,08,</v>
          </cell>
        </row>
        <row r="6">
          <cell r="E6">
            <v>172744.33899999995</v>
          </cell>
          <cell r="F6">
            <v>51381.637999999992</v>
          </cell>
          <cell r="J6">
            <v>175927.63700000005</v>
          </cell>
          <cell r="K6">
            <v>-3183.2980000000002</v>
          </cell>
          <cell r="L6">
            <v>30740</v>
          </cell>
          <cell r="M6">
            <v>28520</v>
          </cell>
          <cell r="N6">
            <v>29450</v>
          </cell>
          <cell r="O6">
            <v>6000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17396</v>
          </cell>
          <cell r="U6">
            <v>0</v>
          </cell>
          <cell r="V6">
            <v>0</v>
          </cell>
          <cell r="W6">
            <v>29777.667799999999</v>
          </cell>
          <cell r="X6">
            <v>15934.3</v>
          </cell>
          <cell r="AA6">
            <v>0</v>
          </cell>
          <cell r="AB6">
            <v>0</v>
          </cell>
          <cell r="AC6">
            <v>0</v>
          </cell>
          <cell r="AD6">
            <v>23856</v>
          </cell>
          <cell r="AE6">
            <v>27919.128200000003</v>
          </cell>
          <cell r="AF6">
            <v>28407.786199999995</v>
          </cell>
          <cell r="AG6">
            <v>26957.223000000005</v>
          </cell>
          <cell r="AH6">
            <v>32202.948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334.24</v>
          </cell>
          <cell r="D7">
            <v>735.14400000000001</v>
          </cell>
          <cell r="E7">
            <v>689.88099999999997</v>
          </cell>
          <cell r="F7">
            <v>347.45299999999997</v>
          </cell>
          <cell r="G7" t="str">
            <v>н</v>
          </cell>
          <cell r="H7">
            <v>1</v>
          </cell>
          <cell r="I7">
            <v>45</v>
          </cell>
          <cell r="J7">
            <v>668.08100000000002</v>
          </cell>
          <cell r="K7">
            <v>21.799999999999955</v>
          </cell>
          <cell r="L7">
            <v>80</v>
          </cell>
          <cell r="M7">
            <v>140</v>
          </cell>
          <cell r="N7">
            <v>150</v>
          </cell>
          <cell r="O7">
            <v>0</v>
          </cell>
          <cell r="W7">
            <v>137.97620000000001</v>
          </cell>
          <cell r="X7">
            <v>40</v>
          </cell>
          <cell r="Y7">
            <v>5.4897366357386268</v>
          </cell>
          <cell r="Z7">
            <v>2.5182096622460972</v>
          </cell>
          <cell r="AD7">
            <v>0</v>
          </cell>
          <cell r="AE7">
            <v>157.3758</v>
          </cell>
          <cell r="AF7">
            <v>158.09</v>
          </cell>
          <cell r="AG7">
            <v>136.07380000000001</v>
          </cell>
          <cell r="AH7">
            <v>169.03800000000001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400.76</v>
          </cell>
          <cell r="D8">
            <v>693.90899999999999</v>
          </cell>
          <cell r="E8">
            <v>871.02</v>
          </cell>
          <cell r="F8">
            <v>201.04499999999999</v>
          </cell>
          <cell r="G8" t="str">
            <v>ябл</v>
          </cell>
          <cell r="H8">
            <v>1</v>
          </cell>
          <cell r="I8">
            <v>45</v>
          </cell>
          <cell r="J8">
            <v>857.73299999999995</v>
          </cell>
          <cell r="K8">
            <v>13.287000000000035</v>
          </cell>
          <cell r="L8">
            <v>150</v>
          </cell>
          <cell r="M8">
            <v>200</v>
          </cell>
          <cell r="N8">
            <v>180</v>
          </cell>
          <cell r="O8">
            <v>0</v>
          </cell>
          <cell r="W8">
            <v>174.20400000000001</v>
          </cell>
          <cell r="X8">
            <v>200</v>
          </cell>
          <cell r="Y8">
            <v>5.344567288925627</v>
          </cell>
          <cell r="Z8">
            <v>1.1540779775435694</v>
          </cell>
          <cell r="AD8">
            <v>0</v>
          </cell>
          <cell r="AE8">
            <v>147.31379999999999</v>
          </cell>
          <cell r="AF8">
            <v>139.14259999999999</v>
          </cell>
          <cell r="AG8">
            <v>137.43119999999999</v>
          </cell>
          <cell r="AH8">
            <v>202.48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1154.096</v>
          </cell>
          <cell r="D9">
            <v>1906.479</v>
          </cell>
          <cell r="E9">
            <v>2466.5410000000002</v>
          </cell>
          <cell r="F9">
            <v>519.88400000000001</v>
          </cell>
          <cell r="G9" t="str">
            <v>н</v>
          </cell>
          <cell r="H9">
            <v>1</v>
          </cell>
          <cell r="I9">
            <v>45</v>
          </cell>
          <cell r="J9">
            <v>2376.1990000000001</v>
          </cell>
          <cell r="K9">
            <v>90.342000000000098</v>
          </cell>
          <cell r="L9">
            <v>500</v>
          </cell>
          <cell r="M9">
            <v>550</v>
          </cell>
          <cell r="N9">
            <v>450</v>
          </cell>
          <cell r="O9">
            <v>0</v>
          </cell>
          <cell r="W9">
            <v>493.30820000000006</v>
          </cell>
          <cell r="X9">
            <v>600</v>
          </cell>
          <cell r="Y9">
            <v>5.3108462417612348</v>
          </cell>
          <cell r="Z9">
            <v>1.0538726094559141</v>
          </cell>
          <cell r="AD9">
            <v>0</v>
          </cell>
          <cell r="AE9">
            <v>468.82659999999998</v>
          </cell>
          <cell r="AF9">
            <v>455.85720000000003</v>
          </cell>
          <cell r="AG9">
            <v>422.83540000000005</v>
          </cell>
          <cell r="AH9">
            <v>592.57299999999998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132.52600000000001</v>
          </cell>
          <cell r="D10">
            <v>132.19300000000001</v>
          </cell>
          <cell r="E10">
            <v>189.102</v>
          </cell>
          <cell r="F10">
            <v>72.820999999999998</v>
          </cell>
          <cell r="G10">
            <v>0</v>
          </cell>
          <cell r="H10">
            <v>1</v>
          </cell>
          <cell r="I10">
            <v>40</v>
          </cell>
          <cell r="J10">
            <v>200.292</v>
          </cell>
          <cell r="K10">
            <v>-11.189999999999998</v>
          </cell>
          <cell r="L10">
            <v>20</v>
          </cell>
          <cell r="M10">
            <v>40</v>
          </cell>
          <cell r="N10">
            <v>40</v>
          </cell>
          <cell r="O10">
            <v>0</v>
          </cell>
          <cell r="W10">
            <v>37.820399999999999</v>
          </cell>
          <cell r="X10">
            <v>30</v>
          </cell>
          <cell r="Y10">
            <v>5.3627407430910301</v>
          </cell>
          <cell r="Z10">
            <v>1.925442353861937</v>
          </cell>
          <cell r="AD10">
            <v>0</v>
          </cell>
          <cell r="AE10">
            <v>37.107600000000005</v>
          </cell>
          <cell r="AF10">
            <v>42.011800000000001</v>
          </cell>
          <cell r="AG10">
            <v>34.401799999999994</v>
          </cell>
          <cell r="AH10">
            <v>50.735999999999997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214</v>
          </cell>
          <cell r="D11">
            <v>362</v>
          </cell>
          <cell r="E11">
            <v>370</v>
          </cell>
          <cell r="F11">
            <v>192</v>
          </cell>
          <cell r="G11">
            <v>0</v>
          </cell>
          <cell r="H11">
            <v>0.5</v>
          </cell>
          <cell r="I11">
            <v>45</v>
          </cell>
          <cell r="J11">
            <v>445</v>
          </cell>
          <cell r="K11">
            <v>-75</v>
          </cell>
          <cell r="L11">
            <v>40</v>
          </cell>
          <cell r="M11">
            <v>80</v>
          </cell>
          <cell r="N11">
            <v>70</v>
          </cell>
          <cell r="O11">
            <v>0</v>
          </cell>
          <cell r="W11">
            <v>74</v>
          </cell>
          <cell r="Y11">
            <v>5.1621621621621623</v>
          </cell>
          <cell r="Z11">
            <v>2.5945945945945947</v>
          </cell>
          <cell r="AD11">
            <v>0</v>
          </cell>
          <cell r="AE11">
            <v>66.8</v>
          </cell>
          <cell r="AF11">
            <v>71.400000000000006</v>
          </cell>
          <cell r="AG11">
            <v>71.599999999999994</v>
          </cell>
          <cell r="AH11">
            <v>90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1342</v>
          </cell>
          <cell r="D12">
            <v>4055</v>
          </cell>
          <cell r="E12">
            <v>3855</v>
          </cell>
          <cell r="F12">
            <v>1498</v>
          </cell>
          <cell r="G12" t="str">
            <v>ябл</v>
          </cell>
          <cell r="H12">
            <v>0.4</v>
          </cell>
          <cell r="I12">
            <v>45</v>
          </cell>
          <cell r="J12">
            <v>3853</v>
          </cell>
          <cell r="K12">
            <v>2</v>
          </cell>
          <cell r="L12">
            <v>500</v>
          </cell>
          <cell r="M12">
            <v>600</v>
          </cell>
          <cell r="N12">
            <v>500</v>
          </cell>
          <cell r="O12">
            <v>0</v>
          </cell>
          <cell r="T12">
            <v>1160</v>
          </cell>
          <cell r="W12">
            <v>577</v>
          </cell>
          <cell r="Y12">
            <v>5.3691507798960139</v>
          </cell>
          <cell r="Z12">
            <v>2.5961871750433274</v>
          </cell>
          <cell r="AD12">
            <v>970</v>
          </cell>
          <cell r="AE12">
            <v>539.79999999999995</v>
          </cell>
          <cell r="AF12">
            <v>549.79999999999995</v>
          </cell>
          <cell r="AG12">
            <v>498</v>
          </cell>
          <cell r="AH12">
            <v>603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2338</v>
          </cell>
          <cell r="D13">
            <v>5853</v>
          </cell>
          <cell r="E13">
            <v>6141</v>
          </cell>
          <cell r="F13">
            <v>1934</v>
          </cell>
          <cell r="G13">
            <v>0</v>
          </cell>
          <cell r="H13">
            <v>0.45</v>
          </cell>
          <cell r="I13">
            <v>45</v>
          </cell>
          <cell r="J13">
            <v>6172</v>
          </cell>
          <cell r="K13">
            <v>-31</v>
          </cell>
          <cell r="L13">
            <v>1200</v>
          </cell>
          <cell r="M13">
            <v>1100</v>
          </cell>
          <cell r="N13">
            <v>1000</v>
          </cell>
          <cell r="O13">
            <v>0</v>
          </cell>
          <cell r="T13">
            <v>1800</v>
          </cell>
          <cell r="W13">
            <v>988.2</v>
          </cell>
          <cell r="Y13">
            <v>5.296498684476826</v>
          </cell>
          <cell r="Z13">
            <v>1.9570937057275855</v>
          </cell>
          <cell r="AD13">
            <v>1200</v>
          </cell>
          <cell r="AE13">
            <v>983.6</v>
          </cell>
          <cell r="AF13">
            <v>1080.5999999999999</v>
          </cell>
          <cell r="AG13">
            <v>997</v>
          </cell>
          <cell r="AH13">
            <v>1016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2350</v>
          </cell>
          <cell r="D14">
            <v>9195</v>
          </cell>
          <cell r="E14">
            <v>9910</v>
          </cell>
          <cell r="F14">
            <v>1516</v>
          </cell>
          <cell r="G14">
            <v>0</v>
          </cell>
          <cell r="H14">
            <v>0.45</v>
          </cell>
          <cell r="I14">
            <v>45</v>
          </cell>
          <cell r="J14">
            <v>9928</v>
          </cell>
          <cell r="K14">
            <v>-18</v>
          </cell>
          <cell r="L14">
            <v>1100</v>
          </cell>
          <cell r="M14">
            <v>1000</v>
          </cell>
          <cell r="N14">
            <v>1000</v>
          </cell>
          <cell r="O14">
            <v>0</v>
          </cell>
          <cell r="T14">
            <v>1800</v>
          </cell>
          <cell r="W14">
            <v>1022</v>
          </cell>
          <cell r="X14">
            <v>800</v>
          </cell>
          <cell r="Y14">
            <v>5.2994129158512724</v>
          </cell>
          <cell r="Z14">
            <v>1.4833659491193738</v>
          </cell>
          <cell r="AD14">
            <v>4800</v>
          </cell>
          <cell r="AE14">
            <v>1035.2</v>
          </cell>
          <cell r="AF14">
            <v>1059.5999999999999</v>
          </cell>
          <cell r="AG14">
            <v>948.4</v>
          </cell>
          <cell r="AH14">
            <v>1061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227</v>
          </cell>
          <cell r="D15">
            <v>305</v>
          </cell>
          <cell r="E15">
            <v>403</v>
          </cell>
          <cell r="F15">
            <v>122</v>
          </cell>
          <cell r="G15">
            <v>0</v>
          </cell>
          <cell r="H15">
            <v>0.5</v>
          </cell>
          <cell r="I15">
            <v>40</v>
          </cell>
          <cell r="J15">
            <v>435</v>
          </cell>
          <cell r="K15">
            <v>-32</v>
          </cell>
          <cell r="L15">
            <v>150</v>
          </cell>
          <cell r="M15">
            <v>100</v>
          </cell>
          <cell r="N15">
            <v>80</v>
          </cell>
          <cell r="O15">
            <v>0</v>
          </cell>
          <cell r="W15">
            <v>80.599999999999994</v>
          </cell>
          <cell r="Y15">
            <v>5.6079404466501241</v>
          </cell>
          <cell r="Z15">
            <v>1.5136476426799008</v>
          </cell>
          <cell r="AD15">
            <v>0</v>
          </cell>
          <cell r="AE15">
            <v>84.4</v>
          </cell>
          <cell r="AF15">
            <v>75</v>
          </cell>
          <cell r="AG15">
            <v>77.8</v>
          </cell>
          <cell r="AH15">
            <v>70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58</v>
          </cell>
          <cell r="D16">
            <v>85</v>
          </cell>
          <cell r="E16">
            <v>102</v>
          </cell>
          <cell r="F16">
            <v>39</v>
          </cell>
          <cell r="G16">
            <v>0</v>
          </cell>
          <cell r="H16">
            <v>0.4</v>
          </cell>
          <cell r="I16">
            <v>50</v>
          </cell>
          <cell r="J16">
            <v>116</v>
          </cell>
          <cell r="K16">
            <v>-14</v>
          </cell>
          <cell r="L16">
            <v>0</v>
          </cell>
          <cell r="M16">
            <v>20</v>
          </cell>
          <cell r="N16">
            <v>20</v>
          </cell>
          <cell r="O16">
            <v>0</v>
          </cell>
          <cell r="W16">
            <v>20.399999999999999</v>
          </cell>
          <cell r="X16">
            <v>30</v>
          </cell>
          <cell r="Y16">
            <v>5.3431372549019613</v>
          </cell>
          <cell r="Z16">
            <v>1.911764705882353</v>
          </cell>
          <cell r="AD16">
            <v>0</v>
          </cell>
          <cell r="AE16">
            <v>17.8</v>
          </cell>
          <cell r="AF16">
            <v>18.2</v>
          </cell>
          <cell r="AG16">
            <v>15</v>
          </cell>
          <cell r="AH16">
            <v>26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456</v>
          </cell>
          <cell r="D17">
            <v>316</v>
          </cell>
          <cell r="E17">
            <v>422</v>
          </cell>
          <cell r="F17">
            <v>338</v>
          </cell>
          <cell r="G17">
            <v>0</v>
          </cell>
          <cell r="H17">
            <v>0.17</v>
          </cell>
          <cell r="I17">
            <v>180</v>
          </cell>
          <cell r="J17">
            <v>446</v>
          </cell>
          <cell r="K17">
            <v>-24</v>
          </cell>
          <cell r="L17">
            <v>0</v>
          </cell>
          <cell r="M17">
            <v>0</v>
          </cell>
          <cell r="N17">
            <v>200</v>
          </cell>
          <cell r="O17">
            <v>0</v>
          </cell>
          <cell r="W17">
            <v>84.4</v>
          </cell>
          <cell r="Y17">
            <v>6.3744075829383879</v>
          </cell>
          <cell r="Z17">
            <v>4.0047393364928912</v>
          </cell>
          <cell r="AD17">
            <v>0</v>
          </cell>
          <cell r="AE17">
            <v>63.4</v>
          </cell>
          <cell r="AF17">
            <v>65.599999999999994</v>
          </cell>
          <cell r="AG17">
            <v>75</v>
          </cell>
          <cell r="AH17">
            <v>101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272</v>
          </cell>
          <cell r="D18">
            <v>462</v>
          </cell>
          <cell r="E18">
            <v>522</v>
          </cell>
          <cell r="F18">
            <v>201</v>
          </cell>
          <cell r="G18">
            <v>0</v>
          </cell>
          <cell r="H18">
            <v>0.3</v>
          </cell>
          <cell r="I18">
            <v>40</v>
          </cell>
          <cell r="J18">
            <v>573</v>
          </cell>
          <cell r="K18">
            <v>-51</v>
          </cell>
          <cell r="L18">
            <v>130</v>
          </cell>
          <cell r="M18">
            <v>110</v>
          </cell>
          <cell r="N18">
            <v>100</v>
          </cell>
          <cell r="O18">
            <v>0</v>
          </cell>
          <cell r="W18">
            <v>104.4</v>
          </cell>
          <cell r="Y18">
            <v>5.1819923371647505</v>
          </cell>
          <cell r="Z18">
            <v>1.9252873563218389</v>
          </cell>
          <cell r="AD18">
            <v>0</v>
          </cell>
          <cell r="AE18">
            <v>91.8</v>
          </cell>
          <cell r="AF18">
            <v>100.4</v>
          </cell>
          <cell r="AG18">
            <v>97.4</v>
          </cell>
          <cell r="AH18">
            <v>100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2523</v>
          </cell>
          <cell r="D19">
            <v>1068</v>
          </cell>
          <cell r="E19">
            <v>2098</v>
          </cell>
          <cell r="F19">
            <v>1451</v>
          </cell>
          <cell r="G19">
            <v>0</v>
          </cell>
          <cell r="H19">
            <v>0.17</v>
          </cell>
          <cell r="I19">
            <v>180</v>
          </cell>
          <cell r="J19">
            <v>2128</v>
          </cell>
          <cell r="K19">
            <v>-30</v>
          </cell>
          <cell r="L19">
            <v>0</v>
          </cell>
          <cell r="M19">
            <v>0</v>
          </cell>
          <cell r="N19">
            <v>1500</v>
          </cell>
          <cell r="O19">
            <v>0</v>
          </cell>
          <cell r="W19">
            <v>419.6</v>
          </cell>
          <cell r="Y19">
            <v>7.032888465204957</v>
          </cell>
          <cell r="Z19">
            <v>3.4580552907530979</v>
          </cell>
          <cell r="AD19">
            <v>0</v>
          </cell>
          <cell r="AE19">
            <v>325.8</v>
          </cell>
          <cell r="AF19">
            <v>316.2</v>
          </cell>
          <cell r="AG19">
            <v>320.39999999999998</v>
          </cell>
          <cell r="AH19">
            <v>443</v>
          </cell>
          <cell r="AI19">
            <v>0</v>
          </cell>
        </row>
        <row r="20">
          <cell r="A20" t="str">
            <v xml:space="preserve"> 091  Сардельки Баварские, МГС 0.38кг, ТМ Стародворье  ПОКОМ</v>
          </cell>
          <cell r="B20" t="str">
            <v>шт</v>
          </cell>
          <cell r="C20">
            <v>8</v>
          </cell>
          <cell r="D20">
            <v>11</v>
          </cell>
          <cell r="E20">
            <v>0</v>
          </cell>
          <cell r="F20">
            <v>10</v>
          </cell>
          <cell r="G20">
            <v>0</v>
          </cell>
          <cell r="H20">
            <v>0.38</v>
          </cell>
          <cell r="I20">
            <v>40</v>
          </cell>
          <cell r="J20">
            <v>294</v>
          </cell>
          <cell r="K20">
            <v>-294</v>
          </cell>
          <cell r="L20">
            <v>30</v>
          </cell>
          <cell r="M20">
            <v>30</v>
          </cell>
          <cell r="N20">
            <v>30</v>
          </cell>
          <cell r="O20">
            <v>0</v>
          </cell>
          <cell r="W20">
            <v>0</v>
          </cell>
          <cell r="Y20" t="e">
            <v>#DIV/0!</v>
          </cell>
          <cell r="Z20" t="e">
            <v>#DIV/0!</v>
          </cell>
          <cell r="AD20">
            <v>0</v>
          </cell>
          <cell r="AE20">
            <v>13.4</v>
          </cell>
          <cell r="AF20">
            <v>0.6</v>
          </cell>
          <cell r="AG20">
            <v>0.8</v>
          </cell>
          <cell r="AH20">
            <v>0</v>
          </cell>
          <cell r="AI20" t="e">
            <v>#N/A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B21" t="str">
            <v>шт</v>
          </cell>
          <cell r="C21">
            <v>608</v>
          </cell>
          <cell r="D21">
            <v>993</v>
          </cell>
          <cell r="E21">
            <v>1168</v>
          </cell>
          <cell r="F21">
            <v>389</v>
          </cell>
          <cell r="G21">
            <v>0</v>
          </cell>
          <cell r="H21">
            <v>0.35</v>
          </cell>
          <cell r="I21">
            <v>45</v>
          </cell>
          <cell r="J21">
            <v>1209</v>
          </cell>
          <cell r="K21">
            <v>-41</v>
          </cell>
          <cell r="L21">
            <v>150</v>
          </cell>
          <cell r="M21">
            <v>250</v>
          </cell>
          <cell r="N21">
            <v>150</v>
          </cell>
          <cell r="O21">
            <v>0</v>
          </cell>
          <cell r="W21">
            <v>233.6</v>
          </cell>
          <cell r="X21">
            <v>300</v>
          </cell>
          <cell r="Y21">
            <v>5.3039383561643838</v>
          </cell>
          <cell r="Z21">
            <v>1.6652397260273972</v>
          </cell>
          <cell r="AD21">
            <v>0</v>
          </cell>
          <cell r="AE21">
            <v>233.4</v>
          </cell>
          <cell r="AF21">
            <v>222.2</v>
          </cell>
          <cell r="AG21">
            <v>193.8</v>
          </cell>
          <cell r="AH21">
            <v>290</v>
          </cell>
          <cell r="AI21" t="str">
            <v>продавг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B22" t="str">
            <v>шт</v>
          </cell>
          <cell r="C22">
            <v>154</v>
          </cell>
          <cell r="D22">
            <v>786</v>
          </cell>
          <cell r="E22">
            <v>834</v>
          </cell>
          <cell r="F22">
            <v>98</v>
          </cell>
          <cell r="G22" t="str">
            <v>н</v>
          </cell>
          <cell r="H22">
            <v>0.35</v>
          </cell>
          <cell r="I22">
            <v>45</v>
          </cell>
          <cell r="J22">
            <v>892</v>
          </cell>
          <cell r="K22">
            <v>-58</v>
          </cell>
          <cell r="L22">
            <v>40</v>
          </cell>
          <cell r="M22">
            <v>40</v>
          </cell>
          <cell r="N22">
            <v>40</v>
          </cell>
          <cell r="O22">
            <v>0</v>
          </cell>
          <cell r="T22">
            <v>600</v>
          </cell>
          <cell r="W22">
            <v>46.8</v>
          </cell>
          <cell r="X22">
            <v>30</v>
          </cell>
          <cell r="Y22">
            <v>5.2991452991452999</v>
          </cell>
          <cell r="Z22">
            <v>2.0940170940170941</v>
          </cell>
          <cell r="AD22">
            <v>600</v>
          </cell>
          <cell r="AE22">
            <v>24.4</v>
          </cell>
          <cell r="AF22">
            <v>54.6</v>
          </cell>
          <cell r="AG22">
            <v>40.6</v>
          </cell>
          <cell r="AH22">
            <v>70</v>
          </cell>
          <cell r="AI22">
            <v>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 t="str">
            <v>шт</v>
          </cell>
          <cell r="C23">
            <v>401</v>
          </cell>
          <cell r="D23">
            <v>376</v>
          </cell>
          <cell r="E23">
            <v>473</v>
          </cell>
          <cell r="F23">
            <v>290</v>
          </cell>
          <cell r="G23">
            <v>0</v>
          </cell>
          <cell r="H23">
            <v>0.35</v>
          </cell>
          <cell r="I23">
            <v>45</v>
          </cell>
          <cell r="J23">
            <v>694</v>
          </cell>
          <cell r="K23">
            <v>-221</v>
          </cell>
          <cell r="L23">
            <v>80</v>
          </cell>
          <cell r="M23">
            <v>90</v>
          </cell>
          <cell r="N23">
            <v>80</v>
          </cell>
          <cell r="O23">
            <v>0</v>
          </cell>
          <cell r="T23">
            <v>18</v>
          </cell>
          <cell r="W23">
            <v>76.599999999999994</v>
          </cell>
          <cell r="X23">
            <v>70</v>
          </cell>
          <cell r="Y23">
            <v>7.9634464751958234</v>
          </cell>
          <cell r="Z23">
            <v>3.7859007832898177</v>
          </cell>
          <cell r="AD23">
            <v>90</v>
          </cell>
          <cell r="AE23">
            <v>98.2</v>
          </cell>
          <cell r="AF23">
            <v>74.400000000000006</v>
          </cell>
          <cell r="AG23">
            <v>87.2</v>
          </cell>
          <cell r="AH23">
            <v>101</v>
          </cell>
          <cell r="AI23">
            <v>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 t="str">
            <v>шт</v>
          </cell>
          <cell r="C24">
            <v>514</v>
          </cell>
          <cell r="D24">
            <v>871</v>
          </cell>
          <cell r="E24">
            <v>929</v>
          </cell>
          <cell r="F24">
            <v>422</v>
          </cell>
          <cell r="G24">
            <v>0</v>
          </cell>
          <cell r="H24">
            <v>0.35</v>
          </cell>
          <cell r="I24">
            <v>45</v>
          </cell>
          <cell r="J24">
            <v>1428</v>
          </cell>
          <cell r="K24">
            <v>-499</v>
          </cell>
          <cell r="L24">
            <v>300</v>
          </cell>
          <cell r="M24">
            <v>250</v>
          </cell>
          <cell r="N24">
            <v>150</v>
          </cell>
          <cell r="O24">
            <v>0</v>
          </cell>
          <cell r="W24">
            <v>185.8</v>
          </cell>
          <cell r="X24">
            <v>200</v>
          </cell>
          <cell r="Y24">
            <v>7.1151776103336921</v>
          </cell>
          <cell r="Z24">
            <v>2.2712594187298167</v>
          </cell>
          <cell r="AD24">
            <v>0</v>
          </cell>
          <cell r="AE24">
            <v>185.2</v>
          </cell>
          <cell r="AF24">
            <v>182.4</v>
          </cell>
          <cell r="AG24">
            <v>185.8</v>
          </cell>
          <cell r="AH24">
            <v>232</v>
          </cell>
          <cell r="AI24">
            <v>0</v>
          </cell>
        </row>
        <row r="25">
          <cell r="A25" t="str">
            <v xml:space="preserve"> 200  Ветчина Дугушка ТМ Стародворье, вектор в/у    ПОКОМ</v>
          </cell>
          <cell r="B25" t="str">
            <v>кг</v>
          </cell>
          <cell r="C25">
            <v>280.81</v>
          </cell>
          <cell r="D25">
            <v>543.28399999999999</v>
          </cell>
          <cell r="E25">
            <v>591.17200000000003</v>
          </cell>
          <cell r="F25">
            <v>223.114</v>
          </cell>
          <cell r="G25">
            <v>0</v>
          </cell>
          <cell r="H25">
            <v>1</v>
          </cell>
          <cell r="I25">
            <v>50</v>
          </cell>
          <cell r="J25">
            <v>569.89599999999996</v>
          </cell>
          <cell r="K25">
            <v>21.276000000000067</v>
          </cell>
          <cell r="L25">
            <v>50</v>
          </cell>
          <cell r="M25">
            <v>100</v>
          </cell>
          <cell r="N25">
            <v>100</v>
          </cell>
          <cell r="O25">
            <v>0</v>
          </cell>
          <cell r="W25">
            <v>118.23440000000001</v>
          </cell>
          <cell r="X25">
            <v>130</v>
          </cell>
          <cell r="Y25">
            <v>5.1010027538516711</v>
          </cell>
          <cell r="Z25">
            <v>1.8870481010602667</v>
          </cell>
          <cell r="AD25">
            <v>0</v>
          </cell>
          <cell r="AE25">
            <v>109.2222</v>
          </cell>
          <cell r="AF25">
            <v>128.9666</v>
          </cell>
          <cell r="AG25">
            <v>99.46459999999999</v>
          </cell>
          <cell r="AH25">
            <v>126.97199999999999</v>
          </cell>
          <cell r="AI25">
            <v>0</v>
          </cell>
        </row>
        <row r="26">
          <cell r="A26" t="str">
            <v xml:space="preserve"> 201  Ветчина Нежная ТМ Особый рецепт, (2,5кг), ПОКОМ</v>
          </cell>
          <cell r="B26" t="str">
            <v>кг</v>
          </cell>
          <cell r="C26">
            <v>2264.5169999999998</v>
          </cell>
          <cell r="D26">
            <v>11329.751</v>
          </cell>
          <cell r="E26">
            <v>6592.0739999999996</v>
          </cell>
          <cell r="F26">
            <v>2281.9879999999998</v>
          </cell>
          <cell r="G26">
            <v>0</v>
          </cell>
          <cell r="H26">
            <v>1</v>
          </cell>
          <cell r="I26">
            <v>50</v>
          </cell>
          <cell r="J26">
            <v>6665.402</v>
          </cell>
          <cell r="K26">
            <v>-73.328000000000429</v>
          </cell>
          <cell r="L26">
            <v>1000</v>
          </cell>
          <cell r="M26">
            <v>1400</v>
          </cell>
          <cell r="N26">
            <v>1300</v>
          </cell>
          <cell r="O26">
            <v>1500</v>
          </cell>
          <cell r="W26">
            <v>1318.4148</v>
          </cell>
          <cell r="Y26">
            <v>5.674987871798769</v>
          </cell>
          <cell r="Z26">
            <v>1.7308573902538107</v>
          </cell>
          <cell r="AD26">
            <v>0</v>
          </cell>
          <cell r="AE26">
            <v>1159.6848</v>
          </cell>
          <cell r="AF26">
            <v>1263.6124</v>
          </cell>
          <cell r="AG26">
            <v>1179.3786</v>
          </cell>
          <cell r="AH26">
            <v>1408.721</v>
          </cell>
          <cell r="AI26" t="str">
            <v>продавг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B27" t="str">
            <v>кг</v>
          </cell>
          <cell r="C27">
            <v>242.06299999999999</v>
          </cell>
          <cell r="D27">
            <v>330.92899999999997</v>
          </cell>
          <cell r="E27">
            <v>466.17500000000001</v>
          </cell>
          <cell r="F27">
            <v>89.424999999999997</v>
          </cell>
          <cell r="G27">
            <v>0</v>
          </cell>
          <cell r="H27">
            <v>1</v>
          </cell>
          <cell r="I27">
            <v>50</v>
          </cell>
          <cell r="J27">
            <v>468.77699999999999</v>
          </cell>
          <cell r="K27">
            <v>-2.6019999999999754</v>
          </cell>
          <cell r="L27">
            <v>50</v>
          </cell>
          <cell r="M27">
            <v>70</v>
          </cell>
          <cell r="N27">
            <v>80</v>
          </cell>
          <cell r="O27">
            <v>0</v>
          </cell>
          <cell r="W27">
            <v>93.234999999999999</v>
          </cell>
          <cell r="X27">
            <v>130</v>
          </cell>
          <cell r="Y27">
            <v>4.4985788598702205</v>
          </cell>
          <cell r="Z27">
            <v>0.9591355177776586</v>
          </cell>
          <cell r="AD27">
            <v>0</v>
          </cell>
          <cell r="AE27">
            <v>83.035200000000003</v>
          </cell>
          <cell r="AF27">
            <v>80.972000000000008</v>
          </cell>
          <cell r="AG27">
            <v>72.445599999999999</v>
          </cell>
          <cell r="AH27">
            <v>111.01</v>
          </cell>
          <cell r="AI27">
            <v>0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 t="str">
            <v>кг</v>
          </cell>
          <cell r="C28">
            <v>401.85599999999999</v>
          </cell>
          <cell r="D28">
            <v>583.33500000000004</v>
          </cell>
          <cell r="E28">
            <v>767.95699999999999</v>
          </cell>
          <cell r="F28">
            <v>200.32499999999999</v>
          </cell>
          <cell r="G28">
            <v>0</v>
          </cell>
          <cell r="H28">
            <v>1</v>
          </cell>
          <cell r="I28">
            <v>50</v>
          </cell>
          <cell r="J28">
            <v>743.86800000000005</v>
          </cell>
          <cell r="K28">
            <v>24.088999999999942</v>
          </cell>
          <cell r="L28">
            <v>200</v>
          </cell>
          <cell r="M28">
            <v>140</v>
          </cell>
          <cell r="N28">
            <v>150</v>
          </cell>
          <cell r="O28">
            <v>0</v>
          </cell>
          <cell r="W28">
            <v>153.59139999999999</v>
          </cell>
          <cell r="X28">
            <v>140</v>
          </cell>
          <cell r="Y28">
            <v>5.4060644020433442</v>
          </cell>
          <cell r="Z28">
            <v>1.3042722444095176</v>
          </cell>
          <cell r="AD28">
            <v>0</v>
          </cell>
          <cell r="AE28">
            <v>139.5026</v>
          </cell>
          <cell r="AF28">
            <v>141.77080000000001</v>
          </cell>
          <cell r="AG28">
            <v>137.2954</v>
          </cell>
          <cell r="AH28">
            <v>188.08500000000001</v>
          </cell>
          <cell r="AI28">
            <v>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 t="str">
            <v>кг</v>
          </cell>
          <cell r="C29">
            <v>82.906000000000006</v>
          </cell>
          <cell r="D29">
            <v>417.82499999999999</v>
          </cell>
          <cell r="E29">
            <v>336.286</v>
          </cell>
          <cell r="F29">
            <v>156.56100000000001</v>
          </cell>
          <cell r="G29">
            <v>0</v>
          </cell>
          <cell r="H29">
            <v>1</v>
          </cell>
          <cell r="I29">
            <v>60</v>
          </cell>
          <cell r="J29">
            <v>350.46</v>
          </cell>
          <cell r="K29">
            <v>-14.173999999999978</v>
          </cell>
          <cell r="L29">
            <v>30</v>
          </cell>
          <cell r="M29">
            <v>60</v>
          </cell>
          <cell r="N29">
            <v>70</v>
          </cell>
          <cell r="O29">
            <v>0</v>
          </cell>
          <cell r="W29">
            <v>67.257199999999997</v>
          </cell>
          <cell r="X29">
            <v>40</v>
          </cell>
          <cell r="Y29">
            <v>5.30145471414213</v>
          </cell>
          <cell r="Z29">
            <v>2.3277953884491178</v>
          </cell>
          <cell r="AD29">
            <v>0</v>
          </cell>
          <cell r="AE29">
            <v>63.016600000000004</v>
          </cell>
          <cell r="AF29">
            <v>56.654200000000003</v>
          </cell>
          <cell r="AG29">
            <v>62.321600000000004</v>
          </cell>
          <cell r="AH29">
            <v>103.301</v>
          </cell>
          <cell r="AI29">
            <v>0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 t="str">
            <v>кг</v>
          </cell>
          <cell r="C30">
            <v>150.08000000000001</v>
          </cell>
          <cell r="D30">
            <v>226.86199999999999</v>
          </cell>
          <cell r="E30">
            <v>279.447</v>
          </cell>
          <cell r="F30">
            <v>86.855999999999995</v>
          </cell>
          <cell r="G30">
            <v>0</v>
          </cell>
          <cell r="H30">
            <v>1</v>
          </cell>
          <cell r="I30">
            <v>60</v>
          </cell>
          <cell r="J30">
            <v>331.21699999999998</v>
          </cell>
          <cell r="K30">
            <v>-51.769999999999982</v>
          </cell>
          <cell r="L30">
            <v>90</v>
          </cell>
          <cell r="M30">
            <v>60</v>
          </cell>
          <cell r="N30">
            <v>50</v>
          </cell>
          <cell r="O30">
            <v>0</v>
          </cell>
          <cell r="W30">
            <v>55.889400000000002</v>
          </cell>
          <cell r="Y30">
            <v>5.1325653880700095</v>
          </cell>
          <cell r="Z30">
            <v>1.5540692868415118</v>
          </cell>
          <cell r="AD30">
            <v>0</v>
          </cell>
          <cell r="AE30">
            <v>56.571600000000004</v>
          </cell>
          <cell r="AF30">
            <v>52.368200000000002</v>
          </cell>
          <cell r="AG30">
            <v>52.881399999999999</v>
          </cell>
          <cell r="AH30">
            <v>68.114000000000004</v>
          </cell>
          <cell r="AI30">
            <v>0</v>
          </cell>
        </row>
        <row r="31">
          <cell r="A31" t="str">
            <v xml:space="preserve"> 240  Колбаса Салями охотничья, ВЕС. ПОКОМ</v>
          </cell>
          <cell r="B31" t="str">
            <v>кг</v>
          </cell>
          <cell r="C31">
            <v>52.363</v>
          </cell>
          <cell r="D31">
            <v>34.975000000000001</v>
          </cell>
          <cell r="E31">
            <v>48.890999999999998</v>
          </cell>
          <cell r="F31">
            <v>37.715000000000003</v>
          </cell>
          <cell r="G31">
            <v>0</v>
          </cell>
          <cell r="H31">
            <v>1</v>
          </cell>
          <cell r="I31">
            <v>180</v>
          </cell>
          <cell r="J31">
            <v>51.136000000000003</v>
          </cell>
          <cell r="K31">
            <v>-2.2450000000000045</v>
          </cell>
          <cell r="L31">
            <v>0</v>
          </cell>
          <cell r="M31">
            <v>30</v>
          </cell>
          <cell r="N31">
            <v>0</v>
          </cell>
          <cell r="O31">
            <v>0</v>
          </cell>
          <cell r="W31">
            <v>9.7782</v>
          </cell>
          <cell r="Y31">
            <v>6.9250986889202517</v>
          </cell>
          <cell r="Z31">
            <v>3.8570493546869571</v>
          </cell>
          <cell r="AD31">
            <v>0</v>
          </cell>
          <cell r="AE31">
            <v>6.7983999999999991</v>
          </cell>
          <cell r="AF31">
            <v>7.4279999999999999</v>
          </cell>
          <cell r="AG31">
            <v>8.6714000000000002</v>
          </cell>
          <cell r="AH31">
            <v>5.9669999999999996</v>
          </cell>
          <cell r="AI31" t="e">
            <v>#N/A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B32" t="str">
            <v>кг</v>
          </cell>
          <cell r="C32">
            <v>379.541</v>
          </cell>
          <cell r="D32">
            <v>517.41200000000003</v>
          </cell>
          <cell r="E32">
            <v>752.25</v>
          </cell>
          <cell r="F32">
            <v>127.224</v>
          </cell>
          <cell r="G32">
            <v>0</v>
          </cell>
          <cell r="H32">
            <v>1</v>
          </cell>
          <cell r="I32">
            <v>60</v>
          </cell>
          <cell r="J32">
            <v>741.572</v>
          </cell>
          <cell r="K32">
            <v>10.677999999999997</v>
          </cell>
          <cell r="L32">
            <v>200</v>
          </cell>
          <cell r="M32">
            <v>130</v>
          </cell>
          <cell r="N32">
            <v>150</v>
          </cell>
          <cell r="O32">
            <v>0</v>
          </cell>
          <cell r="W32">
            <v>150.44999999999999</v>
          </cell>
          <cell r="X32">
            <v>170</v>
          </cell>
          <cell r="Y32">
            <v>5.1659953472914593</v>
          </cell>
          <cell r="Z32">
            <v>0.84562313060817551</v>
          </cell>
          <cell r="AD32">
            <v>0</v>
          </cell>
          <cell r="AE32">
            <v>153.5282</v>
          </cell>
          <cell r="AF32">
            <v>134.256</v>
          </cell>
          <cell r="AG32">
            <v>128.75560000000002</v>
          </cell>
          <cell r="AH32">
            <v>167.46299999999999</v>
          </cell>
          <cell r="AI32">
            <v>0</v>
          </cell>
        </row>
        <row r="33">
          <cell r="A33" t="str">
            <v xml:space="preserve"> 247  Сардельки Нежные, ВЕС.  ПОКОМ</v>
          </cell>
          <cell r="B33" t="str">
            <v>кг</v>
          </cell>
          <cell r="C33">
            <v>110.352</v>
          </cell>
          <cell r="D33">
            <v>152.495</v>
          </cell>
          <cell r="E33">
            <v>194.93299999999999</v>
          </cell>
          <cell r="F33">
            <v>63.866999999999997</v>
          </cell>
          <cell r="G33">
            <v>0</v>
          </cell>
          <cell r="H33">
            <v>1</v>
          </cell>
          <cell r="I33">
            <v>30</v>
          </cell>
          <cell r="J33">
            <v>196.55500000000001</v>
          </cell>
          <cell r="K33">
            <v>-1.6220000000000141</v>
          </cell>
          <cell r="L33">
            <v>70</v>
          </cell>
          <cell r="M33">
            <v>30</v>
          </cell>
          <cell r="N33">
            <v>50</v>
          </cell>
          <cell r="O33">
            <v>0</v>
          </cell>
          <cell r="W33">
            <v>38.986599999999996</v>
          </cell>
          <cell r="Y33">
            <v>5.485654045236056</v>
          </cell>
          <cell r="Z33">
            <v>1.6381782458588336</v>
          </cell>
          <cell r="AD33">
            <v>0</v>
          </cell>
          <cell r="AE33">
            <v>31.7334</v>
          </cell>
          <cell r="AF33">
            <v>34.437599999999996</v>
          </cell>
          <cell r="AG33">
            <v>35.558999999999997</v>
          </cell>
          <cell r="AH33">
            <v>32.664999999999999</v>
          </cell>
          <cell r="AI33">
            <v>0</v>
          </cell>
        </row>
        <row r="34">
          <cell r="A34" t="str">
            <v xml:space="preserve"> 248  Сардельки Сочные ТМ Особый рецепт,   ПОКОМ</v>
          </cell>
          <cell r="B34" t="str">
            <v>кг</v>
          </cell>
          <cell r="C34">
            <v>60.215000000000003</v>
          </cell>
          <cell r="D34">
            <v>913.428</v>
          </cell>
          <cell r="E34">
            <v>245.18899999999999</v>
          </cell>
          <cell r="F34">
            <v>188.767</v>
          </cell>
          <cell r="G34" t="str">
            <v>н</v>
          </cell>
          <cell r="H34">
            <v>1</v>
          </cell>
          <cell r="I34">
            <v>30</v>
          </cell>
          <cell r="J34">
            <v>282.02100000000002</v>
          </cell>
          <cell r="K34">
            <v>-36.832000000000022</v>
          </cell>
          <cell r="L34">
            <v>90</v>
          </cell>
          <cell r="M34">
            <v>60</v>
          </cell>
          <cell r="N34">
            <v>90</v>
          </cell>
          <cell r="O34">
            <v>0</v>
          </cell>
          <cell r="W34">
            <v>49.037799999999997</v>
          </cell>
          <cell r="Y34">
            <v>8.7436018744723469</v>
          </cell>
          <cell r="Z34">
            <v>3.8494182039161626</v>
          </cell>
          <cell r="AD34">
            <v>0</v>
          </cell>
          <cell r="AE34">
            <v>51.529600000000002</v>
          </cell>
          <cell r="AF34">
            <v>43.204999999999998</v>
          </cell>
          <cell r="AG34">
            <v>63.032799999999995</v>
          </cell>
          <cell r="AH34">
            <v>44.771000000000001</v>
          </cell>
          <cell r="AI34">
            <v>0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B35" t="str">
            <v>кг</v>
          </cell>
          <cell r="C35">
            <v>592.05200000000002</v>
          </cell>
          <cell r="D35">
            <v>1353.078</v>
          </cell>
          <cell r="E35">
            <v>1576.9929999999999</v>
          </cell>
          <cell r="F35">
            <v>326.952</v>
          </cell>
          <cell r="G35">
            <v>0</v>
          </cell>
          <cell r="H35">
            <v>1</v>
          </cell>
          <cell r="I35">
            <v>30</v>
          </cell>
          <cell r="J35">
            <v>1578.5360000000001</v>
          </cell>
          <cell r="K35">
            <v>-1.5430000000001201</v>
          </cell>
          <cell r="L35">
            <v>300</v>
          </cell>
          <cell r="M35">
            <v>320</v>
          </cell>
          <cell r="N35">
            <v>200</v>
          </cell>
          <cell r="O35">
            <v>0</v>
          </cell>
          <cell r="W35">
            <v>315.39859999999999</v>
          </cell>
          <cell r="X35">
            <v>400</v>
          </cell>
          <cell r="Y35">
            <v>4.9047522722041252</v>
          </cell>
          <cell r="Z35">
            <v>1.0366311074304071</v>
          </cell>
          <cell r="AD35">
            <v>0</v>
          </cell>
          <cell r="AE35">
            <v>275.15279999999996</v>
          </cell>
          <cell r="AF35">
            <v>266.35039999999998</v>
          </cell>
          <cell r="AG35">
            <v>251.2176</v>
          </cell>
          <cell r="AH35">
            <v>403.41300000000001</v>
          </cell>
          <cell r="AI35" t="str">
            <v>авгяб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B36" t="str">
            <v>кг</v>
          </cell>
          <cell r="C36">
            <v>131.035</v>
          </cell>
          <cell r="D36">
            <v>57.872999999999998</v>
          </cell>
          <cell r="E36">
            <v>152.93899999999999</v>
          </cell>
          <cell r="F36">
            <v>34.616</v>
          </cell>
          <cell r="G36">
            <v>0</v>
          </cell>
          <cell r="H36">
            <v>1</v>
          </cell>
          <cell r="I36">
            <v>40</v>
          </cell>
          <cell r="J36">
            <v>166.262</v>
          </cell>
          <cell r="K36">
            <v>-13.323000000000008</v>
          </cell>
          <cell r="L36">
            <v>60</v>
          </cell>
          <cell r="M36">
            <v>30</v>
          </cell>
          <cell r="N36">
            <v>20</v>
          </cell>
          <cell r="O36">
            <v>0</v>
          </cell>
          <cell r="W36">
            <v>30.587799999999998</v>
          </cell>
          <cell r="X36">
            <v>20</v>
          </cell>
          <cell r="Y36">
            <v>5.3817535095691742</v>
          </cell>
          <cell r="Z36">
            <v>1.1316930279392439</v>
          </cell>
          <cell r="AD36">
            <v>0</v>
          </cell>
          <cell r="AE36">
            <v>25.812200000000001</v>
          </cell>
          <cell r="AF36">
            <v>27.909199999999998</v>
          </cell>
          <cell r="AG36">
            <v>26.907600000000002</v>
          </cell>
          <cell r="AH36">
            <v>21.334</v>
          </cell>
          <cell r="AI36" t="str">
            <v>увел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B37" t="str">
            <v>кг</v>
          </cell>
          <cell r="C37">
            <v>214.01900000000001</v>
          </cell>
          <cell r="D37">
            <v>340.32400000000001</v>
          </cell>
          <cell r="E37">
            <v>503.03500000000003</v>
          </cell>
          <cell r="F37">
            <v>20.364000000000001</v>
          </cell>
          <cell r="G37" t="str">
            <v>н</v>
          </cell>
          <cell r="H37">
            <v>1</v>
          </cell>
          <cell r="I37">
            <v>35</v>
          </cell>
          <cell r="J37">
            <v>528.74400000000003</v>
          </cell>
          <cell r="K37">
            <v>-25.709000000000003</v>
          </cell>
          <cell r="L37">
            <v>60</v>
          </cell>
          <cell r="M37">
            <v>70</v>
          </cell>
          <cell r="N37">
            <v>80</v>
          </cell>
          <cell r="O37">
            <v>0</v>
          </cell>
          <cell r="W37">
            <v>100.607</v>
          </cell>
          <cell r="X37">
            <v>200</v>
          </cell>
          <cell r="Y37">
            <v>4.2776745156897631</v>
          </cell>
          <cell r="Z37">
            <v>0.20241136302642959</v>
          </cell>
          <cell r="AD37">
            <v>0</v>
          </cell>
          <cell r="AE37">
            <v>87.929000000000002</v>
          </cell>
          <cell r="AF37">
            <v>53.269399999999997</v>
          </cell>
          <cell r="AG37">
            <v>77.731999999999999</v>
          </cell>
          <cell r="AH37">
            <v>334.88600000000002</v>
          </cell>
          <cell r="AI37">
            <v>0</v>
          </cell>
        </row>
        <row r="38">
          <cell r="A38" t="str">
            <v xml:space="preserve"> 263  Шпикачки Стародворские, ВЕС.  ПОКОМ</v>
          </cell>
          <cell r="B38" t="str">
            <v>кг</v>
          </cell>
          <cell r="C38">
            <v>91.024000000000001</v>
          </cell>
          <cell r="D38">
            <v>156.45099999999999</v>
          </cell>
          <cell r="E38">
            <v>155.62899999999999</v>
          </cell>
          <cell r="F38">
            <v>86.513000000000005</v>
          </cell>
          <cell r="G38">
            <v>0</v>
          </cell>
          <cell r="H38">
            <v>1</v>
          </cell>
          <cell r="I38">
            <v>30</v>
          </cell>
          <cell r="J38">
            <v>166.45500000000001</v>
          </cell>
          <cell r="K38">
            <v>-10.826000000000022</v>
          </cell>
          <cell r="L38">
            <v>0</v>
          </cell>
          <cell r="M38">
            <v>10</v>
          </cell>
          <cell r="N38">
            <v>30</v>
          </cell>
          <cell r="O38">
            <v>0</v>
          </cell>
          <cell r="W38">
            <v>31.125799999999998</v>
          </cell>
          <cell r="X38">
            <v>30</v>
          </cell>
          <cell r="Y38">
            <v>5.028400876443337</v>
          </cell>
          <cell r="Z38">
            <v>2.7794626965411333</v>
          </cell>
          <cell r="AD38">
            <v>0</v>
          </cell>
          <cell r="AE38">
            <v>38.191000000000003</v>
          </cell>
          <cell r="AF38">
            <v>33.924199999999999</v>
          </cell>
          <cell r="AG38">
            <v>25.843400000000003</v>
          </cell>
          <cell r="AH38">
            <v>31.007000000000001</v>
          </cell>
          <cell r="AI38">
            <v>0</v>
          </cell>
        </row>
        <row r="39">
          <cell r="A39" t="str">
            <v xml:space="preserve"> 265  Колбаса Балыкбургская, ВЕС, ТМ Баварушка  ПОКОМ</v>
          </cell>
          <cell r="B39" t="str">
            <v>кг</v>
          </cell>
          <cell r="C39">
            <v>158.67699999999999</v>
          </cell>
          <cell r="D39">
            <v>299.202</v>
          </cell>
          <cell r="E39">
            <v>337.31400000000002</v>
          </cell>
          <cell r="F39">
            <v>111.57899999999999</v>
          </cell>
          <cell r="G39" t="str">
            <v>н</v>
          </cell>
          <cell r="H39">
            <v>1</v>
          </cell>
          <cell r="I39">
            <v>45</v>
          </cell>
          <cell r="J39">
            <v>346.93</v>
          </cell>
          <cell r="K39">
            <v>-9.6159999999999854</v>
          </cell>
          <cell r="L39">
            <v>20</v>
          </cell>
          <cell r="M39">
            <v>60</v>
          </cell>
          <cell r="N39">
            <v>60</v>
          </cell>
          <cell r="O39">
            <v>0</v>
          </cell>
          <cell r="W39">
            <v>67.462800000000001</v>
          </cell>
          <cell r="X39">
            <v>80</v>
          </cell>
          <cell r="Y39">
            <v>4.9149901871846406</v>
          </cell>
          <cell r="Z39">
            <v>1.6539337234742701</v>
          </cell>
          <cell r="AD39">
            <v>0</v>
          </cell>
          <cell r="AE39">
            <v>62.819600000000001</v>
          </cell>
          <cell r="AF39">
            <v>66.466200000000001</v>
          </cell>
          <cell r="AG39">
            <v>57.928999999999995</v>
          </cell>
          <cell r="AH39">
            <v>66.506</v>
          </cell>
          <cell r="AI39">
            <v>0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B40" t="str">
            <v>кг</v>
          </cell>
          <cell r="C40">
            <v>92.039000000000001</v>
          </cell>
          <cell r="D40">
            <v>284.68099999999998</v>
          </cell>
          <cell r="E40">
            <v>241.02</v>
          </cell>
          <cell r="F40">
            <v>122.30500000000001</v>
          </cell>
          <cell r="G40" t="str">
            <v>н</v>
          </cell>
          <cell r="H40">
            <v>1</v>
          </cell>
          <cell r="I40">
            <v>45</v>
          </cell>
          <cell r="J40">
            <v>306.50700000000001</v>
          </cell>
          <cell r="K40">
            <v>-65.486999999999995</v>
          </cell>
          <cell r="L40">
            <v>30</v>
          </cell>
          <cell r="M40">
            <v>50</v>
          </cell>
          <cell r="N40">
            <v>50</v>
          </cell>
          <cell r="O40">
            <v>0</v>
          </cell>
          <cell r="W40">
            <v>48.204000000000001</v>
          </cell>
          <cell r="Y40">
            <v>5.2341092025558043</v>
          </cell>
          <cell r="Z40">
            <v>2.5372375736453407</v>
          </cell>
          <cell r="AD40">
            <v>0</v>
          </cell>
          <cell r="AE40">
            <v>47.5152</v>
          </cell>
          <cell r="AF40">
            <v>47.8444</v>
          </cell>
          <cell r="AG40">
            <v>45.872199999999999</v>
          </cell>
          <cell r="AH40">
            <v>58.241999999999997</v>
          </cell>
          <cell r="AI40">
            <v>0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B41" t="str">
            <v>кг</v>
          </cell>
          <cell r="C41">
            <v>82.165000000000006</v>
          </cell>
          <cell r="D41">
            <v>256.93200000000002</v>
          </cell>
          <cell r="E41">
            <v>214.018</v>
          </cell>
          <cell r="F41">
            <v>120.053</v>
          </cell>
          <cell r="G41" t="str">
            <v>н</v>
          </cell>
          <cell r="H41">
            <v>1</v>
          </cell>
          <cell r="I41">
            <v>45</v>
          </cell>
          <cell r="J41">
            <v>249.78299999999999</v>
          </cell>
          <cell r="K41">
            <v>-35.764999999999986</v>
          </cell>
          <cell r="L41">
            <v>0</v>
          </cell>
          <cell r="M41">
            <v>40</v>
          </cell>
          <cell r="N41">
            <v>50</v>
          </cell>
          <cell r="O41">
            <v>0</v>
          </cell>
          <cell r="W41">
            <v>42.803600000000003</v>
          </cell>
          <cell r="X41">
            <v>20</v>
          </cell>
          <cell r="Y41">
            <v>5.3746180227831299</v>
          </cell>
          <cell r="Z41">
            <v>2.8047407227429466</v>
          </cell>
          <cell r="AD41">
            <v>0</v>
          </cell>
          <cell r="AE41">
            <v>46.835999999999999</v>
          </cell>
          <cell r="AF41">
            <v>48.389400000000002</v>
          </cell>
          <cell r="AG41">
            <v>40.369</v>
          </cell>
          <cell r="AH41">
            <v>43.07</v>
          </cell>
          <cell r="AI41">
            <v>0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B42" t="str">
            <v>шт</v>
          </cell>
          <cell r="C42">
            <v>1130</v>
          </cell>
          <cell r="D42">
            <v>3513</v>
          </cell>
          <cell r="E42">
            <v>2362</v>
          </cell>
          <cell r="F42">
            <v>868</v>
          </cell>
          <cell r="G42" t="str">
            <v>акк</v>
          </cell>
          <cell r="H42">
            <v>0.35</v>
          </cell>
          <cell r="I42">
            <v>40</v>
          </cell>
          <cell r="J42">
            <v>1770</v>
          </cell>
          <cell r="K42">
            <v>592</v>
          </cell>
          <cell r="L42">
            <v>700</v>
          </cell>
          <cell r="M42">
            <v>500</v>
          </cell>
          <cell r="N42">
            <v>500</v>
          </cell>
          <cell r="O42">
            <v>0</v>
          </cell>
          <cell r="W42">
            <v>472.4</v>
          </cell>
          <cell r="Y42">
            <v>5.4360711261642676</v>
          </cell>
          <cell r="Z42">
            <v>1.8374259102455548</v>
          </cell>
          <cell r="AD42">
            <v>0</v>
          </cell>
          <cell r="AE42">
            <v>463.8</v>
          </cell>
          <cell r="AF42">
            <v>511.8</v>
          </cell>
          <cell r="AG42">
            <v>479.2</v>
          </cell>
          <cell r="AH42">
            <v>372</v>
          </cell>
          <cell r="AI42" t="str">
            <v>оконч</v>
          </cell>
        </row>
        <row r="43">
          <cell r="A43" t="str">
            <v xml:space="preserve"> 273  Сосиски Сочинки с сочной грудинкой, МГС 0.4кг,   ПОКОМ</v>
          </cell>
          <cell r="B43" t="str">
            <v>шт</v>
          </cell>
          <cell r="C43">
            <v>3134</v>
          </cell>
          <cell r="D43">
            <v>9087</v>
          </cell>
          <cell r="E43">
            <v>7019</v>
          </cell>
          <cell r="F43">
            <v>1830</v>
          </cell>
          <cell r="G43" t="str">
            <v>акк</v>
          </cell>
          <cell r="H43">
            <v>0.4</v>
          </cell>
          <cell r="I43">
            <v>40</v>
          </cell>
          <cell r="J43">
            <v>5267</v>
          </cell>
          <cell r="K43">
            <v>1752</v>
          </cell>
          <cell r="L43">
            <v>1400</v>
          </cell>
          <cell r="M43">
            <v>1100</v>
          </cell>
          <cell r="N43">
            <v>1000</v>
          </cell>
          <cell r="O43">
            <v>0</v>
          </cell>
          <cell r="T43">
            <v>1260</v>
          </cell>
          <cell r="W43">
            <v>1147</v>
          </cell>
          <cell r="X43">
            <v>800</v>
          </cell>
          <cell r="Y43">
            <v>5.3443766346992154</v>
          </cell>
          <cell r="Z43">
            <v>1.5954664341761116</v>
          </cell>
          <cell r="AD43">
            <v>1284</v>
          </cell>
          <cell r="AE43">
            <v>1047.2</v>
          </cell>
          <cell r="AF43">
            <v>1086.2</v>
          </cell>
          <cell r="AG43">
            <v>1056</v>
          </cell>
          <cell r="AH43">
            <v>809</v>
          </cell>
          <cell r="AI43">
            <v>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B44" t="str">
            <v>шт</v>
          </cell>
          <cell r="C44">
            <v>2619</v>
          </cell>
          <cell r="D44">
            <v>8664</v>
          </cell>
          <cell r="E44">
            <v>8986</v>
          </cell>
          <cell r="F44">
            <v>2231</v>
          </cell>
          <cell r="G44">
            <v>0</v>
          </cell>
          <cell r="H44">
            <v>0.45</v>
          </cell>
          <cell r="I44">
            <v>45</v>
          </cell>
          <cell r="J44">
            <v>8979</v>
          </cell>
          <cell r="K44">
            <v>7</v>
          </cell>
          <cell r="L44">
            <v>1400</v>
          </cell>
          <cell r="M44">
            <v>1200</v>
          </cell>
          <cell r="N44">
            <v>1200</v>
          </cell>
          <cell r="O44">
            <v>0</v>
          </cell>
          <cell r="T44">
            <v>3000</v>
          </cell>
          <cell r="W44">
            <v>997.2</v>
          </cell>
          <cell r="Y44">
            <v>6.0479342158042515</v>
          </cell>
          <cell r="Z44">
            <v>2.2372643401524268</v>
          </cell>
          <cell r="AD44">
            <v>4000</v>
          </cell>
          <cell r="AE44">
            <v>1262.2</v>
          </cell>
          <cell r="AF44">
            <v>1329.4</v>
          </cell>
          <cell r="AG44">
            <v>1115</v>
          </cell>
          <cell r="AH44">
            <v>1076</v>
          </cell>
          <cell r="AI44" t="str">
            <v>оконч</v>
          </cell>
        </row>
        <row r="45">
          <cell r="A45" t="str">
            <v xml:space="preserve"> 283  Сосиски Сочинки, ВЕС, ТМ Стародворье ПОКОМ</v>
          </cell>
          <cell r="B45" t="str">
            <v>кг</v>
          </cell>
          <cell r="C45">
            <v>353.17200000000003</v>
          </cell>
          <cell r="D45">
            <v>919.80399999999997</v>
          </cell>
          <cell r="E45">
            <v>893.27</v>
          </cell>
          <cell r="F45">
            <v>323.202</v>
          </cell>
          <cell r="G45" t="str">
            <v>оконч</v>
          </cell>
          <cell r="H45">
            <v>1</v>
          </cell>
          <cell r="I45">
            <v>40</v>
          </cell>
          <cell r="J45">
            <v>889.096</v>
          </cell>
          <cell r="K45">
            <v>4.1739999999999782</v>
          </cell>
          <cell r="L45">
            <v>120</v>
          </cell>
          <cell r="M45">
            <v>180</v>
          </cell>
          <cell r="N45">
            <v>180</v>
          </cell>
          <cell r="O45">
            <v>0</v>
          </cell>
          <cell r="W45">
            <v>178.654</v>
          </cell>
          <cell r="X45">
            <v>150</v>
          </cell>
          <cell r="Y45">
            <v>5.3354640814087571</v>
          </cell>
          <cell r="Z45">
            <v>1.8090946746224545</v>
          </cell>
          <cell r="AD45">
            <v>0</v>
          </cell>
          <cell r="AE45">
            <v>151.1454</v>
          </cell>
          <cell r="AF45">
            <v>159.90600000000001</v>
          </cell>
          <cell r="AG45">
            <v>160.6688</v>
          </cell>
          <cell r="AH45">
            <v>205.83</v>
          </cell>
          <cell r="AI45">
            <v>0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B46" t="str">
            <v>шт</v>
          </cell>
          <cell r="C46">
            <v>1298</v>
          </cell>
          <cell r="D46">
            <v>54</v>
          </cell>
          <cell r="E46">
            <v>1272</v>
          </cell>
          <cell r="F46">
            <v>34</v>
          </cell>
          <cell r="G46">
            <v>0</v>
          </cell>
          <cell r="H46">
            <v>0.1</v>
          </cell>
          <cell r="I46">
            <v>730</v>
          </cell>
          <cell r="J46">
            <v>1572</v>
          </cell>
          <cell r="K46">
            <v>-300</v>
          </cell>
          <cell r="L46">
            <v>1000</v>
          </cell>
          <cell r="M46">
            <v>0</v>
          </cell>
          <cell r="N46">
            <v>0</v>
          </cell>
          <cell r="O46">
            <v>0</v>
          </cell>
          <cell r="W46">
            <v>254.4</v>
          </cell>
          <cell r="X46">
            <v>300</v>
          </cell>
          <cell r="Y46">
            <v>5.2437106918238996</v>
          </cell>
          <cell r="Z46">
            <v>0.13364779874213836</v>
          </cell>
          <cell r="AD46">
            <v>0</v>
          </cell>
          <cell r="AE46">
            <v>134.4</v>
          </cell>
          <cell r="AF46">
            <v>137.19999999999999</v>
          </cell>
          <cell r="AG46">
            <v>196</v>
          </cell>
          <cell r="AH46">
            <v>149</v>
          </cell>
          <cell r="AI46">
            <v>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B47" t="str">
            <v>шт</v>
          </cell>
          <cell r="C47">
            <v>843</v>
          </cell>
          <cell r="D47">
            <v>1691</v>
          </cell>
          <cell r="E47">
            <v>1990</v>
          </cell>
          <cell r="F47">
            <v>498</v>
          </cell>
          <cell r="G47">
            <v>0</v>
          </cell>
          <cell r="H47">
            <v>0.35</v>
          </cell>
          <cell r="I47">
            <v>40</v>
          </cell>
          <cell r="J47">
            <v>2074</v>
          </cell>
          <cell r="K47">
            <v>-84</v>
          </cell>
          <cell r="L47">
            <v>500</v>
          </cell>
          <cell r="M47">
            <v>300</v>
          </cell>
          <cell r="N47">
            <v>350</v>
          </cell>
          <cell r="O47">
            <v>0</v>
          </cell>
          <cell r="W47">
            <v>398</v>
          </cell>
          <cell r="X47">
            <v>450</v>
          </cell>
          <cell r="Y47">
            <v>5.2713567839195976</v>
          </cell>
          <cell r="Z47">
            <v>1.2512562814070352</v>
          </cell>
          <cell r="AD47">
            <v>0</v>
          </cell>
          <cell r="AE47">
            <v>312.39999999999998</v>
          </cell>
          <cell r="AF47">
            <v>321.8</v>
          </cell>
          <cell r="AG47">
            <v>331.2</v>
          </cell>
          <cell r="AH47">
            <v>450</v>
          </cell>
          <cell r="AI47">
            <v>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B48" t="str">
            <v>кг</v>
          </cell>
          <cell r="C48">
            <v>145.089</v>
          </cell>
          <cell r="D48">
            <v>1440.288</v>
          </cell>
          <cell r="E48">
            <v>269.05399999999997</v>
          </cell>
          <cell r="F48">
            <v>111.518</v>
          </cell>
          <cell r="G48">
            <v>0</v>
          </cell>
          <cell r="H48">
            <v>1</v>
          </cell>
          <cell r="I48">
            <v>40</v>
          </cell>
          <cell r="J48">
            <v>288.447</v>
          </cell>
          <cell r="K48">
            <v>-19.393000000000029</v>
          </cell>
          <cell r="L48">
            <v>30</v>
          </cell>
          <cell r="M48">
            <v>40</v>
          </cell>
          <cell r="N48">
            <v>50</v>
          </cell>
          <cell r="O48">
            <v>0</v>
          </cell>
          <cell r="W48">
            <v>53.810799999999993</v>
          </cell>
          <cell r="X48">
            <v>60</v>
          </cell>
          <cell r="Y48">
            <v>5.4174626654872267</v>
          </cell>
          <cell r="Z48">
            <v>2.0724092561344567</v>
          </cell>
          <cell r="AD48">
            <v>0</v>
          </cell>
          <cell r="AE48">
            <v>54.037400000000005</v>
          </cell>
          <cell r="AF48">
            <v>52.551000000000002</v>
          </cell>
          <cell r="AG48">
            <v>44.610199999999999</v>
          </cell>
          <cell r="AH48">
            <v>60.14</v>
          </cell>
          <cell r="AI48">
            <v>0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 t="str">
            <v>шт</v>
          </cell>
          <cell r="C49">
            <v>1305</v>
          </cell>
          <cell r="D49">
            <v>9454</v>
          </cell>
          <cell r="E49">
            <v>3233</v>
          </cell>
          <cell r="F49">
            <v>1172</v>
          </cell>
          <cell r="G49">
            <v>0</v>
          </cell>
          <cell r="H49">
            <v>0.4</v>
          </cell>
          <cell r="I49">
            <v>35</v>
          </cell>
          <cell r="J49">
            <v>3288</v>
          </cell>
          <cell r="K49">
            <v>-55</v>
          </cell>
          <cell r="L49">
            <v>500</v>
          </cell>
          <cell r="M49">
            <v>600</v>
          </cell>
          <cell r="N49">
            <v>600</v>
          </cell>
          <cell r="O49">
            <v>0</v>
          </cell>
          <cell r="W49">
            <v>646.6</v>
          </cell>
          <cell r="X49">
            <v>500</v>
          </cell>
          <cell r="Y49">
            <v>5.2149706155273741</v>
          </cell>
          <cell r="Z49">
            <v>1.8125579956696567</v>
          </cell>
          <cell r="AD49">
            <v>0</v>
          </cell>
          <cell r="AE49">
            <v>549.6</v>
          </cell>
          <cell r="AF49">
            <v>555.4</v>
          </cell>
          <cell r="AG49">
            <v>572.4</v>
          </cell>
          <cell r="AH49">
            <v>759</v>
          </cell>
          <cell r="AI49" t="e">
            <v>#N/A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 t="str">
            <v>шт</v>
          </cell>
          <cell r="C50">
            <v>1934</v>
          </cell>
          <cell r="D50">
            <v>13980</v>
          </cell>
          <cell r="E50">
            <v>4675</v>
          </cell>
          <cell r="F50">
            <v>1412</v>
          </cell>
          <cell r="G50">
            <v>0</v>
          </cell>
          <cell r="H50">
            <v>0.4</v>
          </cell>
          <cell r="I50">
            <v>40</v>
          </cell>
          <cell r="J50">
            <v>4701</v>
          </cell>
          <cell r="K50">
            <v>-26</v>
          </cell>
          <cell r="L50">
            <v>700</v>
          </cell>
          <cell r="M50">
            <v>900</v>
          </cell>
          <cell r="N50">
            <v>900</v>
          </cell>
          <cell r="O50">
            <v>0</v>
          </cell>
          <cell r="W50">
            <v>935</v>
          </cell>
          <cell r="X50">
            <v>1000</v>
          </cell>
          <cell r="Y50">
            <v>5.2534759358288774</v>
          </cell>
          <cell r="Z50">
            <v>1.5101604278074867</v>
          </cell>
          <cell r="AD50">
            <v>0</v>
          </cell>
          <cell r="AE50">
            <v>853.4</v>
          </cell>
          <cell r="AF50">
            <v>847.6</v>
          </cell>
          <cell r="AG50">
            <v>822.4</v>
          </cell>
          <cell r="AH50">
            <v>1083</v>
          </cell>
          <cell r="AI50" t="e">
            <v>#N/A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 t="str">
            <v>кг</v>
          </cell>
          <cell r="C51">
            <v>36.009</v>
          </cell>
          <cell r="D51">
            <v>468.03100000000001</v>
          </cell>
          <cell r="E51">
            <v>98.296000000000006</v>
          </cell>
          <cell r="F51">
            <v>77.39</v>
          </cell>
          <cell r="G51" t="str">
            <v>лид, я</v>
          </cell>
          <cell r="H51">
            <v>1</v>
          </cell>
          <cell r="I51">
            <v>40</v>
          </cell>
          <cell r="J51">
            <v>112.82599999999999</v>
          </cell>
          <cell r="K51">
            <v>-14.529999999999987</v>
          </cell>
          <cell r="L51">
            <v>50</v>
          </cell>
          <cell r="M51">
            <v>30</v>
          </cell>
          <cell r="N51">
            <v>30</v>
          </cell>
          <cell r="O51">
            <v>0</v>
          </cell>
          <cell r="W51">
            <v>19.659200000000002</v>
          </cell>
          <cell r="Y51">
            <v>9.531923984699274</v>
          </cell>
          <cell r="Z51">
            <v>3.9365793114674044</v>
          </cell>
          <cell r="AD51">
            <v>0</v>
          </cell>
          <cell r="AE51">
            <v>20.275399999999998</v>
          </cell>
          <cell r="AF51">
            <v>18.119999999999997</v>
          </cell>
          <cell r="AG51">
            <v>23.4068</v>
          </cell>
          <cell r="AH51">
            <v>13.215</v>
          </cell>
          <cell r="AI51">
            <v>0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 t="str">
            <v>кг</v>
          </cell>
          <cell r="C52">
            <v>71.614999999999995</v>
          </cell>
          <cell r="D52">
            <v>303.74599999999998</v>
          </cell>
          <cell r="E52">
            <v>247.72800000000001</v>
          </cell>
          <cell r="F52">
            <v>52.542000000000002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265.90899999999999</v>
          </cell>
          <cell r="K52">
            <v>-18.180999999999983</v>
          </cell>
          <cell r="L52">
            <v>60</v>
          </cell>
          <cell r="M52">
            <v>50</v>
          </cell>
          <cell r="N52">
            <v>50</v>
          </cell>
          <cell r="O52">
            <v>0</v>
          </cell>
          <cell r="W52">
            <v>49.5456</v>
          </cell>
          <cell r="X52">
            <v>50</v>
          </cell>
          <cell r="Y52">
            <v>5.2989972873474143</v>
          </cell>
          <cell r="Z52">
            <v>1.0604776206161597</v>
          </cell>
          <cell r="AD52">
            <v>0</v>
          </cell>
          <cell r="AE52">
            <v>38.844000000000001</v>
          </cell>
          <cell r="AF52">
            <v>33.568799999999996</v>
          </cell>
          <cell r="AG52">
            <v>40.255000000000003</v>
          </cell>
          <cell r="AH52">
            <v>60.88</v>
          </cell>
          <cell r="AI52">
            <v>0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 t="str">
            <v>шт</v>
          </cell>
          <cell r="C53">
            <v>874</v>
          </cell>
          <cell r="D53">
            <v>7359</v>
          </cell>
          <cell r="E53">
            <v>2027</v>
          </cell>
          <cell r="F53">
            <v>473</v>
          </cell>
          <cell r="G53" t="str">
            <v>лид, я</v>
          </cell>
          <cell r="H53">
            <v>0.35</v>
          </cell>
          <cell r="I53">
            <v>40</v>
          </cell>
          <cell r="J53">
            <v>2094</v>
          </cell>
          <cell r="K53">
            <v>-67</v>
          </cell>
          <cell r="L53">
            <v>500</v>
          </cell>
          <cell r="M53">
            <v>400</v>
          </cell>
          <cell r="N53">
            <v>350</v>
          </cell>
          <cell r="O53">
            <v>0</v>
          </cell>
          <cell r="W53">
            <v>405.4</v>
          </cell>
          <cell r="X53">
            <v>400</v>
          </cell>
          <cell r="Y53">
            <v>5.2368031573754319</v>
          </cell>
          <cell r="Z53">
            <v>1.1667488899851999</v>
          </cell>
          <cell r="AD53">
            <v>0</v>
          </cell>
          <cell r="AE53">
            <v>350.2</v>
          </cell>
          <cell r="AF53">
            <v>344.2</v>
          </cell>
          <cell r="AG53">
            <v>344.4</v>
          </cell>
          <cell r="AH53">
            <v>441</v>
          </cell>
          <cell r="AI53">
            <v>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 t="str">
            <v>шт</v>
          </cell>
          <cell r="C54">
            <v>1045</v>
          </cell>
          <cell r="D54">
            <v>11620</v>
          </cell>
          <cell r="E54">
            <v>2670</v>
          </cell>
          <cell r="F54">
            <v>517</v>
          </cell>
          <cell r="G54" t="str">
            <v>неакк</v>
          </cell>
          <cell r="H54">
            <v>0.35</v>
          </cell>
          <cell r="I54">
            <v>40</v>
          </cell>
          <cell r="J54">
            <v>2755</v>
          </cell>
          <cell r="K54">
            <v>-85</v>
          </cell>
          <cell r="L54">
            <v>700</v>
          </cell>
          <cell r="M54">
            <v>500</v>
          </cell>
          <cell r="N54">
            <v>500</v>
          </cell>
          <cell r="O54">
            <v>0</v>
          </cell>
          <cell r="W54">
            <v>534</v>
          </cell>
          <cell r="X54">
            <v>600</v>
          </cell>
          <cell r="Y54">
            <v>5.2752808988764048</v>
          </cell>
          <cell r="Z54">
            <v>0.96816479400749067</v>
          </cell>
          <cell r="AD54">
            <v>0</v>
          </cell>
          <cell r="AE54">
            <v>466</v>
          </cell>
          <cell r="AF54">
            <v>454.4</v>
          </cell>
          <cell r="AG54">
            <v>471.4</v>
          </cell>
          <cell r="AH54">
            <v>631</v>
          </cell>
          <cell r="AI54">
            <v>0</v>
          </cell>
        </row>
        <row r="55">
          <cell r="A55" t="str">
            <v xml:space="preserve"> 309  Сосиски Сочинки с сыром 0,4 кг ТМ Стародворье  ПОКОМ</v>
          </cell>
          <cell r="B55" t="str">
            <v>шт</v>
          </cell>
          <cell r="C55">
            <v>864</v>
          </cell>
          <cell r="D55">
            <v>1705</v>
          </cell>
          <cell r="E55">
            <v>1743</v>
          </cell>
          <cell r="F55">
            <v>756</v>
          </cell>
          <cell r="G55">
            <v>0</v>
          </cell>
          <cell r="H55">
            <v>0.4</v>
          </cell>
          <cell r="I55">
            <v>35</v>
          </cell>
          <cell r="J55">
            <v>1830</v>
          </cell>
          <cell r="K55">
            <v>-87</v>
          </cell>
          <cell r="L55">
            <v>260</v>
          </cell>
          <cell r="M55">
            <v>300</v>
          </cell>
          <cell r="N55">
            <v>350</v>
          </cell>
          <cell r="O55">
            <v>0</v>
          </cell>
          <cell r="W55">
            <v>348.6</v>
          </cell>
          <cell r="X55">
            <v>200</v>
          </cell>
          <cell r="Y55">
            <v>5.3528399311531842</v>
          </cell>
          <cell r="Z55">
            <v>2.1686746987951806</v>
          </cell>
          <cell r="AD55">
            <v>0</v>
          </cell>
          <cell r="AE55">
            <v>306</v>
          </cell>
          <cell r="AF55">
            <v>325.8</v>
          </cell>
          <cell r="AG55">
            <v>317.60000000000002</v>
          </cell>
          <cell r="AH55">
            <v>379</v>
          </cell>
          <cell r="AI55">
            <v>0</v>
          </cell>
        </row>
        <row r="56">
          <cell r="A56" t="str">
            <v xml:space="preserve"> 312  Ветчина Филейская ВЕС ТМ  Вязанка ТС Столичная  ПОКОМ</v>
          </cell>
          <cell r="B56" t="str">
            <v>кг</v>
          </cell>
          <cell r="C56">
            <v>338.20800000000003</v>
          </cell>
          <cell r="D56">
            <v>378.83699999999999</v>
          </cell>
          <cell r="E56">
            <v>508.863</v>
          </cell>
          <cell r="F56">
            <v>195.905</v>
          </cell>
          <cell r="G56">
            <v>0</v>
          </cell>
          <cell r="H56">
            <v>1</v>
          </cell>
          <cell r="I56">
            <v>50</v>
          </cell>
          <cell r="J56">
            <v>510.92500000000001</v>
          </cell>
          <cell r="K56">
            <v>-2.0620000000000118</v>
          </cell>
          <cell r="L56">
            <v>0</v>
          </cell>
          <cell r="M56">
            <v>60</v>
          </cell>
          <cell r="N56">
            <v>100</v>
          </cell>
          <cell r="O56">
            <v>0</v>
          </cell>
          <cell r="W56">
            <v>101.7726</v>
          </cell>
          <cell r="X56">
            <v>150</v>
          </cell>
          <cell r="Y56">
            <v>4.970935202598735</v>
          </cell>
          <cell r="Z56">
            <v>1.9249287136223305</v>
          </cell>
          <cell r="AD56">
            <v>0</v>
          </cell>
          <cell r="AE56">
            <v>93.863599999999991</v>
          </cell>
          <cell r="AF56">
            <v>110.18559999999999</v>
          </cell>
          <cell r="AG56">
            <v>81.601599999999991</v>
          </cell>
          <cell r="AH56">
            <v>150.614</v>
          </cell>
          <cell r="AI56">
            <v>0</v>
          </cell>
        </row>
        <row r="57">
          <cell r="A57" t="str">
            <v xml:space="preserve"> 315  Колбаса вареная Молокуша ТМ Вязанка ВЕС, ПОКОМ</v>
          </cell>
          <cell r="B57" t="str">
            <v>кг</v>
          </cell>
          <cell r="C57">
            <v>410.33600000000001</v>
          </cell>
          <cell r="D57">
            <v>1362.058</v>
          </cell>
          <cell r="E57">
            <v>1105.605</v>
          </cell>
          <cell r="F57">
            <v>609.85199999999998</v>
          </cell>
          <cell r="G57" t="str">
            <v>н</v>
          </cell>
          <cell r="H57">
            <v>1</v>
          </cell>
          <cell r="I57">
            <v>50</v>
          </cell>
          <cell r="J57">
            <v>1113.7329999999999</v>
          </cell>
          <cell r="K57">
            <v>-8.1279999999999291</v>
          </cell>
          <cell r="L57">
            <v>300</v>
          </cell>
          <cell r="M57">
            <v>200</v>
          </cell>
          <cell r="N57">
            <v>200</v>
          </cell>
          <cell r="O57">
            <v>0</v>
          </cell>
          <cell r="W57">
            <v>221.12100000000001</v>
          </cell>
          <cell r="Y57">
            <v>5.923688840046851</v>
          </cell>
          <cell r="Z57">
            <v>2.7580012753198471</v>
          </cell>
          <cell r="AD57">
            <v>0</v>
          </cell>
          <cell r="AE57">
            <v>201.96780000000001</v>
          </cell>
          <cell r="AF57">
            <v>212.25020000000001</v>
          </cell>
          <cell r="AG57">
            <v>186.49</v>
          </cell>
          <cell r="AH57">
            <v>255.18799999999999</v>
          </cell>
          <cell r="AI57" t="str">
            <v>авгяб</v>
          </cell>
        </row>
        <row r="58">
          <cell r="A58" t="str">
            <v xml:space="preserve"> 316  Колбаса Нежная ТМ Зареченские ВЕС  ПОКОМ</v>
          </cell>
          <cell r="B58" t="str">
            <v>кг</v>
          </cell>
          <cell r="C58">
            <v>252.27600000000001</v>
          </cell>
          <cell r="D58">
            <v>10.513999999999999</v>
          </cell>
          <cell r="E58">
            <v>81.108000000000004</v>
          </cell>
          <cell r="F58">
            <v>172.67</v>
          </cell>
          <cell r="G58">
            <v>0</v>
          </cell>
          <cell r="H58">
            <v>1</v>
          </cell>
          <cell r="I58">
            <v>50</v>
          </cell>
          <cell r="J58">
            <v>99.706999999999994</v>
          </cell>
          <cell r="K58">
            <v>-18.59899999999999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16.221600000000002</v>
          </cell>
          <cell r="Y58">
            <v>10.644449376140452</v>
          </cell>
          <cell r="Z58">
            <v>10.644449376140452</v>
          </cell>
          <cell r="AD58">
            <v>0</v>
          </cell>
          <cell r="AE58">
            <v>16.521999999999998</v>
          </cell>
          <cell r="AF58">
            <v>20.430799999999998</v>
          </cell>
          <cell r="AG58">
            <v>18.324400000000001</v>
          </cell>
          <cell r="AH58">
            <v>9.0120000000000005</v>
          </cell>
          <cell r="AI58">
            <v>0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144.83600000000001</v>
          </cell>
          <cell r="D59">
            <v>0.76400000000000001</v>
          </cell>
          <cell r="E59">
            <v>16.808</v>
          </cell>
          <cell r="F59">
            <v>128.02799999999999</v>
          </cell>
          <cell r="G59" t="str">
            <v>нов</v>
          </cell>
          <cell r="H59">
            <v>1</v>
          </cell>
          <cell r="I59" t="e">
            <v>#N/A</v>
          </cell>
          <cell r="J59">
            <v>18.254999999999999</v>
          </cell>
          <cell r="K59">
            <v>-1.4469999999999992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3.3616000000000001</v>
          </cell>
          <cell r="Y59">
            <v>38.085435506901469</v>
          </cell>
          <cell r="Z59">
            <v>38.085435506901469</v>
          </cell>
          <cell r="AD59">
            <v>0</v>
          </cell>
          <cell r="AE59">
            <v>0</v>
          </cell>
          <cell r="AF59">
            <v>0</v>
          </cell>
          <cell r="AG59">
            <v>1.6808000000000001</v>
          </cell>
          <cell r="AH59">
            <v>5.3479999999999999</v>
          </cell>
          <cell r="AI59" t="str">
            <v>увел</v>
          </cell>
        </row>
        <row r="60">
          <cell r="A60" t="str">
            <v xml:space="preserve"> 318  Сосиски Датские ТМ Зареченские, ВЕС  ПОКОМ</v>
          </cell>
          <cell r="B60" t="str">
            <v>кг</v>
          </cell>
          <cell r="C60">
            <v>938.52700000000004</v>
          </cell>
          <cell r="D60">
            <v>3397.1559999999999</v>
          </cell>
          <cell r="E60">
            <v>3294.9459999999999</v>
          </cell>
          <cell r="F60">
            <v>993.66200000000003</v>
          </cell>
          <cell r="G60">
            <v>0</v>
          </cell>
          <cell r="H60">
            <v>1</v>
          </cell>
          <cell r="I60">
            <v>40</v>
          </cell>
          <cell r="J60">
            <v>3197.797</v>
          </cell>
          <cell r="K60">
            <v>97.148999999999887</v>
          </cell>
          <cell r="L60">
            <v>800</v>
          </cell>
          <cell r="M60">
            <v>600</v>
          </cell>
          <cell r="N60">
            <v>700</v>
          </cell>
          <cell r="O60">
            <v>0</v>
          </cell>
          <cell r="W60">
            <v>658.98919999999998</v>
          </cell>
          <cell r="X60">
            <v>400</v>
          </cell>
          <cell r="Y60">
            <v>5.3015466717815718</v>
          </cell>
          <cell r="Z60">
            <v>1.5078577919031146</v>
          </cell>
          <cell r="AD60">
            <v>0</v>
          </cell>
          <cell r="AE60">
            <v>612.90060000000005</v>
          </cell>
          <cell r="AF60">
            <v>667.19679999999994</v>
          </cell>
          <cell r="AG60">
            <v>634.7346</v>
          </cell>
          <cell r="AH60">
            <v>681.94299999999998</v>
          </cell>
          <cell r="AI60" t="str">
            <v>оконч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 t="str">
            <v>шт</v>
          </cell>
          <cell r="C61">
            <v>2628</v>
          </cell>
          <cell r="D61">
            <v>4152</v>
          </cell>
          <cell r="E61">
            <v>4601</v>
          </cell>
          <cell r="F61">
            <v>2096</v>
          </cell>
          <cell r="G61">
            <v>0</v>
          </cell>
          <cell r="H61">
            <v>0.45</v>
          </cell>
          <cell r="I61">
            <v>50</v>
          </cell>
          <cell r="J61">
            <v>4580</v>
          </cell>
          <cell r="K61">
            <v>21</v>
          </cell>
          <cell r="L61">
            <v>700</v>
          </cell>
          <cell r="M61">
            <v>1000</v>
          </cell>
          <cell r="N61">
            <v>900</v>
          </cell>
          <cell r="O61">
            <v>0</v>
          </cell>
          <cell r="T61">
            <v>1560</v>
          </cell>
          <cell r="W61">
            <v>904.2</v>
          </cell>
          <cell r="X61">
            <v>100</v>
          </cell>
          <cell r="Y61">
            <v>5.3041362530413618</v>
          </cell>
          <cell r="Z61">
            <v>2.3180712231807119</v>
          </cell>
          <cell r="AD61">
            <v>80</v>
          </cell>
          <cell r="AE61">
            <v>951.2</v>
          </cell>
          <cell r="AF61">
            <v>1030.5999999999999</v>
          </cell>
          <cell r="AG61">
            <v>873.6</v>
          </cell>
          <cell r="AH61">
            <v>1029</v>
          </cell>
          <cell r="AI61">
            <v>0</v>
          </cell>
        </row>
        <row r="62">
          <cell r="A62" t="str">
            <v xml:space="preserve"> 320  Ветчина Нежная ТМ Зареченские,большой батон, ВЕС ПОКОМ</v>
          </cell>
          <cell r="B62" t="str">
            <v>кг</v>
          </cell>
          <cell r="C62">
            <v>202.047</v>
          </cell>
          <cell r="D62">
            <v>2.6480000000000001</v>
          </cell>
          <cell r="E62">
            <v>7.3</v>
          </cell>
          <cell r="F62">
            <v>197.39500000000001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10.6</v>
          </cell>
          <cell r="K62">
            <v>-3.3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1.46</v>
          </cell>
          <cell r="Y62">
            <v>135.20205479452056</v>
          </cell>
          <cell r="Z62">
            <v>135.20205479452056</v>
          </cell>
          <cell r="AD62">
            <v>0</v>
          </cell>
          <cell r="AE62">
            <v>0</v>
          </cell>
          <cell r="AF62">
            <v>0</v>
          </cell>
          <cell r="AG62">
            <v>0.96</v>
          </cell>
          <cell r="AH62">
            <v>0</v>
          </cell>
          <cell r="AI62" t="str">
            <v>увел</v>
          </cell>
        </row>
        <row r="63">
          <cell r="A63" t="str">
            <v xml:space="preserve"> 321  Колбаса Сервелат Пражский ТМ Зареченские, ВЕС ПОКОМ</v>
          </cell>
          <cell r="B63" t="str">
            <v>кг</v>
          </cell>
          <cell r="C63">
            <v>144.446</v>
          </cell>
          <cell r="D63">
            <v>0.76400000000000001</v>
          </cell>
          <cell r="E63">
            <v>6.8760000000000003</v>
          </cell>
          <cell r="F63">
            <v>137.57</v>
          </cell>
          <cell r="G63" t="str">
            <v>нов</v>
          </cell>
          <cell r="H63">
            <v>1</v>
          </cell>
          <cell r="I63" t="e">
            <v>#N/A</v>
          </cell>
          <cell r="J63">
            <v>8.3629999999999995</v>
          </cell>
          <cell r="K63">
            <v>-1.4869999999999992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1.3752</v>
          </cell>
          <cell r="Y63">
            <v>100.03635834787667</v>
          </cell>
          <cell r="Z63">
            <v>100.03635834787667</v>
          </cell>
          <cell r="AD63">
            <v>0</v>
          </cell>
          <cell r="AE63">
            <v>0</v>
          </cell>
          <cell r="AF63">
            <v>0.15279999999999999</v>
          </cell>
          <cell r="AG63">
            <v>0.61119999999999997</v>
          </cell>
          <cell r="AH63">
            <v>3.82</v>
          </cell>
          <cell r="AI63" t="str">
            <v>увел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1844</v>
          </cell>
          <cell r="D64">
            <v>6694</v>
          </cell>
          <cell r="E64">
            <v>6651</v>
          </cell>
          <cell r="F64">
            <v>1788</v>
          </cell>
          <cell r="G64" t="str">
            <v>акяб</v>
          </cell>
          <cell r="H64">
            <v>0.45</v>
          </cell>
          <cell r="I64">
            <v>50</v>
          </cell>
          <cell r="J64">
            <v>6709</v>
          </cell>
          <cell r="K64">
            <v>-58</v>
          </cell>
          <cell r="L64">
            <v>500</v>
          </cell>
          <cell r="M64">
            <v>1000</v>
          </cell>
          <cell r="N64">
            <v>800</v>
          </cell>
          <cell r="O64">
            <v>0</v>
          </cell>
          <cell r="T64">
            <v>1200</v>
          </cell>
          <cell r="W64">
            <v>930.2</v>
          </cell>
          <cell r="X64">
            <v>800</v>
          </cell>
          <cell r="Y64">
            <v>5.25478391743711</v>
          </cell>
          <cell r="Z64">
            <v>1.9221672758546549</v>
          </cell>
          <cell r="AD64">
            <v>2000</v>
          </cell>
          <cell r="AE64">
            <v>709.4</v>
          </cell>
          <cell r="AF64">
            <v>729.2</v>
          </cell>
          <cell r="AG64">
            <v>744.6</v>
          </cell>
          <cell r="AH64">
            <v>1127</v>
          </cell>
          <cell r="AI64" t="str">
            <v>авгяб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791</v>
          </cell>
          <cell r="D65">
            <v>1395</v>
          </cell>
          <cell r="E65">
            <v>1892</v>
          </cell>
          <cell r="F65">
            <v>249</v>
          </cell>
          <cell r="G65">
            <v>0</v>
          </cell>
          <cell r="H65">
            <v>0.45</v>
          </cell>
          <cell r="I65">
            <v>50</v>
          </cell>
          <cell r="J65">
            <v>2006</v>
          </cell>
          <cell r="K65">
            <v>-114</v>
          </cell>
          <cell r="L65">
            <v>500</v>
          </cell>
          <cell r="M65">
            <v>300</v>
          </cell>
          <cell r="N65">
            <v>300</v>
          </cell>
          <cell r="O65">
            <v>0</v>
          </cell>
          <cell r="W65">
            <v>378.4</v>
          </cell>
          <cell r="X65">
            <v>400</v>
          </cell>
          <cell r="Y65">
            <v>4.6220930232558146</v>
          </cell>
          <cell r="Z65">
            <v>0.65803382663847787</v>
          </cell>
          <cell r="AD65">
            <v>0</v>
          </cell>
          <cell r="AE65">
            <v>321.8</v>
          </cell>
          <cell r="AF65">
            <v>310.60000000000002</v>
          </cell>
          <cell r="AG65">
            <v>309.8</v>
          </cell>
          <cell r="AH65">
            <v>361</v>
          </cell>
          <cell r="AI65">
            <v>0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C66">
            <v>348</v>
          </cell>
          <cell r="D66">
            <v>605</v>
          </cell>
          <cell r="E66">
            <v>785</v>
          </cell>
          <cell r="F66">
            <v>145</v>
          </cell>
          <cell r="G66">
            <v>0</v>
          </cell>
          <cell r="H66">
            <v>0.4</v>
          </cell>
          <cell r="I66">
            <v>40</v>
          </cell>
          <cell r="J66">
            <v>885</v>
          </cell>
          <cell r="K66">
            <v>-100</v>
          </cell>
          <cell r="L66">
            <v>180</v>
          </cell>
          <cell r="M66">
            <v>140</v>
          </cell>
          <cell r="N66">
            <v>150</v>
          </cell>
          <cell r="O66">
            <v>0</v>
          </cell>
          <cell r="W66">
            <v>157</v>
          </cell>
          <cell r="X66">
            <v>200</v>
          </cell>
          <cell r="Y66">
            <v>5.1910828025477711</v>
          </cell>
          <cell r="Z66">
            <v>0.92356687898089174</v>
          </cell>
          <cell r="AD66">
            <v>0</v>
          </cell>
          <cell r="AE66">
            <v>116.8</v>
          </cell>
          <cell r="AF66">
            <v>128.19999999999999</v>
          </cell>
          <cell r="AG66">
            <v>125.6</v>
          </cell>
          <cell r="AH66">
            <v>189</v>
          </cell>
          <cell r="AI66" t="e">
            <v>#N/A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382</v>
          </cell>
          <cell r="D67">
            <v>437</v>
          </cell>
          <cell r="E67">
            <v>667</v>
          </cell>
          <cell r="F67">
            <v>106</v>
          </cell>
          <cell r="G67">
            <v>0</v>
          </cell>
          <cell r="H67">
            <v>0.4</v>
          </cell>
          <cell r="I67">
            <v>40</v>
          </cell>
          <cell r="J67">
            <v>722</v>
          </cell>
          <cell r="K67">
            <v>-55</v>
          </cell>
          <cell r="L67">
            <v>100</v>
          </cell>
          <cell r="M67">
            <v>100</v>
          </cell>
          <cell r="N67">
            <v>110</v>
          </cell>
          <cell r="O67">
            <v>0</v>
          </cell>
          <cell r="W67">
            <v>133.4</v>
          </cell>
          <cell r="X67">
            <v>200</v>
          </cell>
          <cell r="Y67">
            <v>4.6176911544227881</v>
          </cell>
          <cell r="Z67">
            <v>0.79460269865067468</v>
          </cell>
          <cell r="AD67">
            <v>0</v>
          </cell>
          <cell r="AE67">
            <v>112.8</v>
          </cell>
          <cell r="AF67">
            <v>125.4</v>
          </cell>
          <cell r="AG67">
            <v>99</v>
          </cell>
          <cell r="AH67">
            <v>173</v>
          </cell>
          <cell r="AI67" t="e">
            <v>#N/A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1384.0920000000001</v>
          </cell>
          <cell r="D68">
            <v>2364.9229999999998</v>
          </cell>
          <cell r="E68">
            <v>1723</v>
          </cell>
          <cell r="F68">
            <v>806</v>
          </cell>
          <cell r="G68" t="str">
            <v>ак апр</v>
          </cell>
          <cell r="H68">
            <v>1</v>
          </cell>
          <cell r="I68">
            <v>50</v>
          </cell>
          <cell r="J68">
            <v>1048.0119999999999</v>
          </cell>
          <cell r="K68">
            <v>674.98800000000006</v>
          </cell>
          <cell r="L68">
            <v>200</v>
          </cell>
          <cell r="M68">
            <v>300</v>
          </cell>
          <cell r="N68">
            <v>300</v>
          </cell>
          <cell r="O68">
            <v>0</v>
          </cell>
          <cell r="W68">
            <v>344.6</v>
          </cell>
          <cell r="X68">
            <v>250</v>
          </cell>
          <cell r="Y68">
            <v>5.3859547301218802</v>
          </cell>
          <cell r="Z68">
            <v>2.3389437028438769</v>
          </cell>
          <cell r="AD68">
            <v>0</v>
          </cell>
          <cell r="AE68">
            <v>385.8</v>
          </cell>
          <cell r="AF68">
            <v>386.6</v>
          </cell>
          <cell r="AG68">
            <v>310</v>
          </cell>
          <cell r="AH68">
            <v>246.066</v>
          </cell>
          <cell r="AI68" t="str">
            <v>акиюльяб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 t="str">
            <v>шт</v>
          </cell>
          <cell r="C69">
            <v>190</v>
          </cell>
          <cell r="D69">
            <v>9</v>
          </cell>
          <cell r="E69">
            <v>189</v>
          </cell>
          <cell r="F69">
            <v>4</v>
          </cell>
          <cell r="G69" t="str">
            <v>ротац</v>
          </cell>
          <cell r="H69">
            <v>0.1</v>
          </cell>
          <cell r="I69" t="e">
            <v>#N/A</v>
          </cell>
          <cell r="J69">
            <v>383</v>
          </cell>
          <cell r="K69">
            <v>-194</v>
          </cell>
          <cell r="L69">
            <v>500</v>
          </cell>
          <cell r="M69">
            <v>0</v>
          </cell>
          <cell r="N69">
            <v>0</v>
          </cell>
          <cell r="O69">
            <v>0</v>
          </cell>
          <cell r="W69">
            <v>37.799999999999997</v>
          </cell>
          <cell r="Y69">
            <v>13.333333333333334</v>
          </cell>
          <cell r="Z69">
            <v>0.10582010582010583</v>
          </cell>
          <cell r="AD69">
            <v>0</v>
          </cell>
          <cell r="AE69">
            <v>0</v>
          </cell>
          <cell r="AF69">
            <v>0</v>
          </cell>
          <cell r="AG69">
            <v>32.799999999999997</v>
          </cell>
          <cell r="AH69">
            <v>0</v>
          </cell>
          <cell r="AI69" t="e">
            <v>#N/A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193.29300000000001</v>
          </cell>
          <cell r="D70">
            <v>281.37900000000002</v>
          </cell>
          <cell r="E70">
            <v>309.02100000000002</v>
          </cell>
          <cell r="F70">
            <v>146.845</v>
          </cell>
          <cell r="G70">
            <v>0</v>
          </cell>
          <cell r="H70">
            <v>1</v>
          </cell>
          <cell r="I70">
            <v>50</v>
          </cell>
          <cell r="J70">
            <v>310.99099999999999</v>
          </cell>
          <cell r="K70">
            <v>-1.9699999999999704</v>
          </cell>
          <cell r="L70">
            <v>60</v>
          </cell>
          <cell r="M70">
            <v>70</v>
          </cell>
          <cell r="N70">
            <v>70</v>
          </cell>
          <cell r="O70">
            <v>0</v>
          </cell>
          <cell r="W70">
            <v>61.804200000000002</v>
          </cell>
          <cell r="Y70">
            <v>5.6119972429058222</v>
          </cell>
          <cell r="Z70">
            <v>2.3759712123124319</v>
          </cell>
          <cell r="AD70">
            <v>0</v>
          </cell>
          <cell r="AE70">
            <v>63.758200000000002</v>
          </cell>
          <cell r="AF70">
            <v>61.637800000000006</v>
          </cell>
          <cell r="AG70">
            <v>58.287199999999999</v>
          </cell>
          <cell r="AH70">
            <v>52.499000000000002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1610</v>
          </cell>
          <cell r="D71">
            <v>5197</v>
          </cell>
          <cell r="E71">
            <v>5482</v>
          </cell>
          <cell r="F71">
            <v>1228</v>
          </cell>
          <cell r="G71">
            <v>0</v>
          </cell>
          <cell r="H71">
            <v>0.4</v>
          </cell>
          <cell r="I71">
            <v>40</v>
          </cell>
          <cell r="J71">
            <v>5575</v>
          </cell>
          <cell r="K71">
            <v>-93</v>
          </cell>
          <cell r="L71">
            <v>900</v>
          </cell>
          <cell r="M71">
            <v>800</v>
          </cell>
          <cell r="N71">
            <v>800</v>
          </cell>
          <cell r="O71">
            <v>0</v>
          </cell>
          <cell r="T71">
            <v>1440</v>
          </cell>
          <cell r="W71">
            <v>762.8</v>
          </cell>
          <cell r="X71">
            <v>350</v>
          </cell>
          <cell r="Y71">
            <v>5.3460933403251181</v>
          </cell>
          <cell r="Z71">
            <v>1.6098584163607761</v>
          </cell>
          <cell r="AD71">
            <v>1668</v>
          </cell>
          <cell r="AE71">
            <v>702.2</v>
          </cell>
          <cell r="AF71">
            <v>714.6</v>
          </cell>
          <cell r="AG71">
            <v>712.6</v>
          </cell>
          <cell r="AH71">
            <v>814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1271</v>
          </cell>
          <cell r="D72">
            <v>3502</v>
          </cell>
          <cell r="E72">
            <v>3470</v>
          </cell>
          <cell r="F72">
            <v>1225</v>
          </cell>
          <cell r="G72">
            <v>0</v>
          </cell>
          <cell r="H72">
            <v>0.4</v>
          </cell>
          <cell r="I72">
            <v>40</v>
          </cell>
          <cell r="J72">
            <v>3504</v>
          </cell>
          <cell r="K72">
            <v>-34</v>
          </cell>
          <cell r="L72">
            <v>700</v>
          </cell>
          <cell r="M72">
            <v>700</v>
          </cell>
          <cell r="N72">
            <v>750</v>
          </cell>
          <cell r="O72">
            <v>0</v>
          </cell>
          <cell r="W72">
            <v>694</v>
          </cell>
          <cell r="X72">
            <v>300</v>
          </cell>
          <cell r="Y72">
            <v>5.2953890489913542</v>
          </cell>
          <cell r="Z72">
            <v>1.7651296829971181</v>
          </cell>
          <cell r="AD72">
            <v>0</v>
          </cell>
          <cell r="AE72">
            <v>640.20000000000005</v>
          </cell>
          <cell r="AF72">
            <v>624.6</v>
          </cell>
          <cell r="AG72">
            <v>653.79999999999995</v>
          </cell>
          <cell r="AH72">
            <v>817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237.78200000000001</v>
          </cell>
          <cell r="D73">
            <v>575.971</v>
          </cell>
          <cell r="E73">
            <v>589.20299999999997</v>
          </cell>
          <cell r="F73">
            <v>197.67099999999999</v>
          </cell>
          <cell r="G73" t="str">
            <v>ябл</v>
          </cell>
          <cell r="H73">
            <v>1</v>
          </cell>
          <cell r="I73">
            <v>40</v>
          </cell>
          <cell r="J73">
            <v>609.66399999999999</v>
          </cell>
          <cell r="K73">
            <v>-20.461000000000013</v>
          </cell>
          <cell r="L73">
            <v>130</v>
          </cell>
          <cell r="M73">
            <v>100</v>
          </cell>
          <cell r="N73">
            <v>150</v>
          </cell>
          <cell r="O73">
            <v>0</v>
          </cell>
          <cell r="W73">
            <v>117.84059999999999</v>
          </cell>
          <cell r="X73">
            <v>50</v>
          </cell>
          <cell r="Y73">
            <v>5.3264409719570338</v>
          </cell>
          <cell r="Z73">
            <v>1.6774439369792753</v>
          </cell>
          <cell r="AD73">
            <v>0</v>
          </cell>
          <cell r="AE73">
            <v>114.36120000000001</v>
          </cell>
          <cell r="AF73">
            <v>107.4836</v>
          </cell>
          <cell r="AG73">
            <v>107.8124</v>
          </cell>
          <cell r="AH73">
            <v>121.18300000000001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178.065</v>
          </cell>
          <cell r="D74">
            <v>448.55</v>
          </cell>
          <cell r="E74">
            <v>403.60700000000003</v>
          </cell>
          <cell r="F74">
            <v>204.28800000000001</v>
          </cell>
          <cell r="G74">
            <v>0</v>
          </cell>
          <cell r="H74">
            <v>1</v>
          </cell>
          <cell r="I74">
            <v>40</v>
          </cell>
          <cell r="J74">
            <v>428.452</v>
          </cell>
          <cell r="K74">
            <v>-24.84499999999997</v>
          </cell>
          <cell r="L74">
            <v>20</v>
          </cell>
          <cell r="M74">
            <v>70</v>
          </cell>
          <cell r="N74">
            <v>90</v>
          </cell>
          <cell r="O74">
            <v>0</v>
          </cell>
          <cell r="W74">
            <v>80.721400000000003</v>
          </cell>
          <cell r="X74">
            <v>40</v>
          </cell>
          <cell r="Y74">
            <v>5.2562021966913361</v>
          </cell>
          <cell r="Z74">
            <v>2.5307787030452893</v>
          </cell>
          <cell r="AD74">
            <v>0</v>
          </cell>
          <cell r="AE74">
            <v>75.010199999999998</v>
          </cell>
          <cell r="AF74">
            <v>73.630799999999994</v>
          </cell>
          <cell r="AG74">
            <v>71.921599999999998</v>
          </cell>
          <cell r="AH74">
            <v>89.700999999999993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373.774</v>
          </cell>
          <cell r="D75">
            <v>763.44899999999996</v>
          </cell>
          <cell r="E75">
            <v>854.173</v>
          </cell>
          <cell r="F75">
            <v>239.15899999999999</v>
          </cell>
          <cell r="G75" t="str">
            <v>ябл</v>
          </cell>
          <cell r="H75">
            <v>1</v>
          </cell>
          <cell r="I75">
            <v>40</v>
          </cell>
          <cell r="J75">
            <v>891.28099999999995</v>
          </cell>
          <cell r="K75">
            <v>-37.107999999999947</v>
          </cell>
          <cell r="L75">
            <v>150</v>
          </cell>
          <cell r="M75">
            <v>150</v>
          </cell>
          <cell r="N75">
            <v>180</v>
          </cell>
          <cell r="O75">
            <v>0</v>
          </cell>
          <cell r="W75">
            <v>170.83459999999999</v>
          </cell>
          <cell r="X75">
            <v>180</v>
          </cell>
          <cell r="Y75">
            <v>5.2633307304258041</v>
          </cell>
          <cell r="Z75">
            <v>1.3999447418731334</v>
          </cell>
          <cell r="AD75">
            <v>0</v>
          </cell>
          <cell r="AE75">
            <v>170.71520000000001</v>
          </cell>
          <cell r="AF75">
            <v>141.55959999999999</v>
          </cell>
          <cell r="AG75">
            <v>146.5994</v>
          </cell>
          <cell r="AH75">
            <v>191.63200000000001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206.18600000000001</v>
          </cell>
          <cell r="D76">
            <v>582.45600000000002</v>
          </cell>
          <cell r="E76">
            <v>525.81100000000004</v>
          </cell>
          <cell r="F76">
            <v>246.46199999999999</v>
          </cell>
          <cell r="G76">
            <v>0</v>
          </cell>
          <cell r="H76">
            <v>1</v>
          </cell>
          <cell r="I76">
            <v>40</v>
          </cell>
          <cell r="J76">
            <v>541.697</v>
          </cell>
          <cell r="K76">
            <v>-15.885999999999967</v>
          </cell>
          <cell r="L76">
            <v>80</v>
          </cell>
          <cell r="M76">
            <v>120</v>
          </cell>
          <cell r="N76">
            <v>100</v>
          </cell>
          <cell r="O76">
            <v>0</v>
          </cell>
          <cell r="W76">
            <v>105.16220000000001</v>
          </cell>
          <cell r="Y76">
            <v>5.1963728411919865</v>
          </cell>
          <cell r="Z76">
            <v>2.343636782037652</v>
          </cell>
          <cell r="AD76">
            <v>0</v>
          </cell>
          <cell r="AE76">
            <v>97.382599999999996</v>
          </cell>
          <cell r="AF76">
            <v>97.771600000000007</v>
          </cell>
          <cell r="AG76">
            <v>100.90779999999999</v>
          </cell>
          <cell r="AH76">
            <v>119.494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88</v>
          </cell>
          <cell r="D77">
            <v>476</v>
          </cell>
          <cell r="E77">
            <v>108</v>
          </cell>
          <cell r="F77">
            <v>9</v>
          </cell>
          <cell r="G77" t="str">
            <v>дк</v>
          </cell>
          <cell r="H77">
            <v>0.6</v>
          </cell>
          <cell r="I77">
            <v>60</v>
          </cell>
          <cell r="J77">
            <v>175</v>
          </cell>
          <cell r="K77">
            <v>-67</v>
          </cell>
          <cell r="L77">
            <v>0</v>
          </cell>
          <cell r="M77">
            <v>30</v>
          </cell>
          <cell r="N77">
            <v>0</v>
          </cell>
          <cell r="O77">
            <v>0</v>
          </cell>
          <cell r="W77">
            <v>21.6</v>
          </cell>
          <cell r="X77">
            <v>40</v>
          </cell>
          <cell r="Y77">
            <v>3.657407407407407</v>
          </cell>
          <cell r="Z77">
            <v>0.41666666666666663</v>
          </cell>
          <cell r="AD77">
            <v>0</v>
          </cell>
          <cell r="AE77">
            <v>19.8</v>
          </cell>
          <cell r="AF77">
            <v>26</v>
          </cell>
          <cell r="AG77">
            <v>17.2</v>
          </cell>
          <cell r="AH77">
            <v>14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114</v>
          </cell>
          <cell r="D78">
            <v>1683</v>
          </cell>
          <cell r="E78">
            <v>256</v>
          </cell>
          <cell r="F78">
            <v>8</v>
          </cell>
          <cell r="G78" t="str">
            <v>ябл</v>
          </cell>
          <cell r="H78">
            <v>0.6</v>
          </cell>
          <cell r="I78">
            <v>60</v>
          </cell>
          <cell r="J78">
            <v>325</v>
          </cell>
          <cell r="K78">
            <v>-69</v>
          </cell>
          <cell r="L78">
            <v>100</v>
          </cell>
          <cell r="M78">
            <v>60</v>
          </cell>
          <cell r="N78">
            <v>70</v>
          </cell>
          <cell r="O78">
            <v>0</v>
          </cell>
          <cell r="W78">
            <v>51.2</v>
          </cell>
          <cell r="X78">
            <v>30</v>
          </cell>
          <cell r="Y78">
            <v>5.234375</v>
          </cell>
          <cell r="Z78">
            <v>0.15625</v>
          </cell>
          <cell r="AD78">
            <v>0</v>
          </cell>
          <cell r="AE78">
            <v>62.6</v>
          </cell>
          <cell r="AF78">
            <v>58.8</v>
          </cell>
          <cell r="AG78">
            <v>53.4</v>
          </cell>
          <cell r="AH78">
            <v>27</v>
          </cell>
          <cell r="AI78" t="str">
            <v>оконч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187</v>
          </cell>
          <cell r="D79">
            <v>1976</v>
          </cell>
          <cell r="E79">
            <v>507</v>
          </cell>
          <cell r="F79">
            <v>159</v>
          </cell>
          <cell r="G79" t="str">
            <v>ябл</v>
          </cell>
          <cell r="H79">
            <v>0.6</v>
          </cell>
          <cell r="I79">
            <v>60</v>
          </cell>
          <cell r="J79">
            <v>519</v>
          </cell>
          <cell r="K79">
            <v>-12</v>
          </cell>
          <cell r="L79">
            <v>170</v>
          </cell>
          <cell r="M79">
            <v>100</v>
          </cell>
          <cell r="N79">
            <v>100</v>
          </cell>
          <cell r="O79">
            <v>0</v>
          </cell>
          <cell r="W79">
            <v>101.4</v>
          </cell>
          <cell r="Y79">
            <v>5.2169625246548321</v>
          </cell>
          <cell r="Z79">
            <v>1.5680473372781065</v>
          </cell>
          <cell r="AD79">
            <v>0</v>
          </cell>
          <cell r="AE79">
            <v>105.6</v>
          </cell>
          <cell r="AF79">
            <v>100.4</v>
          </cell>
          <cell r="AG79">
            <v>88</v>
          </cell>
          <cell r="AH79">
            <v>121</v>
          </cell>
          <cell r="AI79" t="str">
            <v>оконч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196.35499999999999</v>
          </cell>
          <cell r="D80">
            <v>222.69</v>
          </cell>
          <cell r="E80">
            <v>336.09699999999998</v>
          </cell>
          <cell r="F80">
            <v>71.94</v>
          </cell>
          <cell r="G80">
            <v>0</v>
          </cell>
          <cell r="H80">
            <v>1</v>
          </cell>
          <cell r="I80">
            <v>30</v>
          </cell>
          <cell r="J80">
            <v>341.92200000000003</v>
          </cell>
          <cell r="K80">
            <v>-5.8250000000000455</v>
          </cell>
          <cell r="L80">
            <v>70</v>
          </cell>
          <cell r="M80">
            <v>80</v>
          </cell>
          <cell r="N80">
            <v>40</v>
          </cell>
          <cell r="O80">
            <v>0</v>
          </cell>
          <cell r="W80">
            <v>67.219399999999993</v>
          </cell>
          <cell r="X80">
            <v>70</v>
          </cell>
          <cell r="Y80">
            <v>4.9381577342255367</v>
          </cell>
          <cell r="Z80">
            <v>1.0702267500156206</v>
          </cell>
          <cell r="AD80">
            <v>0</v>
          </cell>
          <cell r="AE80">
            <v>54.360199999999999</v>
          </cell>
          <cell r="AF80">
            <v>59.657799999999995</v>
          </cell>
          <cell r="AG80">
            <v>55.383200000000002</v>
          </cell>
          <cell r="AH80">
            <v>88.991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391</v>
          </cell>
          <cell r="D81">
            <v>610</v>
          </cell>
          <cell r="E81">
            <v>749</v>
          </cell>
          <cell r="F81">
            <v>231</v>
          </cell>
          <cell r="G81" t="str">
            <v>ябл,дк</v>
          </cell>
          <cell r="H81">
            <v>0.6</v>
          </cell>
          <cell r="I81">
            <v>60</v>
          </cell>
          <cell r="J81">
            <v>766</v>
          </cell>
          <cell r="K81">
            <v>-17</v>
          </cell>
          <cell r="L81">
            <v>60</v>
          </cell>
          <cell r="M81">
            <v>130</v>
          </cell>
          <cell r="N81">
            <v>140</v>
          </cell>
          <cell r="O81">
            <v>0</v>
          </cell>
          <cell r="W81">
            <v>149.80000000000001</v>
          </cell>
          <cell r="X81">
            <v>180</v>
          </cell>
          <cell r="Y81">
            <v>4.9465954606141516</v>
          </cell>
          <cell r="Z81">
            <v>1.542056074766355</v>
          </cell>
          <cell r="AD81">
            <v>0</v>
          </cell>
          <cell r="AE81">
            <v>140.80000000000001</v>
          </cell>
          <cell r="AF81">
            <v>161.4</v>
          </cell>
          <cell r="AG81">
            <v>122.6</v>
          </cell>
          <cell r="AH81">
            <v>181</v>
          </cell>
          <cell r="AI81">
            <v>0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457</v>
          </cell>
          <cell r="D82">
            <v>875</v>
          </cell>
          <cell r="E82">
            <v>1245</v>
          </cell>
          <cell r="F82">
            <v>71</v>
          </cell>
          <cell r="G82" t="str">
            <v>ябл,дк</v>
          </cell>
          <cell r="H82">
            <v>0.6</v>
          </cell>
          <cell r="I82">
            <v>60</v>
          </cell>
          <cell r="J82">
            <v>1411</v>
          </cell>
          <cell r="K82">
            <v>-166</v>
          </cell>
          <cell r="L82">
            <v>300</v>
          </cell>
          <cell r="M82">
            <v>250</v>
          </cell>
          <cell r="N82">
            <v>250</v>
          </cell>
          <cell r="O82">
            <v>0</v>
          </cell>
          <cell r="W82">
            <v>249</v>
          </cell>
          <cell r="X82">
            <v>300</v>
          </cell>
          <cell r="Y82">
            <v>4.7028112449799195</v>
          </cell>
          <cell r="Z82">
            <v>0.28514056224899598</v>
          </cell>
          <cell r="AD82">
            <v>0</v>
          </cell>
          <cell r="AE82">
            <v>175.8</v>
          </cell>
          <cell r="AF82">
            <v>180.6</v>
          </cell>
          <cell r="AG82">
            <v>191.2</v>
          </cell>
          <cell r="AH82">
            <v>268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1037</v>
          </cell>
          <cell r="D83">
            <v>1461</v>
          </cell>
          <cell r="E83">
            <v>2044</v>
          </cell>
          <cell r="F83">
            <v>409</v>
          </cell>
          <cell r="G83">
            <v>0</v>
          </cell>
          <cell r="H83">
            <v>0.28000000000000003</v>
          </cell>
          <cell r="I83">
            <v>35</v>
          </cell>
          <cell r="J83">
            <v>2084</v>
          </cell>
          <cell r="K83">
            <v>-40</v>
          </cell>
          <cell r="L83">
            <v>700</v>
          </cell>
          <cell r="M83">
            <v>400</v>
          </cell>
          <cell r="N83">
            <v>400</v>
          </cell>
          <cell r="O83">
            <v>0</v>
          </cell>
          <cell r="W83">
            <v>408.8</v>
          </cell>
          <cell r="X83">
            <v>200</v>
          </cell>
          <cell r="Y83">
            <v>5.1590019569471623</v>
          </cell>
          <cell r="Z83">
            <v>1.0004892367906066</v>
          </cell>
          <cell r="AD83">
            <v>0</v>
          </cell>
          <cell r="AE83">
            <v>388.8</v>
          </cell>
          <cell r="AF83">
            <v>394.6</v>
          </cell>
          <cell r="AG83">
            <v>380</v>
          </cell>
          <cell r="AH83">
            <v>492</v>
          </cell>
          <cell r="AI83" t="str">
            <v>оконч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264</v>
          </cell>
          <cell r="D84">
            <v>456</v>
          </cell>
          <cell r="E84">
            <v>543</v>
          </cell>
          <cell r="F84">
            <v>160</v>
          </cell>
          <cell r="G84">
            <v>0</v>
          </cell>
          <cell r="H84">
            <v>0.4</v>
          </cell>
          <cell r="I84" t="e">
            <v>#N/A</v>
          </cell>
          <cell r="J84">
            <v>1060</v>
          </cell>
          <cell r="K84">
            <v>-517</v>
          </cell>
          <cell r="L84">
            <v>250</v>
          </cell>
          <cell r="M84">
            <v>250</v>
          </cell>
          <cell r="N84">
            <v>200</v>
          </cell>
          <cell r="O84">
            <v>0</v>
          </cell>
          <cell r="W84">
            <v>108.6</v>
          </cell>
          <cell r="Y84">
            <v>7.9189686924493561</v>
          </cell>
          <cell r="Z84">
            <v>1.4732965009208103</v>
          </cell>
          <cell r="AD84">
            <v>0</v>
          </cell>
          <cell r="AE84">
            <v>144.4</v>
          </cell>
          <cell r="AF84">
            <v>84.4</v>
          </cell>
          <cell r="AG84">
            <v>91.2</v>
          </cell>
          <cell r="AH84">
            <v>159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503</v>
          </cell>
          <cell r="D85">
            <v>1106</v>
          </cell>
          <cell r="E85">
            <v>1147</v>
          </cell>
          <cell r="F85">
            <v>429</v>
          </cell>
          <cell r="G85">
            <v>0</v>
          </cell>
          <cell r="H85">
            <v>0.33</v>
          </cell>
          <cell r="I85">
            <v>60</v>
          </cell>
          <cell r="J85">
            <v>1228</v>
          </cell>
          <cell r="K85">
            <v>-81</v>
          </cell>
          <cell r="L85">
            <v>250</v>
          </cell>
          <cell r="M85">
            <v>220</v>
          </cell>
          <cell r="N85">
            <v>220</v>
          </cell>
          <cell r="O85">
            <v>0</v>
          </cell>
          <cell r="W85">
            <v>229.4</v>
          </cell>
          <cell r="X85">
            <v>120</v>
          </cell>
          <cell r="Y85">
            <v>5.4010462074978198</v>
          </cell>
          <cell r="Z85">
            <v>1.8700959023539667</v>
          </cell>
          <cell r="AD85">
            <v>0</v>
          </cell>
          <cell r="AE85">
            <v>213.4</v>
          </cell>
          <cell r="AF85">
            <v>218.8</v>
          </cell>
          <cell r="AG85">
            <v>215</v>
          </cell>
          <cell r="AH85">
            <v>223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265</v>
          </cell>
          <cell r="D86">
            <v>603</v>
          </cell>
          <cell r="E86">
            <v>646</v>
          </cell>
          <cell r="F86">
            <v>207</v>
          </cell>
          <cell r="G86">
            <v>0</v>
          </cell>
          <cell r="H86">
            <v>0.35</v>
          </cell>
          <cell r="I86" t="e">
            <v>#N/A</v>
          </cell>
          <cell r="J86">
            <v>721</v>
          </cell>
          <cell r="K86">
            <v>-75</v>
          </cell>
          <cell r="L86">
            <v>100</v>
          </cell>
          <cell r="M86">
            <v>110</v>
          </cell>
          <cell r="N86">
            <v>100</v>
          </cell>
          <cell r="O86">
            <v>0</v>
          </cell>
          <cell r="W86">
            <v>129.19999999999999</v>
          </cell>
          <cell r="X86">
            <v>130</v>
          </cell>
          <cell r="Y86">
            <v>5.0077399380804959</v>
          </cell>
          <cell r="Z86">
            <v>1.6021671826625388</v>
          </cell>
          <cell r="AD86">
            <v>0</v>
          </cell>
          <cell r="AE86">
            <v>102.2</v>
          </cell>
          <cell r="AF86">
            <v>107.2</v>
          </cell>
          <cell r="AG86">
            <v>102.4</v>
          </cell>
          <cell r="AH86">
            <v>136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359</v>
          </cell>
          <cell r="D87">
            <v>415</v>
          </cell>
          <cell r="E87">
            <v>487</v>
          </cell>
          <cell r="F87">
            <v>274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522</v>
          </cell>
          <cell r="K87">
            <v>-35</v>
          </cell>
          <cell r="L87">
            <v>40</v>
          </cell>
          <cell r="M87">
            <v>110</v>
          </cell>
          <cell r="N87">
            <v>110</v>
          </cell>
          <cell r="O87">
            <v>0</v>
          </cell>
          <cell r="W87">
            <v>97.4</v>
          </cell>
          <cell r="Y87">
            <v>5.482546201232033</v>
          </cell>
          <cell r="Z87">
            <v>2.8131416837782339</v>
          </cell>
          <cell r="AD87">
            <v>0</v>
          </cell>
          <cell r="AE87">
            <v>145.19999999999999</v>
          </cell>
          <cell r="AF87">
            <v>123.6</v>
          </cell>
          <cell r="AG87">
            <v>96.8</v>
          </cell>
          <cell r="AH87">
            <v>60</v>
          </cell>
          <cell r="AI87" t="str">
            <v>оконч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2418</v>
          </cell>
          <cell r="D88">
            <v>10643</v>
          </cell>
          <cell r="E88">
            <v>7898</v>
          </cell>
          <cell r="F88">
            <v>1954</v>
          </cell>
          <cell r="G88">
            <v>0</v>
          </cell>
          <cell r="H88">
            <v>0.35</v>
          </cell>
          <cell r="I88">
            <v>40</v>
          </cell>
          <cell r="J88">
            <v>7903</v>
          </cell>
          <cell r="K88">
            <v>-5</v>
          </cell>
          <cell r="L88">
            <v>1100</v>
          </cell>
          <cell r="M88">
            <v>1100</v>
          </cell>
          <cell r="N88">
            <v>1100</v>
          </cell>
          <cell r="O88">
            <v>0</v>
          </cell>
          <cell r="T88">
            <v>1158</v>
          </cell>
          <cell r="W88">
            <v>986.8</v>
          </cell>
          <cell r="X88">
            <v>200</v>
          </cell>
          <cell r="Y88">
            <v>5.5269558167815163</v>
          </cell>
          <cell r="Z88">
            <v>1.9801378192136199</v>
          </cell>
          <cell r="AD88">
            <v>2964</v>
          </cell>
          <cell r="AE88">
            <v>1096.4000000000001</v>
          </cell>
          <cell r="AF88">
            <v>1117.2</v>
          </cell>
          <cell r="AG88">
            <v>1005.4</v>
          </cell>
          <cell r="AH88">
            <v>995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133.49</v>
          </cell>
          <cell r="E89">
            <v>1</v>
          </cell>
          <cell r="F89">
            <v>132.49</v>
          </cell>
          <cell r="G89" t="str">
            <v>нов</v>
          </cell>
          <cell r="H89">
            <v>1</v>
          </cell>
          <cell r="I89" t="e">
            <v>#N/A</v>
          </cell>
          <cell r="J89">
            <v>4.5999999999999996</v>
          </cell>
          <cell r="K89">
            <v>-3.5999999999999996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0.2</v>
          </cell>
          <cell r="Y89">
            <v>662.45</v>
          </cell>
          <cell r="Z89">
            <v>662.45</v>
          </cell>
          <cell r="AD89">
            <v>0</v>
          </cell>
          <cell r="AE89">
            <v>0</v>
          </cell>
          <cell r="AF89">
            <v>0</v>
          </cell>
          <cell r="AG89">
            <v>0.2</v>
          </cell>
          <cell r="AH89">
            <v>0</v>
          </cell>
          <cell r="AI89" t="e">
            <v>#N/A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3087</v>
          </cell>
          <cell r="D90">
            <v>18266</v>
          </cell>
          <cell r="E90">
            <v>12735</v>
          </cell>
          <cell r="F90">
            <v>2534</v>
          </cell>
          <cell r="G90">
            <v>0</v>
          </cell>
          <cell r="H90">
            <v>0.35</v>
          </cell>
          <cell r="I90">
            <v>45</v>
          </cell>
          <cell r="J90">
            <v>12812</v>
          </cell>
          <cell r="K90">
            <v>-77</v>
          </cell>
          <cell r="L90">
            <v>1800</v>
          </cell>
          <cell r="M90">
            <v>1500</v>
          </cell>
          <cell r="N90">
            <v>1500</v>
          </cell>
          <cell r="O90">
            <v>0</v>
          </cell>
          <cell r="T90">
            <v>2400</v>
          </cell>
          <cell r="W90">
            <v>1707</v>
          </cell>
          <cell r="X90">
            <v>1500</v>
          </cell>
          <cell r="Y90">
            <v>5.1751611013473928</v>
          </cell>
          <cell r="Z90">
            <v>1.4844756883421206</v>
          </cell>
          <cell r="AD90">
            <v>4200</v>
          </cell>
          <cell r="AE90">
            <v>1330</v>
          </cell>
          <cell r="AF90">
            <v>1423</v>
          </cell>
          <cell r="AG90">
            <v>1474</v>
          </cell>
          <cell r="AH90">
            <v>1986</v>
          </cell>
          <cell r="AI90" t="str">
            <v>авгяб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146</v>
          </cell>
          <cell r="D91">
            <v>127</v>
          </cell>
          <cell r="E91">
            <v>103</v>
          </cell>
          <cell r="F91">
            <v>158</v>
          </cell>
          <cell r="G91" t="str">
            <v>лидер</v>
          </cell>
          <cell r="H91">
            <v>0.11</v>
          </cell>
          <cell r="I91">
            <v>120</v>
          </cell>
          <cell r="J91">
            <v>116</v>
          </cell>
          <cell r="K91">
            <v>-13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20.6</v>
          </cell>
          <cell r="Y91">
            <v>7.6699029126213585</v>
          </cell>
          <cell r="Z91">
            <v>7.6699029126213585</v>
          </cell>
          <cell r="AD91">
            <v>0</v>
          </cell>
          <cell r="AE91">
            <v>18.8</v>
          </cell>
          <cell r="AF91">
            <v>26</v>
          </cell>
          <cell r="AG91">
            <v>12.8</v>
          </cell>
          <cell r="AH91">
            <v>14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118</v>
          </cell>
          <cell r="D92">
            <v>126</v>
          </cell>
          <cell r="E92">
            <v>129</v>
          </cell>
          <cell r="F92">
            <v>112</v>
          </cell>
          <cell r="G92" t="str">
            <v>лидер</v>
          </cell>
          <cell r="H92">
            <v>0.11</v>
          </cell>
          <cell r="I92">
            <v>120</v>
          </cell>
          <cell r="J92">
            <v>178</v>
          </cell>
          <cell r="K92">
            <v>-49</v>
          </cell>
          <cell r="L92">
            <v>50</v>
          </cell>
          <cell r="M92">
            <v>0</v>
          </cell>
          <cell r="N92">
            <v>0</v>
          </cell>
          <cell r="O92">
            <v>0</v>
          </cell>
          <cell r="W92">
            <v>25.8</v>
          </cell>
          <cell r="Y92">
            <v>6.2790697674418601</v>
          </cell>
          <cell r="Z92">
            <v>4.3410852713178292</v>
          </cell>
          <cell r="AD92">
            <v>0</v>
          </cell>
          <cell r="AE92">
            <v>21.8</v>
          </cell>
          <cell r="AF92">
            <v>29</v>
          </cell>
          <cell r="AG92">
            <v>20.399999999999999</v>
          </cell>
          <cell r="AH92">
            <v>34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441</v>
          </cell>
          <cell r="D93">
            <v>389</v>
          </cell>
          <cell r="E93">
            <v>556</v>
          </cell>
          <cell r="F93">
            <v>252</v>
          </cell>
          <cell r="G93" t="str">
            <v>лидер</v>
          </cell>
          <cell r="H93">
            <v>0.06</v>
          </cell>
          <cell r="I93">
            <v>60</v>
          </cell>
          <cell r="J93">
            <v>786</v>
          </cell>
          <cell r="K93">
            <v>-230</v>
          </cell>
          <cell r="L93">
            <v>150</v>
          </cell>
          <cell r="M93">
            <v>100</v>
          </cell>
          <cell r="N93">
            <v>120</v>
          </cell>
          <cell r="O93">
            <v>0</v>
          </cell>
          <cell r="W93">
            <v>111.2</v>
          </cell>
          <cell r="Y93">
            <v>5.5935251798561145</v>
          </cell>
          <cell r="Z93">
            <v>2.2661870503597124</v>
          </cell>
          <cell r="AD93">
            <v>0</v>
          </cell>
          <cell r="AE93">
            <v>107.2</v>
          </cell>
          <cell r="AF93">
            <v>105.8</v>
          </cell>
          <cell r="AG93">
            <v>104.8</v>
          </cell>
          <cell r="AH93">
            <v>127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40</v>
          </cell>
          <cell r="D94">
            <v>117</v>
          </cell>
          <cell r="E94">
            <v>78</v>
          </cell>
          <cell r="F94">
            <v>67</v>
          </cell>
          <cell r="G94">
            <v>0</v>
          </cell>
          <cell r="H94">
            <v>0.06</v>
          </cell>
          <cell r="I94">
            <v>0</v>
          </cell>
          <cell r="J94">
            <v>684</v>
          </cell>
          <cell r="K94">
            <v>-606</v>
          </cell>
          <cell r="L94">
            <v>100</v>
          </cell>
          <cell r="M94">
            <v>100</v>
          </cell>
          <cell r="N94">
            <v>50</v>
          </cell>
          <cell r="O94">
            <v>0</v>
          </cell>
          <cell r="W94">
            <v>15.6</v>
          </cell>
          <cell r="Y94">
            <v>20.320512820512821</v>
          </cell>
          <cell r="Z94">
            <v>4.2948717948717947</v>
          </cell>
          <cell r="AD94">
            <v>0</v>
          </cell>
          <cell r="AE94">
            <v>40.4</v>
          </cell>
          <cell r="AF94">
            <v>2</v>
          </cell>
          <cell r="AG94">
            <v>4.8</v>
          </cell>
          <cell r="AH94">
            <v>71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C95">
            <v>487</v>
          </cell>
          <cell r="D95">
            <v>696</v>
          </cell>
          <cell r="E95">
            <v>830</v>
          </cell>
          <cell r="F95">
            <v>321</v>
          </cell>
          <cell r="G95" t="str">
            <v>лидер</v>
          </cell>
          <cell r="H95">
            <v>0.06</v>
          </cell>
          <cell r="I95">
            <v>60</v>
          </cell>
          <cell r="J95">
            <v>1061</v>
          </cell>
          <cell r="K95">
            <v>-231</v>
          </cell>
          <cell r="L95">
            <v>300</v>
          </cell>
          <cell r="M95">
            <v>200</v>
          </cell>
          <cell r="N95">
            <v>150</v>
          </cell>
          <cell r="O95">
            <v>0</v>
          </cell>
          <cell r="W95">
            <v>166</v>
          </cell>
          <cell r="Y95">
            <v>5.8493975903614457</v>
          </cell>
          <cell r="Z95">
            <v>1.9337349397590362</v>
          </cell>
          <cell r="AD95">
            <v>0</v>
          </cell>
          <cell r="AE95">
            <v>172.2</v>
          </cell>
          <cell r="AF95">
            <v>151.80000000000001</v>
          </cell>
          <cell r="AG95">
            <v>164.8</v>
          </cell>
          <cell r="AH95">
            <v>142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294</v>
          </cell>
          <cell r="D96">
            <v>197</v>
          </cell>
          <cell r="E96">
            <v>311</v>
          </cell>
          <cell r="F96">
            <v>167</v>
          </cell>
          <cell r="G96">
            <v>0</v>
          </cell>
          <cell r="H96">
            <v>0.15</v>
          </cell>
          <cell r="I96" t="e">
            <v>#N/A</v>
          </cell>
          <cell r="J96">
            <v>366</v>
          </cell>
          <cell r="K96">
            <v>-55</v>
          </cell>
          <cell r="L96">
            <v>50</v>
          </cell>
          <cell r="M96">
            <v>50</v>
          </cell>
          <cell r="N96">
            <v>50</v>
          </cell>
          <cell r="O96">
            <v>0</v>
          </cell>
          <cell r="W96">
            <v>62.2</v>
          </cell>
          <cell r="Y96">
            <v>5.0964630225080381</v>
          </cell>
          <cell r="Z96">
            <v>2.684887459807074</v>
          </cell>
          <cell r="AD96">
            <v>0</v>
          </cell>
          <cell r="AE96">
            <v>52.2</v>
          </cell>
          <cell r="AF96">
            <v>51.8</v>
          </cell>
          <cell r="AG96">
            <v>50</v>
          </cell>
          <cell r="AH96">
            <v>44</v>
          </cell>
          <cell r="AI96" t="e">
            <v>#N/A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B97" t="str">
            <v>шт</v>
          </cell>
          <cell r="C97">
            <v>187</v>
          </cell>
          <cell r="D97">
            <v>1</v>
          </cell>
          <cell r="E97">
            <v>57</v>
          </cell>
          <cell r="F97">
            <v>130</v>
          </cell>
          <cell r="G97" t="str">
            <v>нов</v>
          </cell>
          <cell r="H97">
            <v>0.28000000000000003</v>
          </cell>
          <cell r="I97" t="e">
            <v>#N/A</v>
          </cell>
          <cell r="J97">
            <v>73</v>
          </cell>
          <cell r="K97">
            <v>-16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11.4</v>
          </cell>
          <cell r="Y97">
            <v>11.403508771929824</v>
          </cell>
          <cell r="Z97">
            <v>11.403508771929824</v>
          </cell>
          <cell r="AD97">
            <v>0</v>
          </cell>
          <cell r="AE97">
            <v>0</v>
          </cell>
          <cell r="AF97">
            <v>1</v>
          </cell>
          <cell r="AG97">
            <v>7.4</v>
          </cell>
          <cell r="AH97">
            <v>16</v>
          </cell>
          <cell r="AI97" t="e">
            <v>#N/A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431.49599999999998</v>
          </cell>
          <cell r="D98">
            <v>318.70299999999997</v>
          </cell>
          <cell r="E98">
            <v>434.75700000000001</v>
          </cell>
          <cell r="F98">
            <v>312.54399999999998</v>
          </cell>
          <cell r="G98" t="str">
            <v>н</v>
          </cell>
          <cell r="H98">
            <v>1</v>
          </cell>
          <cell r="I98" t="e">
            <v>#N/A</v>
          </cell>
          <cell r="J98">
            <v>451.11500000000001</v>
          </cell>
          <cell r="K98">
            <v>-16.358000000000004</v>
          </cell>
          <cell r="L98">
            <v>0</v>
          </cell>
          <cell r="M98">
            <v>0</v>
          </cell>
          <cell r="N98">
            <v>100</v>
          </cell>
          <cell r="O98">
            <v>0</v>
          </cell>
          <cell r="W98">
            <v>86.951400000000007</v>
          </cell>
          <cell r="X98">
            <v>50</v>
          </cell>
          <cell r="Y98">
            <v>5.3195693226331029</v>
          </cell>
          <cell r="Z98">
            <v>3.594467714148363</v>
          </cell>
          <cell r="AD98">
            <v>0</v>
          </cell>
          <cell r="AE98">
            <v>108.7568</v>
          </cell>
          <cell r="AF98">
            <v>109.4494</v>
          </cell>
          <cell r="AG98">
            <v>81.470399999999998</v>
          </cell>
          <cell r="AH98">
            <v>79.507000000000005</v>
          </cell>
          <cell r="AI98" t="str">
            <v>увел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B99" t="str">
            <v>кг</v>
          </cell>
          <cell r="C99">
            <v>137.721</v>
          </cell>
          <cell r="E99">
            <v>9.4640000000000004</v>
          </cell>
          <cell r="F99">
            <v>128.25700000000001</v>
          </cell>
          <cell r="G99" t="str">
            <v>нов</v>
          </cell>
          <cell r="H99">
            <v>1</v>
          </cell>
          <cell r="I99" t="e">
            <v>#N/A</v>
          </cell>
          <cell r="J99">
            <v>12.2</v>
          </cell>
          <cell r="K99">
            <v>-2.7359999999999989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1.8928</v>
          </cell>
          <cell r="Y99">
            <v>67.760460693153007</v>
          </cell>
          <cell r="Z99">
            <v>67.760460693153007</v>
          </cell>
          <cell r="AD99">
            <v>0</v>
          </cell>
          <cell r="AE99">
            <v>0</v>
          </cell>
          <cell r="AF99">
            <v>0.54080000000000006</v>
          </cell>
          <cell r="AG99">
            <v>1.3519999999999999</v>
          </cell>
          <cell r="AH99">
            <v>1.3520000000000001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75</v>
          </cell>
          <cell r="D100">
            <v>794</v>
          </cell>
          <cell r="E100">
            <v>623</v>
          </cell>
          <cell r="F100">
            <v>231</v>
          </cell>
          <cell r="G100">
            <v>0</v>
          </cell>
          <cell r="H100">
            <v>0.4</v>
          </cell>
          <cell r="I100" t="e">
            <v>#N/A</v>
          </cell>
          <cell r="J100">
            <v>1004</v>
          </cell>
          <cell r="K100">
            <v>-381</v>
          </cell>
          <cell r="L100">
            <v>150</v>
          </cell>
          <cell r="M100">
            <v>120</v>
          </cell>
          <cell r="N100">
            <v>80</v>
          </cell>
          <cell r="O100">
            <v>0</v>
          </cell>
          <cell r="W100">
            <v>124.6</v>
          </cell>
          <cell r="X100">
            <v>104.29999999999995</v>
          </cell>
          <cell r="Y100">
            <v>5.5</v>
          </cell>
          <cell r="Z100">
            <v>1.853932584269663</v>
          </cell>
          <cell r="AD100">
            <v>0</v>
          </cell>
          <cell r="AE100">
            <v>84.4</v>
          </cell>
          <cell r="AF100">
            <v>98</v>
          </cell>
          <cell r="AG100">
            <v>110.8</v>
          </cell>
          <cell r="AH100">
            <v>168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239.36799999999999</v>
          </cell>
          <cell r="D101">
            <v>314.75700000000001</v>
          </cell>
          <cell r="E101">
            <v>447.56299999999999</v>
          </cell>
          <cell r="F101">
            <v>89.162000000000006</v>
          </cell>
          <cell r="G101" t="str">
            <v>н</v>
          </cell>
          <cell r="H101">
            <v>1</v>
          </cell>
          <cell r="I101" t="e">
            <v>#N/A</v>
          </cell>
          <cell r="J101">
            <v>443.58499999999998</v>
          </cell>
          <cell r="K101">
            <v>3.9780000000000086</v>
          </cell>
          <cell r="L101">
            <v>80</v>
          </cell>
          <cell r="M101">
            <v>80</v>
          </cell>
          <cell r="N101">
            <v>80</v>
          </cell>
          <cell r="O101">
            <v>0</v>
          </cell>
          <cell r="W101">
            <v>89.512599999999992</v>
          </cell>
          <cell r="X101">
            <v>100</v>
          </cell>
          <cell r="Y101">
            <v>4.794431175052452</v>
          </cell>
          <cell r="Z101">
            <v>0.99608323297502266</v>
          </cell>
          <cell r="AD101">
            <v>0</v>
          </cell>
          <cell r="AE101">
            <v>76.122199999999992</v>
          </cell>
          <cell r="AF101">
            <v>68.129600000000011</v>
          </cell>
          <cell r="AG101">
            <v>69.540199999999999</v>
          </cell>
          <cell r="AH101">
            <v>99.995999999999995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79</v>
          </cell>
          <cell r="D102">
            <v>448</v>
          </cell>
          <cell r="E102">
            <v>367</v>
          </cell>
          <cell r="F102">
            <v>141</v>
          </cell>
          <cell r="G102">
            <v>0</v>
          </cell>
          <cell r="H102">
            <v>0.4</v>
          </cell>
          <cell r="I102" t="e">
            <v>#N/A</v>
          </cell>
          <cell r="J102">
            <v>594</v>
          </cell>
          <cell r="K102">
            <v>-227</v>
          </cell>
          <cell r="L102">
            <v>80</v>
          </cell>
          <cell r="M102">
            <v>100</v>
          </cell>
          <cell r="N102">
            <v>80</v>
          </cell>
          <cell r="O102">
            <v>0</v>
          </cell>
          <cell r="W102">
            <v>73.400000000000006</v>
          </cell>
          <cell r="Y102">
            <v>5.4632152588555858</v>
          </cell>
          <cell r="Z102">
            <v>1.9209809264305175</v>
          </cell>
          <cell r="AD102">
            <v>0</v>
          </cell>
          <cell r="AE102">
            <v>53.8</v>
          </cell>
          <cell r="AF102">
            <v>54.8</v>
          </cell>
          <cell r="AG102">
            <v>70.599999999999994</v>
          </cell>
          <cell r="AH102">
            <v>156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334.40600000000001</v>
          </cell>
          <cell r="D103">
            <v>105.85</v>
          </cell>
          <cell r="E103">
            <v>398.42500000000001</v>
          </cell>
          <cell r="F103">
            <v>27.151</v>
          </cell>
          <cell r="G103">
            <v>0</v>
          </cell>
          <cell r="H103">
            <v>1</v>
          </cell>
          <cell r="I103" t="e">
            <v>#N/A</v>
          </cell>
          <cell r="J103">
            <v>417.755</v>
          </cell>
          <cell r="K103">
            <v>-19.329999999999984</v>
          </cell>
          <cell r="L103">
            <v>80</v>
          </cell>
          <cell r="M103">
            <v>70</v>
          </cell>
          <cell r="N103">
            <v>60</v>
          </cell>
          <cell r="O103">
            <v>0</v>
          </cell>
          <cell r="W103">
            <v>79.685000000000002</v>
          </cell>
          <cell r="X103">
            <v>90</v>
          </cell>
          <cell r="Y103">
            <v>4.1055531153918556</v>
          </cell>
          <cell r="Z103">
            <v>0.34072912091359725</v>
          </cell>
          <cell r="AD103">
            <v>0</v>
          </cell>
          <cell r="AE103">
            <v>80.193600000000004</v>
          </cell>
          <cell r="AF103">
            <v>58.242999999999995</v>
          </cell>
          <cell r="AG103">
            <v>55.33</v>
          </cell>
          <cell r="AH103">
            <v>88.45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94</v>
          </cell>
          <cell r="D104">
            <v>64</v>
          </cell>
          <cell r="E104">
            <v>119</v>
          </cell>
          <cell r="F104">
            <v>35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164</v>
          </cell>
          <cell r="K104">
            <v>-45</v>
          </cell>
          <cell r="L104">
            <v>30</v>
          </cell>
          <cell r="M104">
            <v>30</v>
          </cell>
          <cell r="N104">
            <v>20</v>
          </cell>
          <cell r="O104">
            <v>0</v>
          </cell>
          <cell r="W104">
            <v>23.8</v>
          </cell>
          <cell r="X104">
            <v>20</v>
          </cell>
          <cell r="Y104">
            <v>5.6722689075630246</v>
          </cell>
          <cell r="Z104">
            <v>1.4705882352941175</v>
          </cell>
          <cell r="AD104">
            <v>0</v>
          </cell>
          <cell r="AE104">
            <v>22.2</v>
          </cell>
          <cell r="AF104">
            <v>22.4</v>
          </cell>
          <cell r="AG104">
            <v>19.399999999999999</v>
          </cell>
          <cell r="AH104">
            <v>25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81</v>
          </cell>
          <cell r="D105">
            <v>231</v>
          </cell>
          <cell r="E105">
            <v>177</v>
          </cell>
          <cell r="F105">
            <v>130</v>
          </cell>
          <cell r="G105">
            <v>0</v>
          </cell>
          <cell r="H105">
            <v>0.2</v>
          </cell>
          <cell r="I105" t="e">
            <v>#N/A</v>
          </cell>
          <cell r="J105">
            <v>230</v>
          </cell>
          <cell r="K105">
            <v>-53</v>
          </cell>
          <cell r="L105">
            <v>30</v>
          </cell>
          <cell r="M105">
            <v>40</v>
          </cell>
          <cell r="N105">
            <v>40</v>
          </cell>
          <cell r="O105">
            <v>0</v>
          </cell>
          <cell r="W105">
            <v>35.4</v>
          </cell>
          <cell r="Y105">
            <v>6.7796610169491531</v>
          </cell>
          <cell r="Z105">
            <v>3.6723163841807911</v>
          </cell>
          <cell r="AD105">
            <v>0</v>
          </cell>
          <cell r="AE105">
            <v>32.6</v>
          </cell>
          <cell r="AF105">
            <v>38.200000000000003</v>
          </cell>
          <cell r="AG105">
            <v>38.200000000000003</v>
          </cell>
          <cell r="AH105">
            <v>35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80</v>
          </cell>
          <cell r="D106">
            <v>86</v>
          </cell>
          <cell r="E106">
            <v>70</v>
          </cell>
          <cell r="F106">
            <v>90</v>
          </cell>
          <cell r="G106">
            <v>0</v>
          </cell>
          <cell r="H106">
            <v>0.2</v>
          </cell>
          <cell r="I106" t="e">
            <v>#N/A</v>
          </cell>
          <cell r="J106">
            <v>217</v>
          </cell>
          <cell r="K106">
            <v>-147</v>
          </cell>
          <cell r="L106">
            <v>30</v>
          </cell>
          <cell r="M106">
            <v>20</v>
          </cell>
          <cell r="N106">
            <v>20</v>
          </cell>
          <cell r="O106">
            <v>0</v>
          </cell>
          <cell r="W106">
            <v>14</v>
          </cell>
          <cell r="Y106">
            <v>11.428571428571429</v>
          </cell>
          <cell r="Z106">
            <v>6.4285714285714288</v>
          </cell>
          <cell r="AD106">
            <v>0</v>
          </cell>
          <cell r="AE106">
            <v>30</v>
          </cell>
          <cell r="AF106">
            <v>30.8</v>
          </cell>
          <cell r="AG106">
            <v>19.399999999999999</v>
          </cell>
          <cell r="AH106">
            <v>32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175</v>
          </cell>
          <cell r="D107">
            <v>525</v>
          </cell>
          <cell r="E107">
            <v>487</v>
          </cell>
          <cell r="F107">
            <v>202</v>
          </cell>
          <cell r="G107">
            <v>0</v>
          </cell>
          <cell r="H107">
            <v>0.2</v>
          </cell>
          <cell r="I107" t="e">
            <v>#N/A</v>
          </cell>
          <cell r="J107">
            <v>701</v>
          </cell>
          <cell r="K107">
            <v>-214</v>
          </cell>
          <cell r="L107">
            <v>150</v>
          </cell>
          <cell r="M107">
            <v>100</v>
          </cell>
          <cell r="N107">
            <v>90</v>
          </cell>
          <cell r="O107">
            <v>0</v>
          </cell>
          <cell r="W107">
            <v>97.4</v>
          </cell>
          <cell r="Y107">
            <v>5.5646817248459959</v>
          </cell>
          <cell r="Z107">
            <v>2.0739219712525667</v>
          </cell>
          <cell r="AD107">
            <v>0</v>
          </cell>
          <cell r="AE107">
            <v>86.2</v>
          </cell>
          <cell r="AF107">
            <v>84.4</v>
          </cell>
          <cell r="AG107">
            <v>93.6</v>
          </cell>
          <cell r="AH107">
            <v>89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46</v>
          </cell>
          <cell r="D108">
            <v>246</v>
          </cell>
          <cell r="E108">
            <v>176</v>
          </cell>
          <cell r="F108">
            <v>116</v>
          </cell>
          <cell r="G108">
            <v>0</v>
          </cell>
          <cell r="H108">
            <v>0.3</v>
          </cell>
          <cell r="I108" t="e">
            <v>#N/A</v>
          </cell>
          <cell r="J108">
            <v>217</v>
          </cell>
          <cell r="K108">
            <v>-41</v>
          </cell>
          <cell r="L108">
            <v>60</v>
          </cell>
          <cell r="M108">
            <v>40</v>
          </cell>
          <cell r="N108">
            <v>50</v>
          </cell>
          <cell r="O108">
            <v>0</v>
          </cell>
          <cell r="W108">
            <v>35.200000000000003</v>
          </cell>
          <cell r="Y108">
            <v>7.5568181818181808</v>
          </cell>
          <cell r="Z108">
            <v>3.295454545454545</v>
          </cell>
          <cell r="AD108">
            <v>0</v>
          </cell>
          <cell r="AE108">
            <v>23</v>
          </cell>
          <cell r="AF108">
            <v>28.4</v>
          </cell>
          <cell r="AG108">
            <v>36.6</v>
          </cell>
          <cell r="AH108">
            <v>23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719.80399999999997</v>
          </cell>
          <cell r="D109">
            <v>171.87799999999999</v>
          </cell>
          <cell r="E109">
            <v>643.05600000000004</v>
          </cell>
          <cell r="F109">
            <v>188.352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643.404</v>
          </cell>
          <cell r="K109">
            <v>-0.34799999999995634</v>
          </cell>
          <cell r="L109">
            <v>60</v>
          </cell>
          <cell r="M109">
            <v>120</v>
          </cell>
          <cell r="N109">
            <v>100</v>
          </cell>
          <cell r="O109">
            <v>0</v>
          </cell>
          <cell r="W109">
            <v>128.6112</v>
          </cell>
          <cell r="X109">
            <v>150</v>
          </cell>
          <cell r="Y109">
            <v>4.8079171953920028</v>
          </cell>
          <cell r="Z109">
            <v>1.4645069791744421</v>
          </cell>
          <cell r="AD109">
            <v>0</v>
          </cell>
          <cell r="AE109">
            <v>178.6</v>
          </cell>
          <cell r="AF109">
            <v>107.6</v>
          </cell>
          <cell r="AG109">
            <v>104.8336</v>
          </cell>
          <cell r="AH109">
            <v>129.74799999999999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1936.018</v>
          </cell>
          <cell r="D110">
            <v>6055.2370000000001</v>
          </cell>
          <cell r="E110">
            <v>4597.6670000000004</v>
          </cell>
          <cell r="F110">
            <v>1369.242</v>
          </cell>
          <cell r="G110">
            <v>0</v>
          </cell>
          <cell r="H110">
            <v>1</v>
          </cell>
          <cell r="I110" t="e">
            <v>#N/A</v>
          </cell>
          <cell r="J110">
            <v>4455.3990000000003</v>
          </cell>
          <cell r="K110">
            <v>142.26800000000003</v>
          </cell>
          <cell r="L110">
            <v>1100</v>
          </cell>
          <cell r="M110">
            <v>1000</v>
          </cell>
          <cell r="N110">
            <v>1000</v>
          </cell>
          <cell r="O110">
            <v>1200</v>
          </cell>
          <cell r="W110">
            <v>919.53340000000003</v>
          </cell>
          <cell r="Y110">
            <v>6.1653464681108918</v>
          </cell>
          <cell r="Z110">
            <v>1.4890617350060367</v>
          </cell>
          <cell r="AD110">
            <v>0</v>
          </cell>
          <cell r="AE110">
            <v>822.09240000000011</v>
          </cell>
          <cell r="AF110">
            <v>809.82120000000009</v>
          </cell>
          <cell r="AG110">
            <v>803.9298</v>
          </cell>
          <cell r="AH110">
            <v>990.096</v>
          </cell>
          <cell r="AI110" t="str">
            <v>авгяб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B111" t="str">
            <v>кг</v>
          </cell>
          <cell r="C111">
            <v>4480.7700000000004</v>
          </cell>
          <cell r="D111">
            <v>13712.096</v>
          </cell>
          <cell r="E111">
            <v>8844.3209999999999</v>
          </cell>
          <cell r="F111">
            <v>4862.7139999999999</v>
          </cell>
          <cell r="G111">
            <v>0</v>
          </cell>
          <cell r="H111">
            <v>1</v>
          </cell>
          <cell r="I111" t="e">
            <v>#N/A</v>
          </cell>
          <cell r="J111">
            <v>8576.1319999999996</v>
          </cell>
          <cell r="K111">
            <v>268.18900000000031</v>
          </cell>
          <cell r="L111">
            <v>1600</v>
          </cell>
          <cell r="M111">
            <v>1900</v>
          </cell>
          <cell r="N111">
            <v>2100</v>
          </cell>
          <cell r="O111">
            <v>1700</v>
          </cell>
          <cell r="W111">
            <v>1768.8642</v>
          </cell>
          <cell r="Y111">
            <v>6.8760021261100768</v>
          </cell>
          <cell r="Z111">
            <v>2.7490601030876198</v>
          </cell>
          <cell r="AD111">
            <v>0</v>
          </cell>
          <cell r="AE111">
            <v>2050.8072000000002</v>
          </cell>
          <cell r="AF111">
            <v>2077.9394000000002</v>
          </cell>
          <cell r="AG111">
            <v>1829.3934000000002</v>
          </cell>
          <cell r="AH111">
            <v>1696.6110000000001</v>
          </cell>
          <cell r="AI111" t="str">
            <v>оконч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B112" t="str">
            <v>кг</v>
          </cell>
          <cell r="C112">
            <v>2366.3490000000002</v>
          </cell>
          <cell r="D112">
            <v>7124.0940000000001</v>
          </cell>
          <cell r="E112">
            <v>5528.7550000000001</v>
          </cell>
          <cell r="F112">
            <v>230.83</v>
          </cell>
          <cell r="G112">
            <v>0</v>
          </cell>
          <cell r="H112">
            <v>1</v>
          </cell>
          <cell r="I112" t="e">
            <v>#N/A</v>
          </cell>
          <cell r="J112">
            <v>5455.6629999999996</v>
          </cell>
          <cell r="K112">
            <v>73.092000000000553</v>
          </cell>
          <cell r="L112">
            <v>1200</v>
          </cell>
          <cell r="M112">
            <v>1000</v>
          </cell>
          <cell r="N112">
            <v>1000</v>
          </cell>
          <cell r="O112">
            <v>1600</v>
          </cell>
          <cell r="W112">
            <v>1105.751</v>
          </cell>
          <cell r="X112">
            <v>1000</v>
          </cell>
          <cell r="Y112">
            <v>5.4540579208158073</v>
          </cell>
          <cell r="Z112">
            <v>0.20875405041460512</v>
          </cell>
          <cell r="AD112">
            <v>0</v>
          </cell>
          <cell r="AE112">
            <v>882.37299999999993</v>
          </cell>
          <cell r="AF112">
            <v>893.04279999999994</v>
          </cell>
          <cell r="AG112">
            <v>844.50239999999997</v>
          </cell>
          <cell r="AH112">
            <v>1117.5640000000001</v>
          </cell>
          <cell r="AI112" t="str">
            <v>авгяб</v>
          </cell>
        </row>
        <row r="113">
          <cell r="A113" t="str">
            <v xml:space="preserve"> 465  Колбаса Филейная оригинальная ВЕС ~0,8кг ТМ Особый рецепт в оболочке полиамид  ПОКОМ</v>
          </cell>
          <cell r="B113" t="str">
            <v>кг</v>
          </cell>
          <cell r="C113">
            <v>133.51300000000001</v>
          </cell>
          <cell r="D113">
            <v>49.142000000000003</v>
          </cell>
          <cell r="E113">
            <v>0</v>
          </cell>
          <cell r="F113">
            <v>64.558000000000007</v>
          </cell>
          <cell r="G113" t="str">
            <v>г</v>
          </cell>
          <cell r="H113">
            <v>1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173</v>
          </cell>
          <cell r="D114">
            <v>162</v>
          </cell>
          <cell r="E114">
            <v>189</v>
          </cell>
          <cell r="F114">
            <v>98</v>
          </cell>
          <cell r="G114">
            <v>0</v>
          </cell>
          <cell r="H114">
            <v>0.5</v>
          </cell>
          <cell r="I114" t="e">
            <v>#N/A</v>
          </cell>
          <cell r="J114">
            <v>256</v>
          </cell>
          <cell r="K114">
            <v>-67</v>
          </cell>
          <cell r="L114">
            <v>40</v>
          </cell>
          <cell r="M114">
            <v>40</v>
          </cell>
          <cell r="N114">
            <v>0</v>
          </cell>
          <cell r="O114">
            <v>0</v>
          </cell>
          <cell r="W114">
            <v>37.799999999999997</v>
          </cell>
          <cell r="X114">
            <v>30</v>
          </cell>
          <cell r="Y114">
            <v>5.5026455026455032</v>
          </cell>
          <cell r="Z114">
            <v>2.592592592592593</v>
          </cell>
          <cell r="AD114">
            <v>0</v>
          </cell>
          <cell r="AE114">
            <v>38.200000000000003</v>
          </cell>
          <cell r="AF114">
            <v>38</v>
          </cell>
          <cell r="AG114">
            <v>29.2</v>
          </cell>
          <cell r="AH114">
            <v>40</v>
          </cell>
          <cell r="AI114" t="e">
            <v>#N/A</v>
          </cell>
        </row>
        <row r="115">
          <cell r="A115" t="str">
            <v xml:space="preserve"> 472  Колбаса Молочная ВЕС ТМ Зареченские  ПОКОМ</v>
          </cell>
          <cell r="B115" t="str">
            <v>кг</v>
          </cell>
          <cell r="C115">
            <v>209.57</v>
          </cell>
          <cell r="E115">
            <v>9.6460000000000008</v>
          </cell>
          <cell r="F115">
            <v>199.92400000000001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9.1</v>
          </cell>
          <cell r="K115">
            <v>0.54600000000000115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1.9292000000000002</v>
          </cell>
          <cell r="Y115">
            <v>103.63052042297325</v>
          </cell>
          <cell r="Z115">
            <v>103.63052042297325</v>
          </cell>
          <cell r="AD115">
            <v>0</v>
          </cell>
          <cell r="AE115">
            <v>0</v>
          </cell>
          <cell r="AF115">
            <v>0</v>
          </cell>
          <cell r="AG115">
            <v>1.3779999999999999</v>
          </cell>
          <cell r="AH115">
            <v>1.3779999999999999</v>
          </cell>
          <cell r="AI115" t="e">
            <v>#N/A</v>
          </cell>
        </row>
        <row r="116">
          <cell r="A116" t="str">
            <v xml:space="preserve"> 473  Ветчина Рубленая ВЕС ТМ Зареченские  ПОКОМ</v>
          </cell>
          <cell r="B116" t="str">
            <v>кг</v>
          </cell>
          <cell r="C116">
            <v>148.93899999999999</v>
          </cell>
          <cell r="E116">
            <v>8.0879999999999992</v>
          </cell>
          <cell r="F116">
            <v>140.851</v>
          </cell>
          <cell r="G116" t="str">
            <v>нов</v>
          </cell>
          <cell r="H116">
            <v>1</v>
          </cell>
          <cell r="I116" t="e">
            <v>#N/A</v>
          </cell>
          <cell r="J116">
            <v>7.5</v>
          </cell>
          <cell r="K116">
            <v>0.58799999999999919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1.6175999999999999</v>
          </cell>
          <cell r="Y116">
            <v>87.07406033630069</v>
          </cell>
          <cell r="Z116">
            <v>87.07406033630069</v>
          </cell>
          <cell r="AD116">
            <v>0</v>
          </cell>
          <cell r="AE116">
            <v>0</v>
          </cell>
          <cell r="AF116">
            <v>0.26960000000000001</v>
          </cell>
          <cell r="AG116">
            <v>1.0784</v>
          </cell>
          <cell r="AH116">
            <v>2.6960000000000002</v>
          </cell>
          <cell r="AI116" t="e">
            <v>#N/A</v>
          </cell>
        </row>
        <row r="117">
          <cell r="A117" t="str">
            <v xml:space="preserve"> 474  Колбаса Молочная 0,4кг ТМ Зареченские  ПОКОМ</v>
          </cell>
          <cell r="B117" t="str">
            <v>шт</v>
          </cell>
          <cell r="C117">
            <v>189</v>
          </cell>
          <cell r="E117">
            <v>28</v>
          </cell>
          <cell r="F117">
            <v>161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28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5.6</v>
          </cell>
          <cell r="Y117">
            <v>28.750000000000004</v>
          </cell>
          <cell r="Z117">
            <v>28.750000000000004</v>
          </cell>
          <cell r="AD117">
            <v>0</v>
          </cell>
          <cell r="AE117">
            <v>0</v>
          </cell>
          <cell r="AF117">
            <v>1</v>
          </cell>
          <cell r="AG117">
            <v>3.6</v>
          </cell>
          <cell r="AH117">
            <v>6</v>
          </cell>
          <cell r="AI117" t="e">
            <v>#N/A</v>
          </cell>
        </row>
        <row r="118">
          <cell r="A118" t="str">
            <v xml:space="preserve"> 475  Колбаса Нежная 0,4кг ТМ Зареченские  ПОКОМ</v>
          </cell>
          <cell r="B118" t="str">
            <v>шт</v>
          </cell>
          <cell r="C118">
            <v>189</v>
          </cell>
          <cell r="E118">
            <v>22</v>
          </cell>
          <cell r="F118">
            <v>167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24</v>
          </cell>
          <cell r="K118">
            <v>-2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4.4000000000000004</v>
          </cell>
          <cell r="Y118">
            <v>37.954545454545453</v>
          </cell>
          <cell r="Z118">
            <v>37.954545454545453</v>
          </cell>
          <cell r="AD118">
            <v>0</v>
          </cell>
          <cell r="AE118">
            <v>0</v>
          </cell>
          <cell r="AF118">
            <v>1.8</v>
          </cell>
          <cell r="AG118">
            <v>3.8</v>
          </cell>
          <cell r="AH118">
            <v>4</v>
          </cell>
          <cell r="AI118" t="e">
            <v>#N/A</v>
          </cell>
        </row>
        <row r="119">
          <cell r="A119" t="str">
            <v xml:space="preserve"> 476  Колбаса Нежная со шпиком 0,4кг ТМ Зареченские  ПОКОМ</v>
          </cell>
          <cell r="B119" t="str">
            <v>шт</v>
          </cell>
          <cell r="C119">
            <v>112</v>
          </cell>
          <cell r="E119">
            <v>20</v>
          </cell>
          <cell r="F119">
            <v>92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20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4</v>
          </cell>
          <cell r="Y119">
            <v>23</v>
          </cell>
          <cell r="Z119">
            <v>23</v>
          </cell>
          <cell r="AD119">
            <v>0</v>
          </cell>
          <cell r="AE119">
            <v>0</v>
          </cell>
          <cell r="AF119">
            <v>0.8</v>
          </cell>
          <cell r="AG119">
            <v>2.4</v>
          </cell>
          <cell r="AH119">
            <v>6</v>
          </cell>
          <cell r="AI119" t="e">
            <v>#N/A</v>
          </cell>
        </row>
        <row r="120">
          <cell r="A120" t="str">
            <v xml:space="preserve"> 477  Ветчина Рубленая 0,4кг ТМ Зареченские  ПОКОМ</v>
          </cell>
          <cell r="B120" t="str">
            <v>шт</v>
          </cell>
          <cell r="C120">
            <v>144</v>
          </cell>
          <cell r="D120">
            <v>1</v>
          </cell>
          <cell r="E120">
            <v>18</v>
          </cell>
          <cell r="F120">
            <v>126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21</v>
          </cell>
          <cell r="K120">
            <v>-3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3.6</v>
          </cell>
          <cell r="Y120">
            <v>35</v>
          </cell>
          <cell r="Z120">
            <v>35</v>
          </cell>
          <cell r="AD120">
            <v>0</v>
          </cell>
          <cell r="AE120">
            <v>0</v>
          </cell>
          <cell r="AF120">
            <v>0.2</v>
          </cell>
          <cell r="AG120">
            <v>2.2000000000000002</v>
          </cell>
          <cell r="AH120">
            <v>8</v>
          </cell>
          <cell r="AI120" t="e">
            <v>#N/A</v>
          </cell>
        </row>
        <row r="121">
          <cell r="A121" t="str">
            <v xml:space="preserve"> 478  Сардельки Зареченские ВЕС ТМ Зареченские  ПОКОМ</v>
          </cell>
          <cell r="B121" t="str">
            <v>кг</v>
          </cell>
          <cell r="C121">
            <v>114.235</v>
          </cell>
          <cell r="D121">
            <v>1.333</v>
          </cell>
          <cell r="E121">
            <v>46.017000000000003</v>
          </cell>
          <cell r="F121">
            <v>68.218000000000004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76.412999999999997</v>
          </cell>
          <cell r="K121">
            <v>-30.395999999999994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9.2034000000000002</v>
          </cell>
          <cell r="Y121">
            <v>7.4122606862681186</v>
          </cell>
          <cell r="Z121">
            <v>7.4122606862681186</v>
          </cell>
          <cell r="AD121">
            <v>0</v>
          </cell>
          <cell r="AE121">
            <v>0</v>
          </cell>
          <cell r="AF121">
            <v>0.5242</v>
          </cell>
          <cell r="AG121">
            <v>6.0524000000000004</v>
          </cell>
          <cell r="AH121">
            <v>13.287000000000001</v>
          </cell>
          <cell r="AI121" t="e">
            <v>#N/A</v>
          </cell>
        </row>
        <row r="122">
          <cell r="A122" t="str">
            <v xml:space="preserve"> 479  Шпикачки Зареченские ВЕС ТМ Зареченские  ПОКОМ</v>
          </cell>
          <cell r="B122" t="str">
            <v>кг</v>
          </cell>
          <cell r="C122">
            <v>106.601</v>
          </cell>
          <cell r="E122">
            <v>31.841000000000001</v>
          </cell>
          <cell r="F122">
            <v>74.760000000000005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42.362000000000002</v>
          </cell>
          <cell r="K122">
            <v>-10.521000000000001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6.3681999999999999</v>
          </cell>
          <cell r="Y122">
            <v>11.739581043308942</v>
          </cell>
          <cell r="Z122">
            <v>11.739581043308942</v>
          </cell>
          <cell r="AD122">
            <v>0</v>
          </cell>
          <cell r="AE122">
            <v>0</v>
          </cell>
          <cell r="AF122">
            <v>0.80600000000000005</v>
          </cell>
          <cell r="AG122">
            <v>8.7536000000000005</v>
          </cell>
          <cell r="AH122">
            <v>2.6680000000000001</v>
          </cell>
          <cell r="AI122" t="e">
            <v>#N/A</v>
          </cell>
        </row>
        <row r="123">
          <cell r="A123" t="str">
            <v xml:space="preserve"> 481  Колбаса Филейная оригинальная ВЕС ~1,87кг ТМ Особый рецепт большой батон  ПОКОМ</v>
          </cell>
          <cell r="B123" t="str">
            <v>кг</v>
          </cell>
          <cell r="C123">
            <v>18.707999999999998</v>
          </cell>
          <cell r="E123">
            <v>0</v>
          </cell>
          <cell r="F123">
            <v>15.044</v>
          </cell>
          <cell r="G123" t="str">
            <v>г</v>
          </cell>
          <cell r="H123">
            <v>1</v>
          </cell>
          <cell r="I123" t="e">
            <v>#N/A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0</v>
          </cell>
          <cell r="Y123" t="e">
            <v>#DIV/0!</v>
          </cell>
          <cell r="Z123" t="e">
            <v>#DIV/0!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e">
            <v>#N/A</v>
          </cell>
        </row>
        <row r="124">
          <cell r="A124" t="str">
            <v xml:space="preserve"> 486  Колбаски Бюргерсы с сыром 0,27кг ТМ Баварушка  ПОКОМ</v>
          </cell>
          <cell r="B124" t="str">
            <v>шт</v>
          </cell>
          <cell r="C124">
            <v>204</v>
          </cell>
          <cell r="D124">
            <v>1</v>
          </cell>
          <cell r="E124">
            <v>112</v>
          </cell>
          <cell r="F124">
            <v>92</v>
          </cell>
          <cell r="G124" t="str">
            <v>нов</v>
          </cell>
          <cell r="H124">
            <v>0.27</v>
          </cell>
          <cell r="I124" t="e">
            <v>#N/A</v>
          </cell>
          <cell r="J124">
            <v>123</v>
          </cell>
          <cell r="K124">
            <v>-11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22.4</v>
          </cell>
          <cell r="X124">
            <v>30</v>
          </cell>
          <cell r="Y124">
            <v>5.4464285714285721</v>
          </cell>
          <cell r="Z124">
            <v>4.1071428571428577</v>
          </cell>
          <cell r="AD124">
            <v>0</v>
          </cell>
          <cell r="AE124">
            <v>0</v>
          </cell>
          <cell r="AF124">
            <v>0</v>
          </cell>
          <cell r="AG124">
            <v>7.6</v>
          </cell>
          <cell r="AH124">
            <v>42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-648</v>
          </cell>
          <cell r="D125">
            <v>1720</v>
          </cell>
          <cell r="E125">
            <v>1780</v>
          </cell>
          <cell r="F125">
            <v>-748</v>
          </cell>
          <cell r="G125" t="str">
            <v>ак</v>
          </cell>
          <cell r="H125">
            <v>0</v>
          </cell>
          <cell r="I125">
            <v>0</v>
          </cell>
          <cell r="J125">
            <v>1817</v>
          </cell>
          <cell r="K125">
            <v>-37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356</v>
          </cell>
          <cell r="Y125">
            <v>-2.101123595505618</v>
          </cell>
          <cell r="Z125">
            <v>-2.101123595505618</v>
          </cell>
          <cell r="AD125">
            <v>0</v>
          </cell>
          <cell r="AE125">
            <v>331.2</v>
          </cell>
          <cell r="AF125">
            <v>364.4</v>
          </cell>
          <cell r="AG125">
            <v>311.39999999999998</v>
          </cell>
          <cell r="AH125">
            <v>448</v>
          </cell>
          <cell r="AI125" t="e">
            <v>#N/A</v>
          </cell>
        </row>
        <row r="126">
          <cell r="A126" t="str">
            <v>БОНУС_320  Ветчина Нежная ТМ Зареченские,большой батон, ВЕС ПОКОМ</v>
          </cell>
          <cell r="B126" t="str">
            <v>кг</v>
          </cell>
          <cell r="D126">
            <v>1.3</v>
          </cell>
          <cell r="E126">
            <v>1.3</v>
          </cell>
          <cell r="F126">
            <v>-1.3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5.2</v>
          </cell>
          <cell r="K126">
            <v>-3.9000000000000004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0.26</v>
          </cell>
          <cell r="Y126">
            <v>-5</v>
          </cell>
          <cell r="Z126">
            <v>-5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1.3</v>
          </cell>
          <cell r="AI126" t="e">
            <v>#N/A</v>
          </cell>
        </row>
        <row r="127">
          <cell r="A127" t="str">
            <v>БОНУС_Колбаса вареная Филейская ТМ Вязанка. ВЕС  ПОКОМ</v>
          </cell>
          <cell r="B127" t="str">
            <v>кг</v>
          </cell>
          <cell r="C127">
            <v>-217.05099999999999</v>
          </cell>
          <cell r="D127">
            <v>575.70299999999997</v>
          </cell>
          <cell r="E127">
            <v>627.80700000000002</v>
          </cell>
          <cell r="F127">
            <v>-299.685</v>
          </cell>
          <cell r="G127" t="str">
            <v>ак</v>
          </cell>
          <cell r="H127">
            <v>0</v>
          </cell>
          <cell r="I127" t="e">
            <v>#N/A</v>
          </cell>
          <cell r="J127">
            <v>647.10599999999999</v>
          </cell>
          <cell r="K127">
            <v>-19.298999999999978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125.56140000000001</v>
          </cell>
          <cell r="Y127">
            <v>-2.3867605808791557</v>
          </cell>
          <cell r="Z127">
            <v>-2.3867605808791557</v>
          </cell>
          <cell r="AD127">
            <v>0</v>
          </cell>
          <cell r="AE127">
            <v>103.33699999999999</v>
          </cell>
          <cell r="AF127">
            <v>106.7914</v>
          </cell>
          <cell r="AG127">
            <v>94.134799999999998</v>
          </cell>
          <cell r="AH127">
            <v>169.38499999999999</v>
          </cell>
          <cell r="AI127" t="e">
            <v>#N/A</v>
          </cell>
        </row>
        <row r="128">
          <cell r="A128" t="str">
            <v>БОНУС_Колбаса Сервелат Филедворский, фиброуз, в/у 0,35 кг срез,  ПОКОМ</v>
          </cell>
          <cell r="B128" t="str">
            <v>шт</v>
          </cell>
          <cell r="C128">
            <v>-204</v>
          </cell>
          <cell r="D128">
            <v>565</v>
          </cell>
          <cell r="E128">
            <v>614</v>
          </cell>
          <cell r="F128">
            <v>-270</v>
          </cell>
          <cell r="G128" t="str">
            <v>ак</v>
          </cell>
          <cell r="H128">
            <v>0</v>
          </cell>
          <cell r="I128">
            <v>0</v>
          </cell>
          <cell r="J128">
            <v>633</v>
          </cell>
          <cell r="K128">
            <v>-19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122.8</v>
          </cell>
          <cell r="Y128">
            <v>-2.1986970684039089</v>
          </cell>
          <cell r="Z128">
            <v>-2.1986970684039089</v>
          </cell>
          <cell r="AD128">
            <v>0</v>
          </cell>
          <cell r="AE128">
            <v>114.4</v>
          </cell>
          <cell r="AF128">
            <v>114.4</v>
          </cell>
          <cell r="AG128">
            <v>97.4</v>
          </cell>
          <cell r="AH128">
            <v>169</v>
          </cell>
          <cell r="AI12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02.08.2024 - 08.08.2024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650.27599999999995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1.35</v>
          </cell>
          <cell r="F8">
            <v>813.28099999999995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4.0540000000000003</v>
          </cell>
          <cell r="F9">
            <v>2360.3359999999998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1.35</v>
          </cell>
          <cell r="F10">
            <v>191.00700000000001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458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983</v>
          </cell>
          <cell r="F12">
            <v>3824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1224</v>
          </cell>
          <cell r="F14">
            <v>6243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4821</v>
          </cell>
          <cell r="F15">
            <v>9926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466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120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6</v>
          </cell>
          <cell r="F19">
            <v>423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103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540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14</v>
          </cell>
          <cell r="F23">
            <v>2141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228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1211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601</v>
          </cell>
          <cell r="F26">
            <v>901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101</v>
          </cell>
          <cell r="F27">
            <v>727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</v>
          </cell>
          <cell r="F28">
            <v>1406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2.5499999999999998</v>
          </cell>
          <cell r="F29">
            <v>614.70299999999997</v>
          </cell>
        </row>
        <row r="30">
          <cell r="A30" t="str">
            <v xml:space="preserve"> 201  Ветчина Нежная ТМ Особый рецепт, (2,5кг), ПОКОМ</v>
          </cell>
          <cell r="D30">
            <v>20.001999999999999</v>
          </cell>
          <cell r="F30">
            <v>6693.4139999999998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480.87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6.45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3.4</v>
          </cell>
          <cell r="F34">
            <v>748.05700000000002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1.7</v>
          </cell>
          <cell r="F36">
            <v>353.28399999999999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F37">
            <v>347.565</v>
          </cell>
        </row>
        <row r="38">
          <cell r="A38" t="str">
            <v xml:space="preserve"> 240  Колбаса Салями охотничья, ВЕС. ПОКОМ</v>
          </cell>
          <cell r="D38">
            <v>1.0820000000000001</v>
          </cell>
          <cell r="F38">
            <v>52.884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0.85</v>
          </cell>
          <cell r="F39">
            <v>767.54100000000005</v>
          </cell>
        </row>
        <row r="40">
          <cell r="A40" t="str">
            <v xml:space="preserve"> 247  Сардельки Нежные, ВЕС.  ПОКОМ</v>
          </cell>
          <cell r="F40">
            <v>182.154</v>
          </cell>
        </row>
        <row r="41">
          <cell r="A41" t="str">
            <v xml:space="preserve"> 248  Сардельки Сочные ТМ Особый рецепт,   ПОКОМ</v>
          </cell>
          <cell r="D41">
            <v>1.35</v>
          </cell>
          <cell r="F41">
            <v>227.535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3.95</v>
          </cell>
          <cell r="F42">
            <v>1598.3820000000001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204.352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511.19400000000002</v>
          </cell>
        </row>
        <row r="45">
          <cell r="A45" t="str">
            <v xml:space="preserve"> 263  Шпикачки Стародворские, ВЕС.  ПОКОМ</v>
          </cell>
          <cell r="F45">
            <v>161.25399999999999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340.274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0.7</v>
          </cell>
          <cell r="F47">
            <v>312.63299999999998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248.279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1723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1300</v>
          </cell>
          <cell r="F50">
            <v>5258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4022</v>
          </cell>
          <cell r="F51">
            <v>8904</v>
          </cell>
        </row>
        <row r="52">
          <cell r="A52" t="str">
            <v xml:space="preserve"> 283  Сосиски Сочинки, ВЕС, ТМ Стародворье ПОКОМ</v>
          </cell>
          <cell r="D52">
            <v>1.35</v>
          </cell>
          <cell r="F52">
            <v>881.86400000000003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1692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17</v>
          </cell>
          <cell r="F54">
            <v>2024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274.505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25</v>
          </cell>
          <cell r="F56">
            <v>3163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35</v>
          </cell>
          <cell r="F57">
            <v>4664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116.496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0.7</v>
          </cell>
          <cell r="F59">
            <v>266.29199999999997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15</v>
          </cell>
          <cell r="F60">
            <v>2047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2736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1841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528.82399999999996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1.3</v>
          </cell>
          <cell r="F64">
            <v>1118.93</v>
          </cell>
        </row>
        <row r="65">
          <cell r="A65" t="str">
            <v xml:space="preserve"> 316  Колбаса Нежная ТМ Зареченские ВЕС  ПОКОМ</v>
          </cell>
          <cell r="D65">
            <v>7.8</v>
          </cell>
          <cell r="F65">
            <v>100.005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2.8</v>
          </cell>
          <cell r="F66">
            <v>52.860999999999997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28.7</v>
          </cell>
          <cell r="F67">
            <v>3156.9119999999998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96</v>
          </cell>
          <cell r="F68">
            <v>4470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3.8</v>
          </cell>
          <cell r="F69">
            <v>11.9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2.8</v>
          </cell>
          <cell r="F70">
            <v>20.962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2019</v>
          </cell>
          <cell r="F71">
            <v>6640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10</v>
          </cell>
          <cell r="F72">
            <v>1983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10</v>
          </cell>
          <cell r="F73">
            <v>884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10</v>
          </cell>
          <cell r="F74">
            <v>749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F75">
            <v>1047.3989999999999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370</v>
          </cell>
        </row>
        <row r="77">
          <cell r="A77" t="str">
            <v xml:space="preserve"> 335  Колбаса Сливушка ТМ Вязанка. ВЕС.  ПОКОМ </v>
          </cell>
          <cell r="F77">
            <v>309.74099999999999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1687</v>
          </cell>
          <cell r="F78">
            <v>5547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3426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619.24099999999999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422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1.65</v>
          </cell>
          <cell r="F82">
            <v>886.62599999999998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2.4950000000000001</v>
          </cell>
          <cell r="F83">
            <v>538.00400000000002</v>
          </cell>
        </row>
        <row r="84">
          <cell r="A84" t="str">
            <v xml:space="preserve"> 348  Колбаса Молочная оригинальная ТМ Особый рецепт. большой батон, ВЕС ПОКОМ</v>
          </cell>
          <cell r="F84">
            <v>1.8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184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356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556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1.35</v>
          </cell>
          <cell r="F88">
            <v>337.072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824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6</v>
          </cell>
          <cell r="F90">
            <v>1511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12</v>
          </cell>
          <cell r="F91">
            <v>2112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20</v>
          </cell>
          <cell r="F92">
            <v>1026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1179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687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524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2993</v>
          </cell>
          <cell r="F96">
            <v>7828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4.9009999999999998</v>
          </cell>
        </row>
        <row r="98">
          <cell r="A98" t="str">
            <v xml:space="preserve"> 412  Сосиски Баварские ТМ Стародворье 0,35 кг ПОКОМ</v>
          </cell>
          <cell r="D98">
            <v>4242</v>
          </cell>
          <cell r="F98">
            <v>12728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F99">
            <v>124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</v>
          </cell>
          <cell r="F100">
            <v>185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23</v>
          </cell>
          <cell r="F101">
            <v>799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23</v>
          </cell>
          <cell r="F102">
            <v>679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20</v>
          </cell>
          <cell r="F103">
            <v>1047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145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7</v>
          </cell>
          <cell r="F105">
            <v>360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D106">
            <v>4</v>
          </cell>
          <cell r="F106">
            <v>165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152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436.21499999999997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60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2.6</v>
          </cell>
          <cell r="F110">
            <v>8.3000000000000007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1067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1.35</v>
          </cell>
          <cell r="F112">
            <v>438.58100000000002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7</v>
          </cell>
          <cell r="F113">
            <v>621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2.8</v>
          </cell>
          <cell r="F114">
            <v>414.20499999999998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167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203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204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5</v>
          </cell>
          <cell r="F118">
            <v>677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183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2.5</v>
          </cell>
          <cell r="F120">
            <v>653.68899999999996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10</v>
          </cell>
          <cell r="F121">
            <v>4410.8590000000004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12.6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17.5</v>
          </cell>
          <cell r="F123">
            <v>8342.5040000000008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15.000999999999999</v>
          </cell>
          <cell r="F124">
            <v>5452.5119999999997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D126">
            <v>0.8</v>
          </cell>
          <cell r="F126">
            <v>298.56400000000002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256</v>
          </cell>
        </row>
        <row r="128">
          <cell r="A128" t="str">
            <v xml:space="preserve"> 472  Колбаса Молочная ВЕС ТМ Зареченские  ПОКОМ</v>
          </cell>
          <cell r="D128">
            <v>2.6</v>
          </cell>
          <cell r="F128">
            <v>3.9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11.4</v>
          </cell>
        </row>
        <row r="130">
          <cell r="A130" t="str">
            <v xml:space="preserve"> 474  Колбаса Молочная 0,4кг ТМ Зареченские  ПОКОМ</v>
          </cell>
          <cell r="D130">
            <v>4</v>
          </cell>
          <cell r="F130">
            <v>50</v>
          </cell>
        </row>
        <row r="131">
          <cell r="A131" t="str">
            <v xml:space="preserve"> 475  Колбаса Нежная 0,4кг ТМ Зареченские  ПОКОМ</v>
          </cell>
          <cell r="D131">
            <v>2</v>
          </cell>
          <cell r="F131">
            <v>36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2</v>
          </cell>
          <cell r="F132">
            <v>28</v>
          </cell>
        </row>
        <row r="133">
          <cell r="A133" t="str">
            <v xml:space="preserve"> 477  Ветчина Рубленая 0,4кг ТМ Зареченские  ПОКОМ</v>
          </cell>
          <cell r="D133">
            <v>1</v>
          </cell>
          <cell r="F133">
            <v>36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114.19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1.3</v>
          </cell>
          <cell r="F135">
            <v>42.465000000000003</v>
          </cell>
        </row>
        <row r="136">
          <cell r="A136" t="str">
            <v xml:space="preserve"> 481  Колбаса Филейная оригинальная ВЕС ~1,87кг ТМ Особый рецепт большой батон  ПОКОМ</v>
          </cell>
          <cell r="F136">
            <v>10.77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137</v>
          </cell>
        </row>
        <row r="138">
          <cell r="A138" t="str">
            <v>3215 ВЕТЧ.МЯСНАЯ Папа может п/о 0.4кг 8шт.    ОСТАНКИНО</v>
          </cell>
          <cell r="D138">
            <v>463</v>
          </cell>
          <cell r="F138">
            <v>463</v>
          </cell>
        </row>
        <row r="139">
          <cell r="A139" t="str">
            <v>3812 СОЧНЫЕ сос п/о мгс 2*2  ОСТАНКИНО</v>
          </cell>
          <cell r="D139">
            <v>2357.1999999999998</v>
          </cell>
          <cell r="F139">
            <v>2357.1999999999998</v>
          </cell>
        </row>
        <row r="140">
          <cell r="A140" t="str">
            <v>4063 МЯСНАЯ Папа может вар п/о_Л   ОСТАНКИНО</v>
          </cell>
          <cell r="D140">
            <v>2301.4</v>
          </cell>
          <cell r="F140">
            <v>2301.4</v>
          </cell>
        </row>
        <row r="141">
          <cell r="A141" t="str">
            <v>4117 ЭКСТРА Папа может с/к в/у_Л   ОСТАНКИНО</v>
          </cell>
          <cell r="D141">
            <v>89.8</v>
          </cell>
          <cell r="F141">
            <v>89.8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162.69999999999999</v>
          </cell>
          <cell r="F142">
            <v>162.69999999999999</v>
          </cell>
        </row>
        <row r="143">
          <cell r="A143" t="str">
            <v>4574 Мясная со шпиком Папа может вар п/о ОСТАНКИНО</v>
          </cell>
          <cell r="D143">
            <v>2.7</v>
          </cell>
          <cell r="F143">
            <v>2.7</v>
          </cell>
        </row>
        <row r="144">
          <cell r="A144" t="str">
            <v>4813 ФИЛЕЙНАЯ Папа может вар п/о_Л   ОСТАНКИНО</v>
          </cell>
          <cell r="D144">
            <v>673.05</v>
          </cell>
          <cell r="F144">
            <v>673.05</v>
          </cell>
        </row>
        <row r="145">
          <cell r="A145" t="str">
            <v>4993 САЛЯМИ ИТАЛЬЯНСКАЯ с/к в/у 1/250*8_120c ОСТАНКИНО</v>
          </cell>
          <cell r="D145">
            <v>639</v>
          </cell>
          <cell r="F145">
            <v>639</v>
          </cell>
        </row>
        <row r="146">
          <cell r="A146" t="str">
            <v>5246 ДОКТОРСКАЯ ПРЕМИУМ вар б/о мгс_30с ОСТАНКИНО</v>
          </cell>
          <cell r="D146">
            <v>87.5</v>
          </cell>
          <cell r="F146">
            <v>87.5</v>
          </cell>
        </row>
        <row r="147">
          <cell r="A147" t="str">
            <v>5341 СЕРВЕЛАТ ОХОТНИЧИЙ в/к в/у  ОСТАНКИНО</v>
          </cell>
          <cell r="D147">
            <v>537.65</v>
          </cell>
          <cell r="F147">
            <v>537.65</v>
          </cell>
        </row>
        <row r="148">
          <cell r="A148" t="str">
            <v>5483 ЭКСТРА Папа может с/к в/у 1/250 8шт.   ОСТАНКИНО</v>
          </cell>
          <cell r="D148">
            <v>1301</v>
          </cell>
          <cell r="F148">
            <v>1301</v>
          </cell>
        </row>
        <row r="149">
          <cell r="A149" t="str">
            <v>5544 Сервелат Финский в/к в/у_45с НОВАЯ ОСТАНКИНО</v>
          </cell>
          <cell r="D149">
            <v>1207.345</v>
          </cell>
          <cell r="F149">
            <v>1207.345</v>
          </cell>
        </row>
        <row r="150">
          <cell r="A150" t="str">
            <v>5682 САЛЯМИ МЕЛКОЗЕРНЕНАЯ с/к в/у 1/120_60с   ОСТАНКИНО</v>
          </cell>
          <cell r="D150">
            <v>4382</v>
          </cell>
          <cell r="F150">
            <v>4382</v>
          </cell>
        </row>
        <row r="151">
          <cell r="A151" t="str">
            <v>5698 СЫТНЫЕ Папа может сар б/о мгс 1*3_Маяк  ОСТАНКИНО</v>
          </cell>
          <cell r="D151">
            <v>273.60000000000002</v>
          </cell>
          <cell r="F151">
            <v>273.60000000000002</v>
          </cell>
        </row>
        <row r="152">
          <cell r="A152" t="str">
            <v>5706 АРОМАТНАЯ Папа может с/к в/у 1/250 8шт.  ОСТАНКИНО</v>
          </cell>
          <cell r="D152">
            <v>1432</v>
          </cell>
          <cell r="F152">
            <v>1432</v>
          </cell>
        </row>
        <row r="153">
          <cell r="A153" t="str">
            <v>5708 ПОСОЛЬСКАЯ Папа может с/к в/у ОСТАНКИНО</v>
          </cell>
          <cell r="D153">
            <v>59.7</v>
          </cell>
          <cell r="F153">
            <v>59.7</v>
          </cell>
        </row>
        <row r="154">
          <cell r="A154" t="str">
            <v>5820 СЛИВОЧНЫЕ Папа может сос п/о мгс 2*2_45с   ОСТАНКИНО</v>
          </cell>
          <cell r="D154">
            <v>201.2</v>
          </cell>
          <cell r="F154">
            <v>201.2</v>
          </cell>
        </row>
        <row r="155">
          <cell r="A155" t="str">
            <v>5851 ЭКСТРА Папа может вар п/о   ОСТАНКИНО</v>
          </cell>
          <cell r="D155">
            <v>438.5</v>
          </cell>
          <cell r="F155">
            <v>438.5</v>
          </cell>
        </row>
        <row r="156">
          <cell r="A156" t="str">
            <v>5931 ОХОТНИЧЬЯ Папа может с/к в/у 1/220 8шт.   ОСТАНКИНО</v>
          </cell>
          <cell r="D156">
            <v>1429</v>
          </cell>
          <cell r="F156">
            <v>1429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1214</v>
          </cell>
          <cell r="F158">
            <v>1214</v>
          </cell>
        </row>
        <row r="159">
          <cell r="A159" t="str">
            <v>6069 ФИЛЕЙНЫЕ Папа может сос ц/о мгс 0.33кг  ОСТАНКИНО</v>
          </cell>
          <cell r="D159">
            <v>21</v>
          </cell>
          <cell r="F159">
            <v>21</v>
          </cell>
        </row>
        <row r="160">
          <cell r="A160" t="str">
            <v>6113 СОЧНЫЕ сос п/о мгс 1*6_Ашан  ОСТАНКИНО</v>
          </cell>
          <cell r="D160">
            <v>2592.1669999999999</v>
          </cell>
          <cell r="F160">
            <v>2592.1669999999999</v>
          </cell>
        </row>
        <row r="161">
          <cell r="A161" t="str">
            <v>6206 СВИНИНА ПО-ДОМАШНЕМУ к/в мл/к в/у 0.3кг  ОСТАНКИНО</v>
          </cell>
          <cell r="D161">
            <v>745</v>
          </cell>
          <cell r="F161">
            <v>745</v>
          </cell>
        </row>
        <row r="162">
          <cell r="A162" t="str">
            <v>6222 ИТАЛЬЯНСКОЕ АССОРТИ с/в с/н мгс 1/90 ОСТАНКИНО</v>
          </cell>
          <cell r="D162">
            <v>1</v>
          </cell>
          <cell r="F162">
            <v>1</v>
          </cell>
        </row>
        <row r="163">
          <cell r="A163" t="str">
            <v>6228 МЯСНОЕ АССОРТИ к/з с/н мгс 1/90 10шт.  ОСТАНКИНО</v>
          </cell>
          <cell r="D163">
            <v>706</v>
          </cell>
          <cell r="F163">
            <v>706</v>
          </cell>
        </row>
        <row r="164">
          <cell r="A164" t="str">
            <v>6247 ДОМАШНЯЯ Папа может вар п/о 0,4кг 8шт.  ОСТАНКИНО</v>
          </cell>
          <cell r="D164">
            <v>314</v>
          </cell>
          <cell r="F164">
            <v>314</v>
          </cell>
        </row>
        <row r="165">
          <cell r="A165" t="str">
            <v>6268 ГОВЯЖЬЯ Папа может вар п/о 0,4кг 8 шт.  ОСТАНКИНО</v>
          </cell>
          <cell r="D165">
            <v>514</v>
          </cell>
          <cell r="F165">
            <v>514</v>
          </cell>
        </row>
        <row r="166">
          <cell r="A166" t="str">
            <v>6281 СВИНИНА ДЕЛИКАТ. к/в мл/к в/у 0.3кг 45с  ОСТАНКИНО</v>
          </cell>
          <cell r="D166">
            <v>11</v>
          </cell>
          <cell r="F166">
            <v>11</v>
          </cell>
        </row>
        <row r="167">
          <cell r="A167" t="str">
            <v>6297 ФИЛЕЙНЫЕ сос ц/о в/у 1/270 12шт_45с  ОСТАНКИНО</v>
          </cell>
          <cell r="D167">
            <v>55</v>
          </cell>
          <cell r="F167">
            <v>55</v>
          </cell>
        </row>
        <row r="168">
          <cell r="A168" t="str">
            <v>6303 МЯСНЫЕ Папа может сос п/о мгс 1.5*3  ОСТАНКИНО</v>
          </cell>
          <cell r="D168">
            <v>668</v>
          </cell>
          <cell r="F168">
            <v>668</v>
          </cell>
        </row>
        <row r="169">
          <cell r="A169" t="str">
            <v>6325 ДОКТОРСКАЯ ПРЕМИУМ вар п/о 0.4кг 8шт.  ОСТАНКИНО</v>
          </cell>
          <cell r="D169">
            <v>1259</v>
          </cell>
          <cell r="F169">
            <v>1259</v>
          </cell>
        </row>
        <row r="170">
          <cell r="A170" t="str">
            <v>6333 МЯСНАЯ Папа может вар п/о 0.4кг 8шт.  ОСТАНКИНО</v>
          </cell>
          <cell r="D170">
            <v>7468</v>
          </cell>
          <cell r="F170">
            <v>7468</v>
          </cell>
        </row>
        <row r="171">
          <cell r="A171" t="str">
            <v>6340 ДОМАШНИЙ РЕЦЕПТ Коровино 0.5кг 8шт.  ОСТАНКИНО</v>
          </cell>
          <cell r="D171">
            <v>1526</v>
          </cell>
          <cell r="F171">
            <v>1530</v>
          </cell>
        </row>
        <row r="172">
          <cell r="A172" t="str">
            <v>6341 ДОМАШНИЙ РЕЦЕПТ СО ШПИКОМ Коровино 0.5кг  ОСТАНКИНО</v>
          </cell>
          <cell r="D172">
            <v>133</v>
          </cell>
          <cell r="F172">
            <v>133</v>
          </cell>
        </row>
        <row r="173">
          <cell r="A173" t="str">
            <v>6353 ЭКСТРА Папа может вар п/о 0.4кг 8шт.  ОСТАНКИНО</v>
          </cell>
          <cell r="D173">
            <v>2737</v>
          </cell>
          <cell r="F173">
            <v>2737</v>
          </cell>
        </row>
        <row r="174">
          <cell r="A174" t="str">
            <v>6392 ФИЛЕЙНАЯ Папа может вар п/о 0.4кг. ОСТАНКИНО</v>
          </cell>
          <cell r="D174">
            <v>5729</v>
          </cell>
          <cell r="F174">
            <v>5729</v>
          </cell>
        </row>
        <row r="175">
          <cell r="A175" t="str">
            <v>6426 КЛАССИЧЕСКАЯ ПМ вар п/о 0.3кг 8шт.  ОСТАНКИНО</v>
          </cell>
          <cell r="D175">
            <v>1889</v>
          </cell>
          <cell r="F175">
            <v>1889</v>
          </cell>
        </row>
        <row r="176">
          <cell r="A176" t="str">
            <v>6453 ЭКСТРА Папа может с/к с/н в/у 1/100 14шт.   ОСТАНКИНО</v>
          </cell>
          <cell r="D176">
            <v>3647</v>
          </cell>
          <cell r="F176">
            <v>3647</v>
          </cell>
        </row>
        <row r="177">
          <cell r="A177" t="str">
            <v>6454 АРОМАТНАЯ с/к с/н в/у 1/100 14шт.  ОСТАНКИНО</v>
          </cell>
          <cell r="D177">
            <v>2838</v>
          </cell>
          <cell r="F177">
            <v>2838</v>
          </cell>
        </row>
        <row r="178">
          <cell r="A178" t="str">
            <v>6470 ВЕТЧ.МРАМОРНАЯ в/у_45с  ОСТАНКИНО</v>
          </cell>
          <cell r="D178">
            <v>17.7</v>
          </cell>
          <cell r="F178">
            <v>17.7</v>
          </cell>
        </row>
        <row r="179">
          <cell r="A179" t="str">
            <v>6527 ШПИКАЧКИ СОЧНЫЕ ПМ сар б/о мгс 1*3 45с ОСТАНКИНО</v>
          </cell>
          <cell r="D179">
            <v>657.5</v>
          </cell>
          <cell r="F179">
            <v>657.5</v>
          </cell>
        </row>
        <row r="180">
          <cell r="A180" t="str">
            <v>6528 ШПИКАЧКИ СОЧНЫЕ ПМ сар б/о мгс 0.4кг 45с  ОСТАНКИНО</v>
          </cell>
          <cell r="D180">
            <v>250</v>
          </cell>
          <cell r="F180">
            <v>250</v>
          </cell>
        </row>
        <row r="181">
          <cell r="A181" t="str">
            <v>6586 МРАМОРНАЯ И БАЛЫКОВАЯ в/к с/н мгс 1/90 ОСТАНКИНО</v>
          </cell>
          <cell r="D181">
            <v>475</v>
          </cell>
          <cell r="F181">
            <v>475</v>
          </cell>
        </row>
        <row r="182">
          <cell r="A182" t="str">
            <v>6602 БАВАРСКИЕ ПМ сос ц/о мгс 0,35кг 8шт.  ОСТАНКИНО</v>
          </cell>
          <cell r="D182">
            <v>419</v>
          </cell>
          <cell r="F182">
            <v>419</v>
          </cell>
        </row>
        <row r="183">
          <cell r="A183" t="str">
            <v>6661 СОЧНЫЙ ГРИЛЬ ПМ сос п/о мгс 1.5*4_Маяк  ОСТАНКИНО</v>
          </cell>
          <cell r="D183">
            <v>68.95</v>
          </cell>
          <cell r="F183">
            <v>68.95</v>
          </cell>
        </row>
        <row r="184">
          <cell r="A184" t="str">
            <v>6666 БОЯНСКАЯ Папа может п/к в/у 0,28кг 8 шт. ОСТАНКИНО</v>
          </cell>
          <cell r="D184">
            <v>1852</v>
          </cell>
          <cell r="F184">
            <v>1852</v>
          </cell>
        </row>
        <row r="185">
          <cell r="A185" t="str">
            <v>6683 СЕРВЕЛАТ ЗЕРНИСТЫЙ ПМ в/к в/у 0,35кг  ОСТАНКИНО</v>
          </cell>
          <cell r="D185">
            <v>4908</v>
          </cell>
          <cell r="F185">
            <v>4911</v>
          </cell>
        </row>
        <row r="186">
          <cell r="A186" t="str">
            <v>6684 СЕРВЕЛАТ КАРЕЛЬСКИЙ ПМ в/к в/у 0.28кг  ОСТАНКИНО</v>
          </cell>
          <cell r="D186">
            <v>3612</v>
          </cell>
          <cell r="F186">
            <v>3619</v>
          </cell>
        </row>
        <row r="187">
          <cell r="A187" t="str">
            <v>6689 СЕРВЕЛАТ ОХОТНИЧИЙ ПМ в/к в/у 0,35кг 8шт  ОСТАНКИНО</v>
          </cell>
          <cell r="D187">
            <v>5203</v>
          </cell>
          <cell r="F187">
            <v>5237</v>
          </cell>
        </row>
        <row r="188">
          <cell r="A188" t="str">
            <v>6697 СЕРВЕЛАТ ФИНСКИЙ ПМ в/к в/у 0,35кг 8шт.  ОСТАНКИНО</v>
          </cell>
          <cell r="D188">
            <v>7382</v>
          </cell>
          <cell r="F188">
            <v>7389</v>
          </cell>
        </row>
        <row r="189">
          <cell r="A189" t="str">
            <v>6713 СОЧНЫЙ ГРИЛЬ ПМ сос п/о мгс 0.41кг 8шт.  ОСТАНКИНО</v>
          </cell>
          <cell r="D189">
            <v>2246</v>
          </cell>
          <cell r="F189">
            <v>2250</v>
          </cell>
        </row>
        <row r="190">
          <cell r="A190" t="str">
            <v>6716 ОСОБАЯ Коровино (в сетке) 0.5кг 8шт.  ОСТАНКИНО</v>
          </cell>
          <cell r="D190">
            <v>8</v>
          </cell>
          <cell r="F190">
            <v>8</v>
          </cell>
        </row>
        <row r="191">
          <cell r="A191" t="str">
            <v>6722 СОЧНЫЕ ПМ сос п/о мгс 0,41кг 10шт.  ОСТАНКИНО</v>
          </cell>
          <cell r="D191">
            <v>8963</v>
          </cell>
          <cell r="F191">
            <v>8981</v>
          </cell>
        </row>
        <row r="192">
          <cell r="A192" t="str">
            <v>6726 СЛИВОЧНЫЕ ПМ сос п/о мгс 0.41кг 10шт.  ОСТАНКИНО</v>
          </cell>
          <cell r="D192">
            <v>4342</v>
          </cell>
          <cell r="F192">
            <v>4344</v>
          </cell>
        </row>
        <row r="193">
          <cell r="A193" t="str">
            <v>6747 РУССКАЯ ПРЕМИУМ ПМ вар ф/о в/у  ОСТАНКИНО</v>
          </cell>
          <cell r="D193">
            <v>66</v>
          </cell>
          <cell r="F193">
            <v>66</v>
          </cell>
        </row>
        <row r="194">
          <cell r="A194" t="str">
            <v>6759 МОЛОЧНЫЕ ГОСТ сос ц/о мгс 0.4кг 7шт.  ОСТАНКИНО</v>
          </cell>
          <cell r="D194">
            <v>201</v>
          </cell>
          <cell r="F194">
            <v>201</v>
          </cell>
        </row>
        <row r="195">
          <cell r="A195" t="str">
            <v>6761 МОЛОЧНЫЕ ГОСТ сос ц/о мгс 1*4  ОСТАНКИНО</v>
          </cell>
          <cell r="D195">
            <v>66</v>
          </cell>
          <cell r="F195">
            <v>66</v>
          </cell>
        </row>
        <row r="196">
          <cell r="A196" t="str">
            <v>6762 СЛИВОЧНЫЕ сос ц/о мгс 0.41кг 8шт.  ОСТАНКИНО</v>
          </cell>
          <cell r="D196">
            <v>267</v>
          </cell>
          <cell r="F196">
            <v>267</v>
          </cell>
        </row>
        <row r="197">
          <cell r="A197" t="str">
            <v>6764 СЛИВОЧНЫЕ сос ц/о мгс 1*4  ОСТАНКИНО</v>
          </cell>
          <cell r="D197">
            <v>100</v>
          </cell>
          <cell r="F197">
            <v>100</v>
          </cell>
        </row>
        <row r="198">
          <cell r="A198" t="str">
            <v>6765 РУБЛЕНЫЕ сос ц/о мгс 0.36кг 6шт.  ОСТАНКИНО</v>
          </cell>
          <cell r="D198">
            <v>1261</v>
          </cell>
          <cell r="F198">
            <v>1261</v>
          </cell>
        </row>
        <row r="199">
          <cell r="A199" t="str">
            <v>6767 РУБЛЕНЫЕ сос ц/о мгс 1*4  ОСТАНКИНО</v>
          </cell>
          <cell r="D199">
            <v>136.30000000000001</v>
          </cell>
          <cell r="F199">
            <v>136.30000000000001</v>
          </cell>
        </row>
        <row r="200">
          <cell r="A200" t="str">
            <v>6768 С СЫРОМ сос ц/о мгс 0.41кг 6шт.  ОСТАНКИНО</v>
          </cell>
          <cell r="D200">
            <v>328</v>
          </cell>
          <cell r="F200">
            <v>328</v>
          </cell>
        </row>
        <row r="201">
          <cell r="A201" t="str">
            <v>6770 ИСПАНСКИЕ сос ц/о мгс 0.41кг 6шт.  ОСТАНКИНО</v>
          </cell>
          <cell r="D201">
            <v>213</v>
          </cell>
          <cell r="F201">
            <v>213</v>
          </cell>
        </row>
        <row r="202">
          <cell r="A202" t="str">
            <v>6773 САЛЯМИ Папа может п/к в/у 0,28кг 8шт.  ОСТАНКИНО</v>
          </cell>
          <cell r="D202">
            <v>829</v>
          </cell>
          <cell r="F202">
            <v>829</v>
          </cell>
        </row>
        <row r="203">
          <cell r="A203" t="str">
            <v>6777 МЯСНЫЕ С ГОВЯДИНОЙ ПМ сос п/о мгс 0.4кг  ОСТАНКИНО</v>
          </cell>
          <cell r="D203">
            <v>2149</v>
          </cell>
          <cell r="F203">
            <v>2149</v>
          </cell>
        </row>
        <row r="204">
          <cell r="A204" t="str">
            <v>6785 ВЕНСКАЯ САЛЯМИ п/к в/у 0.33кг 8шт.  ОСТАНКИНО</v>
          </cell>
          <cell r="D204">
            <v>692</v>
          </cell>
          <cell r="F204">
            <v>692</v>
          </cell>
        </row>
        <row r="205">
          <cell r="A205" t="str">
            <v>6786 ВЕНСКАЯ САЛЯМИ п/к в/у  ОСТАНКИНО</v>
          </cell>
          <cell r="D205">
            <v>6.4</v>
          </cell>
          <cell r="F205">
            <v>6.4</v>
          </cell>
        </row>
        <row r="206">
          <cell r="A206" t="str">
            <v>6787 СЕРВЕЛАТ КРЕМЛЕВСКИЙ в/к в/у 0,33кг 8шт.  ОСТАНКИНО</v>
          </cell>
          <cell r="D206">
            <v>384</v>
          </cell>
          <cell r="F206">
            <v>384</v>
          </cell>
        </row>
        <row r="207">
          <cell r="A207" t="str">
            <v>6788 СЕРВЕЛАТ КРЕМЛЕВСКИЙ в/к в/у  ОСТАНКИНО</v>
          </cell>
          <cell r="D207">
            <v>6.4</v>
          </cell>
          <cell r="F207">
            <v>6.4</v>
          </cell>
        </row>
        <row r="208">
          <cell r="A208" t="str">
            <v>6790 СЕРВЕЛАТ ЕВРОПЕЙСКИЙ в/к в/у  ОСТАНКИНО</v>
          </cell>
          <cell r="D208">
            <v>3.2</v>
          </cell>
          <cell r="F208">
            <v>3.2</v>
          </cell>
        </row>
        <row r="209">
          <cell r="A209" t="str">
            <v>6791 СЕРВЕЛАТ ПРЕМИУМ в/к в/у 0,33кг 8шт.  ОСТАНКИНО</v>
          </cell>
          <cell r="D209">
            <v>43</v>
          </cell>
          <cell r="F209">
            <v>43</v>
          </cell>
        </row>
        <row r="210">
          <cell r="A210" t="str">
            <v>6793 БАЛЫКОВАЯ в/к в/у 0,33кг 8шт.  ОСТАНКИНО</v>
          </cell>
          <cell r="D210">
            <v>963</v>
          </cell>
          <cell r="F210">
            <v>963</v>
          </cell>
        </row>
        <row r="211">
          <cell r="A211" t="str">
            <v>6795 ОСТАНКИНСКАЯ в/к в/у 0,33кг 8шт.  ОСТАНКИНО</v>
          </cell>
          <cell r="D211">
            <v>109</v>
          </cell>
          <cell r="F211">
            <v>109</v>
          </cell>
        </row>
        <row r="212">
          <cell r="A212" t="str">
            <v>6807 СЕРВЕЛАТ ЕВРОПЕЙСКИЙ в/к в/у 0,33кг 8шт.  ОСТАНКИНО</v>
          </cell>
          <cell r="D212">
            <v>314</v>
          </cell>
          <cell r="F212">
            <v>314</v>
          </cell>
        </row>
        <row r="213">
          <cell r="A213" t="str">
            <v>6829 МОЛОЧНЫЕ КЛАССИЧЕСКИЕ сос п/о мгс 2*4_С  ОСТАНКИНО</v>
          </cell>
          <cell r="D213">
            <v>885.9</v>
          </cell>
          <cell r="F213">
            <v>885.9</v>
          </cell>
        </row>
        <row r="214">
          <cell r="A214" t="str">
            <v>6834 ПОСОЛЬСКАЯ ПМ с/к с/н в/у 1/100 10шт.  ОСТАНКИНО</v>
          </cell>
          <cell r="D214">
            <v>1106</v>
          </cell>
          <cell r="F214">
            <v>1106</v>
          </cell>
        </row>
        <row r="215">
          <cell r="A215" t="str">
            <v>6837 ФИЛЕЙНЫЕ Папа Может сос ц/о мгс 0.4кг  ОСТАНКИНО</v>
          </cell>
          <cell r="D215">
            <v>1811</v>
          </cell>
          <cell r="F215">
            <v>1811</v>
          </cell>
        </row>
        <row r="216">
          <cell r="A216" t="str">
            <v>6852 МОЛОЧНЫЕ ПРЕМИУМ ПМ сос п/о в/ у 1/350  ОСТАНКИНО</v>
          </cell>
          <cell r="D216">
            <v>4227</v>
          </cell>
          <cell r="F216">
            <v>4232</v>
          </cell>
        </row>
        <row r="217">
          <cell r="A217" t="str">
            <v>6853 МОЛОЧНЫЕ ПРЕМИУМ ПМ сос п/о мгс 1*6  ОСТАНКИНО</v>
          </cell>
          <cell r="D217">
            <v>239.1</v>
          </cell>
          <cell r="F217">
            <v>239.1</v>
          </cell>
        </row>
        <row r="218">
          <cell r="A218" t="str">
            <v>6854 МОЛОЧНЫЕ ПРЕМИУМ ПМ сос п/о мгс 0.6кг  ОСТАНКИНО</v>
          </cell>
          <cell r="D218">
            <v>586</v>
          </cell>
          <cell r="F218">
            <v>586</v>
          </cell>
        </row>
        <row r="219">
          <cell r="A219" t="str">
            <v>6861 ДОМАШНИЙ РЕЦЕПТ Коровино вар п/о  ОСТАНКИНО</v>
          </cell>
          <cell r="D219">
            <v>875.7</v>
          </cell>
          <cell r="F219">
            <v>875.7</v>
          </cell>
        </row>
        <row r="220">
          <cell r="A220" t="str">
            <v>6862 ДОМАШНИЙ РЕЦЕПТ СО ШПИК. Коровино вар п/о  ОСТАНКИНО</v>
          </cell>
          <cell r="D220">
            <v>78.5</v>
          </cell>
          <cell r="F220">
            <v>78.5</v>
          </cell>
        </row>
        <row r="221">
          <cell r="A221" t="str">
            <v>6865 ВЕТЧ.НЕЖНАЯ Коровино п/о  ОСТАНКИНО</v>
          </cell>
          <cell r="D221">
            <v>327</v>
          </cell>
          <cell r="F221">
            <v>327</v>
          </cell>
        </row>
        <row r="222">
          <cell r="A222" t="str">
            <v>6870 С ГОВЯДИНОЙ СН сос п/о мгс 1*6  ОСТАНКИНО</v>
          </cell>
          <cell r="D222">
            <v>164.3</v>
          </cell>
          <cell r="F222">
            <v>164.3</v>
          </cell>
        </row>
        <row r="223">
          <cell r="A223" t="str">
            <v>6903 СОЧНЫЕ ПМ сос п/о мгс 0.41кг_osu  ОСТАНКИНО</v>
          </cell>
          <cell r="D223">
            <v>6</v>
          </cell>
          <cell r="F223">
            <v>13</v>
          </cell>
        </row>
        <row r="224">
          <cell r="A224" t="str">
            <v>6919 БЕКОН с/к с/н в/у 1/180 10шт.  ОСТАНКИНО</v>
          </cell>
          <cell r="D224">
            <v>707</v>
          </cell>
          <cell r="F224">
            <v>707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392</v>
          </cell>
          <cell r="F225">
            <v>392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492</v>
          </cell>
          <cell r="F226">
            <v>492</v>
          </cell>
        </row>
        <row r="227">
          <cell r="A227" t="str">
            <v>БОНУС Z-ОСОБАЯ Коровино вар п/о (5324)  ОСТАНКИНО</v>
          </cell>
          <cell r="D227">
            <v>16</v>
          </cell>
          <cell r="F227">
            <v>16</v>
          </cell>
        </row>
        <row r="228">
          <cell r="A228" t="str">
            <v>БОНУС Z-ОСОБАЯ Коровино вар п/о 0.5кг_СНГ (6305)  ОСТАНКИНО</v>
          </cell>
          <cell r="D228">
            <v>1</v>
          </cell>
          <cell r="F228">
            <v>1</v>
          </cell>
        </row>
        <row r="229">
          <cell r="A229" t="str">
            <v>БОНУС ДОМАШНИЙ РЕЦЕПТ Коровино 0.5кг 8шт. (6305)</v>
          </cell>
          <cell r="D229">
            <v>55</v>
          </cell>
          <cell r="F229">
            <v>55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сос п/о мгс 0.41кг_UZ (6087)  ОСТАНКИНО</v>
          </cell>
          <cell r="D231">
            <v>294</v>
          </cell>
          <cell r="F231">
            <v>294</v>
          </cell>
        </row>
        <row r="232">
          <cell r="A232" t="str">
            <v>БОНУС СОЧНЫЕ сос п/о мгс 1*6_UZ (6088)  ОСТАНКИНО</v>
          </cell>
          <cell r="D232">
            <v>296</v>
          </cell>
          <cell r="F232">
            <v>296</v>
          </cell>
        </row>
        <row r="233">
          <cell r="A233" t="str">
            <v>БОНУС_273  Сосиски Сочинки с сочной грудинкой, МГС 0.4кг,   ПОКОМ</v>
          </cell>
          <cell r="F233">
            <v>1956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F234">
            <v>2.1</v>
          </cell>
        </row>
        <row r="235">
          <cell r="A235" t="str">
            <v>БОНУС_320  Ветчина Нежная ТМ Зареченские,большой батон, ВЕС ПОКОМ</v>
          </cell>
          <cell r="D235">
            <v>6.5</v>
          </cell>
          <cell r="F235">
            <v>6.5</v>
          </cell>
        </row>
        <row r="236">
          <cell r="A236" t="str">
            <v>БОНУС_Колбаса вареная Филейская ТМ Вязанка. ВЕС  ПОКОМ</v>
          </cell>
          <cell r="F236">
            <v>665.70899999999995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676</v>
          </cell>
        </row>
        <row r="238">
          <cell r="A238" t="str">
            <v>БОНУС_Мини-чебуречки с мясом  0,3кг ТМ Зареченские  ПОКОМ</v>
          </cell>
          <cell r="D238">
            <v>3</v>
          </cell>
          <cell r="F238">
            <v>3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229.00299999999999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709</v>
          </cell>
        </row>
        <row r="241">
          <cell r="A241" t="str">
            <v>Бутербродная вареная 0,47 кг шт.  СПК</v>
          </cell>
          <cell r="D241">
            <v>80</v>
          </cell>
          <cell r="F241">
            <v>82</v>
          </cell>
        </row>
        <row r="242">
          <cell r="A242" t="str">
            <v>Вацлавская п/к (черева) 390 гр.шт. термоус.пак  СПК</v>
          </cell>
          <cell r="D242">
            <v>59</v>
          </cell>
          <cell r="F242">
            <v>59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54</v>
          </cell>
        </row>
        <row r="244">
          <cell r="A244" t="str">
            <v>Готовые чебуманы с говядиной ТМ Горячая штучка флоупак 0,4 кг. ПОКОМ</v>
          </cell>
          <cell r="D244">
            <v>1</v>
          </cell>
          <cell r="F244">
            <v>59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4</v>
          </cell>
          <cell r="F245">
            <v>509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1462</v>
          </cell>
          <cell r="F246">
            <v>3853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2412</v>
          </cell>
          <cell r="F247">
            <v>4290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337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23</v>
          </cell>
          <cell r="F249">
            <v>23</v>
          </cell>
        </row>
        <row r="250">
          <cell r="A250" t="str">
            <v>Гуцульская с/к "КолбасГрад" 160 гр.шт. термоус. пак  СПК</v>
          </cell>
          <cell r="D250">
            <v>196</v>
          </cell>
          <cell r="F250">
            <v>376</v>
          </cell>
        </row>
        <row r="251">
          <cell r="A251" t="str">
            <v>Дельгаро с/в "Эликатессе" 140 гр.шт.  СПК</v>
          </cell>
          <cell r="D251">
            <v>127</v>
          </cell>
          <cell r="F251">
            <v>127</v>
          </cell>
        </row>
        <row r="252">
          <cell r="A252" t="str">
            <v>Деревенская рубленая вареная 350 гр.шт. термоус. пак.  СПК</v>
          </cell>
          <cell r="D252">
            <v>18</v>
          </cell>
          <cell r="F252">
            <v>18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484</v>
          </cell>
          <cell r="F253">
            <v>484</v>
          </cell>
        </row>
        <row r="254">
          <cell r="A254" t="str">
            <v>Докторская вареная в/с  СПК</v>
          </cell>
          <cell r="D254">
            <v>25.8</v>
          </cell>
          <cell r="F254">
            <v>25.8</v>
          </cell>
        </row>
        <row r="255">
          <cell r="A255" t="str">
            <v>Докторская вареная в/с 0,47 кг шт.  СПК</v>
          </cell>
          <cell r="D255">
            <v>53</v>
          </cell>
          <cell r="F255">
            <v>53</v>
          </cell>
        </row>
        <row r="256">
          <cell r="A256" t="str">
            <v>Докторская вареная термоус.пак. "Высокий вкус"  СПК</v>
          </cell>
          <cell r="D256">
            <v>162</v>
          </cell>
          <cell r="F256">
            <v>162</v>
          </cell>
        </row>
        <row r="257">
          <cell r="A257" t="str">
            <v>Жар-боллы с курочкой и сыром, ВЕС ТМ Зареченские  ПОКОМ</v>
          </cell>
          <cell r="D257">
            <v>3</v>
          </cell>
          <cell r="F257">
            <v>93.01</v>
          </cell>
        </row>
        <row r="258">
          <cell r="A258" t="str">
            <v>Жар-ладушки с мясом ТМ Зареченские ВЕС ПОКОМ</v>
          </cell>
          <cell r="F258">
            <v>214.2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10.4</v>
          </cell>
        </row>
        <row r="260">
          <cell r="A260" t="str">
            <v>Жар-ладушки с яблоком и грушей ТМ Зареченские ВЕС ПОКОМ</v>
          </cell>
          <cell r="F260">
            <v>14.802</v>
          </cell>
        </row>
        <row r="261">
          <cell r="A261" t="str">
            <v>ЖАР-мени ВЕС ТМ Зареченские  ПОКОМ</v>
          </cell>
          <cell r="F261">
            <v>178.00200000000001</v>
          </cell>
        </row>
        <row r="262">
          <cell r="A262" t="str">
            <v>Карбонад Юбилейный 0,13кг нар.д/ф шт. СПК</v>
          </cell>
          <cell r="D262">
            <v>2</v>
          </cell>
          <cell r="F262">
            <v>2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6</v>
          </cell>
          <cell r="F263">
            <v>6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6</v>
          </cell>
          <cell r="F264">
            <v>6</v>
          </cell>
        </row>
        <row r="265">
          <cell r="A265" t="str">
            <v>Классика с/к 235 гр.шт. "Высокий вкус"  СПК</v>
          </cell>
          <cell r="D265">
            <v>3</v>
          </cell>
          <cell r="F265">
            <v>3</v>
          </cell>
        </row>
        <row r="266">
          <cell r="A266" t="str">
            <v>Классическая вареная 400 гр.шт.  СПК</v>
          </cell>
          <cell r="D266">
            <v>22</v>
          </cell>
          <cell r="F266">
            <v>22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1253</v>
          </cell>
          <cell r="F267">
            <v>1253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1128</v>
          </cell>
          <cell r="F268">
            <v>1128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339</v>
          </cell>
          <cell r="F269">
            <v>339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24</v>
          </cell>
          <cell r="F270">
            <v>24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703</v>
          </cell>
        </row>
        <row r="272">
          <cell r="A272" t="str">
            <v>Круггетсы сочные ТМ Горячая штучка ТС Круггетсы  ВЕС(3 кг)  ПОКОМ</v>
          </cell>
          <cell r="D272">
            <v>1</v>
          </cell>
          <cell r="F272">
            <v>1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1200</v>
          </cell>
          <cell r="F273">
            <v>2237</v>
          </cell>
        </row>
        <row r="274">
          <cell r="A274" t="str">
            <v>Ла Фаворте с/в "Эликатессе" 140 гр.шт.  СПК</v>
          </cell>
          <cell r="D274">
            <v>279</v>
          </cell>
          <cell r="F274">
            <v>279</v>
          </cell>
        </row>
        <row r="275">
          <cell r="A275" t="str">
            <v>Ливерная Печеночная "Просто выгодно" 0,3 кг.шт.  СПК</v>
          </cell>
          <cell r="D275">
            <v>107</v>
          </cell>
          <cell r="F275">
            <v>107</v>
          </cell>
        </row>
        <row r="276">
          <cell r="A276" t="str">
            <v>Любительская вареная термоус.пак. "Высокий вкус"  СПК</v>
          </cell>
          <cell r="D276">
            <v>120</v>
          </cell>
          <cell r="F276">
            <v>120</v>
          </cell>
        </row>
        <row r="277">
          <cell r="A277" t="str">
            <v>Мини-пицца с ветчиной и сыром 0,3кг ТМ Зареченские  ПОКОМ</v>
          </cell>
          <cell r="D277">
            <v>9</v>
          </cell>
          <cell r="F277">
            <v>42</v>
          </cell>
        </row>
        <row r="278">
          <cell r="A278" t="str">
            <v>Мини-сосиски в тесте "Фрайпики" 3,7кг ВЕС,  ПОКОМ</v>
          </cell>
          <cell r="F278">
            <v>3.7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3.7010000000000001</v>
          </cell>
          <cell r="F279">
            <v>289.00299999999999</v>
          </cell>
        </row>
        <row r="280">
          <cell r="A280" t="str">
            <v>Мини-сосиски в тесте 0,3кг ТМ Зареченские  ПОКОМ</v>
          </cell>
          <cell r="D280">
            <v>9</v>
          </cell>
          <cell r="F280">
            <v>21</v>
          </cell>
        </row>
        <row r="281">
          <cell r="A281" t="str">
            <v>Мини-чебуречки с мясом  0,3кг ТМ Зареченские  ПОКОМ</v>
          </cell>
          <cell r="D281">
            <v>5</v>
          </cell>
          <cell r="F281">
            <v>22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6</v>
          </cell>
          <cell r="F282">
            <v>23</v>
          </cell>
        </row>
        <row r="283">
          <cell r="A283" t="str">
            <v>Мини-шарики с курочкой и сыром ТМ Зареченские ВЕС  ПОКОМ</v>
          </cell>
          <cell r="F283">
            <v>72.400000000000006</v>
          </cell>
        </row>
        <row r="284">
          <cell r="A284" t="str">
            <v>Мусульманская вареная "Просто выгодно"  СПК</v>
          </cell>
          <cell r="D284">
            <v>28</v>
          </cell>
          <cell r="F284">
            <v>28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D286">
            <v>1</v>
          </cell>
          <cell r="F286">
            <v>122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</v>
          </cell>
          <cell r="F287">
            <v>3156</v>
          </cell>
        </row>
        <row r="288">
          <cell r="A288" t="str">
            <v>Наггетсы Курушки 0,25кг ТМ Стародворье  ПОКОМ</v>
          </cell>
          <cell r="F288">
            <v>52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5</v>
          </cell>
          <cell r="F289">
            <v>2270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4</v>
          </cell>
          <cell r="F290">
            <v>2551</v>
          </cell>
        </row>
        <row r="291">
          <cell r="A291" t="str">
            <v>Наггетсы с куриным филе и сыром ТМ Вязанка 0,25 кг ПОКОМ</v>
          </cell>
          <cell r="D291">
            <v>4</v>
          </cell>
          <cell r="F291">
            <v>902</v>
          </cell>
        </row>
        <row r="292">
          <cell r="A292" t="str">
            <v>Наггетсы Хрустящие 0,3кг ТМ Зареченские  ПОКОМ</v>
          </cell>
          <cell r="D292">
            <v>12</v>
          </cell>
          <cell r="F292">
            <v>54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1045.001</v>
          </cell>
        </row>
        <row r="294">
          <cell r="A294" t="str">
            <v>Оригинальная с перцем с/к  СПК</v>
          </cell>
          <cell r="D294">
            <v>353.7</v>
          </cell>
          <cell r="F294">
            <v>1153.7</v>
          </cell>
        </row>
        <row r="295">
          <cell r="A295" t="str">
            <v>Особая вареная  СПК</v>
          </cell>
          <cell r="D295">
            <v>6</v>
          </cell>
          <cell r="F295">
            <v>6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4</v>
          </cell>
          <cell r="F296">
            <v>4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F297">
            <v>46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2</v>
          </cell>
          <cell r="F298">
            <v>220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109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4</v>
          </cell>
          <cell r="F300">
            <v>1054</v>
          </cell>
        </row>
        <row r="301">
          <cell r="A301" t="str">
            <v>Пельмени Бигбули с мясом, Горячая штучка 0,43кг  ПОКОМ</v>
          </cell>
          <cell r="D301">
            <v>3</v>
          </cell>
          <cell r="F301">
            <v>390</v>
          </cell>
        </row>
        <row r="302">
          <cell r="A302" t="str">
            <v>Пельмени Бигбули с мясом, Горячая штучка 0,9кг  ПОКОМ</v>
          </cell>
          <cell r="D302">
            <v>801</v>
          </cell>
          <cell r="F302">
            <v>1396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1181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445</v>
          </cell>
        </row>
        <row r="305">
          <cell r="A305" t="str">
            <v>Пельмени Бульмени Жюльен Горячая штучка 0,43  ПОКОМ</v>
          </cell>
          <cell r="F305">
            <v>1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416</v>
          </cell>
        </row>
        <row r="307">
          <cell r="A307" t="str">
            <v>Пельмени Бульмени с говядиной и свининой Горячая шт. 0,9 кг  ПОКОМ</v>
          </cell>
          <cell r="D307">
            <v>1390</v>
          </cell>
          <cell r="F307">
            <v>4179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1844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157.40100000000001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20</v>
          </cell>
          <cell r="F310">
            <v>1622.702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3210</v>
          </cell>
          <cell r="F311">
            <v>5954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2</v>
          </cell>
          <cell r="F312">
            <v>1416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D313">
            <v>7</v>
          </cell>
          <cell r="F313">
            <v>67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D314">
            <v>12</v>
          </cell>
          <cell r="F314">
            <v>112</v>
          </cell>
        </row>
        <row r="315">
          <cell r="A315" t="str">
            <v>Пельмени Жемчужные сфера 1,0кг ТМ Зареченские  ПОКОМ</v>
          </cell>
          <cell r="D315">
            <v>2</v>
          </cell>
          <cell r="F315">
            <v>27</v>
          </cell>
        </row>
        <row r="316">
          <cell r="A316" t="str">
            <v>Пельмени Левантские ТМ Особый рецепт 0,8 кг  ПОКОМ</v>
          </cell>
          <cell r="F316">
            <v>2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495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3</v>
          </cell>
          <cell r="F318">
            <v>303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3</v>
          </cell>
          <cell r="F319">
            <v>189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3</v>
          </cell>
          <cell r="F320">
            <v>1659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F321">
            <v>302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927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2</v>
          </cell>
          <cell r="F323">
            <v>801</v>
          </cell>
        </row>
        <row r="324">
          <cell r="A324" t="str">
            <v>Пельмени Сочные сфера 0,8 кг ТМ Стародворье  ПОКОМ</v>
          </cell>
          <cell r="F324">
            <v>68</v>
          </cell>
        </row>
        <row r="325">
          <cell r="A325" t="str">
            <v>Пельмени Татарские 0,4кг ТМ Особый рецепт  ПОКОМ</v>
          </cell>
          <cell r="F325">
            <v>6</v>
          </cell>
        </row>
        <row r="326">
          <cell r="A326" t="str">
            <v>Пипперони с/к "Эликатессе" 0,10 кг.шт.  СПК</v>
          </cell>
          <cell r="D326">
            <v>7</v>
          </cell>
          <cell r="F326">
            <v>7</v>
          </cell>
        </row>
        <row r="327">
          <cell r="A327" t="str">
            <v>Пипперони с/к "Эликатессе" 0,20 кг.шт.  СПК</v>
          </cell>
          <cell r="D327">
            <v>4</v>
          </cell>
          <cell r="F327">
            <v>4</v>
          </cell>
        </row>
        <row r="328">
          <cell r="A328" t="str">
            <v>Пирожки с мясом 0,3кг ТМ Зареченские  ПОКОМ</v>
          </cell>
          <cell r="D328">
            <v>6</v>
          </cell>
          <cell r="F328">
            <v>29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7</v>
          </cell>
        </row>
        <row r="330">
          <cell r="A330" t="str">
            <v>Плавленый сыр "Шоколадный" 30% 180 гр ТМ "ПАПА МОЖЕТ"  ОСТАНКИНО</v>
          </cell>
          <cell r="D330">
            <v>45</v>
          </cell>
          <cell r="F330">
            <v>45</v>
          </cell>
        </row>
        <row r="331">
          <cell r="A331" t="str">
            <v>Плавленый Сыр 45% "С ветчиной" СТМ "ПапаМожет" 180гр  ОСТАНКИНО</v>
          </cell>
          <cell r="D331">
            <v>60</v>
          </cell>
          <cell r="F331">
            <v>60</v>
          </cell>
        </row>
        <row r="332">
          <cell r="A332" t="str">
            <v>Плавленый Сыр 45% "С грибами" СТМ "ПапаМожет 180гр  ОСТАНКИНО</v>
          </cell>
          <cell r="D332">
            <v>55</v>
          </cell>
          <cell r="F332">
            <v>55</v>
          </cell>
        </row>
        <row r="333">
          <cell r="A333" t="str">
            <v>По-Австрийски с/к 260 гр.шт. "Высокий вкус"  СПК</v>
          </cell>
          <cell r="D333">
            <v>1</v>
          </cell>
          <cell r="F333">
            <v>1</v>
          </cell>
        </row>
        <row r="334">
          <cell r="A334" t="str">
            <v>Покровская вареная 0,47 кг шт.  СПК</v>
          </cell>
          <cell r="D334">
            <v>15</v>
          </cell>
          <cell r="F334">
            <v>15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11</v>
          </cell>
          <cell r="F335">
            <v>11</v>
          </cell>
        </row>
        <row r="336">
          <cell r="A336" t="str">
            <v>Ричеза с/к 230 гр.шт.  СПК</v>
          </cell>
          <cell r="D336">
            <v>419</v>
          </cell>
          <cell r="F336">
            <v>520</v>
          </cell>
        </row>
        <row r="337">
          <cell r="A337" t="str">
            <v>Сальчетти с/к 230 гр.шт.  СПК</v>
          </cell>
          <cell r="D337">
            <v>300</v>
          </cell>
          <cell r="F337">
            <v>400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172</v>
          </cell>
          <cell r="F338">
            <v>172</v>
          </cell>
        </row>
        <row r="339">
          <cell r="A339" t="str">
            <v>Салями Трюфель с/в "Эликатессе" 0,16 кг.шт.  СПК</v>
          </cell>
          <cell r="D339">
            <v>172</v>
          </cell>
          <cell r="F339">
            <v>172</v>
          </cell>
        </row>
        <row r="340">
          <cell r="A340" t="str">
            <v>Салями Финская с/к 235 гр.шт. "Высокий вкус"  СПК</v>
          </cell>
          <cell r="D340">
            <v>2</v>
          </cell>
          <cell r="F340">
            <v>2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276</v>
          </cell>
          <cell r="F341">
            <v>406</v>
          </cell>
        </row>
        <row r="342">
          <cell r="A342" t="str">
            <v>Сардельки "Необыкновенные" (в ср.защ.атм.)  СПК</v>
          </cell>
          <cell r="D342">
            <v>22</v>
          </cell>
          <cell r="F342">
            <v>22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137.5</v>
          </cell>
          <cell r="F343">
            <v>187.5</v>
          </cell>
        </row>
        <row r="344">
          <cell r="A344" t="str">
            <v>Сардельки из свинины (черева) ( в ср.защ.атм) "Высокий вкус"  СПК</v>
          </cell>
          <cell r="D344">
            <v>1</v>
          </cell>
          <cell r="F344">
            <v>1</v>
          </cell>
        </row>
        <row r="345">
          <cell r="A345" t="str">
            <v>Семейная с чесночком Экстра вареная  СПК</v>
          </cell>
          <cell r="D345">
            <v>48</v>
          </cell>
          <cell r="F345">
            <v>48</v>
          </cell>
        </row>
        <row r="346">
          <cell r="A346" t="str">
            <v>Семейная с чесночком Экстра вареная 0,5 кг.шт.  СПК</v>
          </cell>
          <cell r="D346">
            <v>39</v>
          </cell>
          <cell r="F346">
            <v>39</v>
          </cell>
        </row>
        <row r="347">
          <cell r="A347" t="str">
            <v>Сервелат Европейский в/к, в/с 0,38 кг.шт.термофор.пак  СПК</v>
          </cell>
          <cell r="D347">
            <v>32</v>
          </cell>
          <cell r="F347">
            <v>32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64</v>
          </cell>
          <cell r="F348">
            <v>67</v>
          </cell>
        </row>
        <row r="349">
          <cell r="A349" t="str">
            <v>Сервелат Финский в/к 0,38 кг.шт. термофор.пак.  СПК</v>
          </cell>
          <cell r="D349">
            <v>44</v>
          </cell>
          <cell r="F349">
            <v>44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42</v>
          </cell>
          <cell r="F350">
            <v>42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466</v>
          </cell>
          <cell r="F351">
            <v>466</v>
          </cell>
        </row>
        <row r="352">
          <cell r="A352" t="str">
            <v>Сибирская особая с/к 0,235 кг шт.  СПК</v>
          </cell>
          <cell r="D352">
            <v>281</v>
          </cell>
          <cell r="F352">
            <v>441</v>
          </cell>
        </row>
        <row r="353">
          <cell r="A353" t="str">
            <v>Славянская п/к 0,38 кг шт.термофор.пак.  СПК</v>
          </cell>
          <cell r="D353">
            <v>15</v>
          </cell>
          <cell r="F353">
            <v>15</v>
          </cell>
        </row>
        <row r="354">
          <cell r="A354" t="str">
            <v>Смак-мени с картофелем и сочной грудинкой 1кг ТМ Зареченские ПОКОМ</v>
          </cell>
          <cell r="F354">
            <v>2</v>
          </cell>
        </row>
        <row r="355">
          <cell r="A355" t="str">
            <v>Сосиски "Баварские" 0,36 кг.шт. вак.упак.  СПК</v>
          </cell>
          <cell r="D355">
            <v>22</v>
          </cell>
          <cell r="F355">
            <v>22</v>
          </cell>
        </row>
        <row r="356">
          <cell r="A356" t="str">
            <v>Сосиски "БОЛЬШАЯ SOSиска" (в ср.защ.атм.) 1,0 кг  СПК</v>
          </cell>
          <cell r="D356">
            <v>7</v>
          </cell>
          <cell r="F356">
            <v>7</v>
          </cell>
        </row>
        <row r="357">
          <cell r="A357" t="str">
            <v>Сосиски "БОЛЬШАЯ SOSиска" Бекон (лоток с ср.защ.атм.)  СПК</v>
          </cell>
          <cell r="D357">
            <v>6.5</v>
          </cell>
          <cell r="F357">
            <v>7.66</v>
          </cell>
        </row>
        <row r="358">
          <cell r="A358" t="str">
            <v>Сосиски "Молочные" 0,36 кг.шт. вак.упак.  СПК</v>
          </cell>
          <cell r="D358">
            <v>31</v>
          </cell>
          <cell r="F358">
            <v>31</v>
          </cell>
        </row>
        <row r="359">
          <cell r="A359" t="str">
            <v>Сосиски Классические (в ср.защ.атм.) СПК</v>
          </cell>
          <cell r="D359">
            <v>2</v>
          </cell>
          <cell r="F359">
            <v>2</v>
          </cell>
        </row>
        <row r="360">
          <cell r="A360" t="str">
            <v>Сосиски Мусульманские "Просто выгодно" (в ср.защ.атм.)  СПК</v>
          </cell>
          <cell r="D360">
            <v>33</v>
          </cell>
          <cell r="F360">
            <v>33</v>
          </cell>
        </row>
        <row r="361">
          <cell r="A361" t="str">
            <v>Сосиски Хот-дог ВЕС (лоток с ср.защ.атм.)   СПК</v>
          </cell>
          <cell r="D361">
            <v>39</v>
          </cell>
          <cell r="F361">
            <v>39</v>
          </cell>
        </row>
        <row r="362">
          <cell r="A362" t="str">
            <v>Сосисоны в темпуре ВЕС  ПОКОМ</v>
          </cell>
          <cell r="F362">
            <v>17.399999999999999</v>
          </cell>
        </row>
        <row r="363">
          <cell r="A363" t="str">
            <v>Сочный мегачебурек ТМ Зареченские ВЕС ПОКОМ</v>
          </cell>
          <cell r="D363">
            <v>2.2999999999999998</v>
          </cell>
          <cell r="F363">
            <v>289.88600000000002</v>
          </cell>
        </row>
        <row r="364">
          <cell r="A364" t="str">
            <v>Сыр "Пармезан" 40% колотый 100 гр  ОСТАНКИНО</v>
          </cell>
          <cell r="D364">
            <v>16</v>
          </cell>
          <cell r="F364">
            <v>16</v>
          </cell>
        </row>
        <row r="365">
          <cell r="A365" t="str">
            <v>Сыр "Пармезан" 40% кусок 180 гр  ОСТАНКИНО</v>
          </cell>
          <cell r="D365">
            <v>197</v>
          </cell>
          <cell r="F365">
            <v>199</v>
          </cell>
        </row>
        <row r="366">
          <cell r="A366" t="str">
            <v>Сыр Боккончини копченый 40% 100 гр.  ОСТАНКИНО</v>
          </cell>
          <cell r="D366">
            <v>178</v>
          </cell>
          <cell r="F366">
            <v>178</v>
          </cell>
        </row>
        <row r="367">
          <cell r="A367" t="str">
            <v>Сыр Гауда 45% тм Папа Может, нарезанные ломтики 125г (МИНИ)  Останкино</v>
          </cell>
          <cell r="D367">
            <v>38</v>
          </cell>
          <cell r="F367">
            <v>38</v>
          </cell>
        </row>
        <row r="368">
          <cell r="A368" t="str">
            <v>Сыр колбасный копченый Папа Может 400 гр  ОСТАНКИНО</v>
          </cell>
          <cell r="D368">
            <v>8</v>
          </cell>
          <cell r="F368">
            <v>8</v>
          </cell>
        </row>
        <row r="369">
          <cell r="A369" t="str">
            <v>Сыр Останкино "Алтайский Gold" 50% вес  ОСТАНКИНО</v>
          </cell>
          <cell r="D369">
            <v>1.3</v>
          </cell>
          <cell r="F369">
            <v>1.3</v>
          </cell>
        </row>
        <row r="370">
          <cell r="A370" t="str">
            <v>Сыр ПАПА МОЖЕТ "Гауда Голд" 45% 180 г  ОСТАНКИНО</v>
          </cell>
          <cell r="D370">
            <v>641</v>
          </cell>
          <cell r="F370">
            <v>641</v>
          </cell>
        </row>
        <row r="371">
          <cell r="A371" t="str">
            <v>Сыр Папа Может "Гауда Голд", 45% брусок ВЕС ОСТАНКИНО</v>
          </cell>
          <cell r="D371">
            <v>10.8</v>
          </cell>
          <cell r="F371">
            <v>10.8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202</v>
          </cell>
          <cell r="F372">
            <v>202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48</v>
          </cell>
          <cell r="F373">
            <v>48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93</v>
          </cell>
          <cell r="F375">
            <v>93</v>
          </cell>
        </row>
        <row r="376">
          <cell r="A376" t="str">
            <v>Сыр Папа Может "Пошехонский" 45% вес (= 3 кг)  ОСТАНКИНО</v>
          </cell>
          <cell r="D376">
            <v>19.5</v>
          </cell>
          <cell r="F376">
            <v>19.5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1461</v>
          </cell>
          <cell r="F377">
            <v>1461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96.5</v>
          </cell>
          <cell r="F378">
            <v>96.5</v>
          </cell>
        </row>
        <row r="379">
          <cell r="A379" t="str">
            <v>Сыр Папа Может "Сметанковый" 50% вес (=3кг)  ОСТАНКИНО</v>
          </cell>
          <cell r="D379">
            <v>6</v>
          </cell>
          <cell r="F379">
            <v>6</v>
          </cell>
        </row>
        <row r="380">
          <cell r="A380" t="str">
            <v>Сыр ПАПА МОЖЕТ "Тильзитер" 45% 180 г  ОСТАНКИНО</v>
          </cell>
          <cell r="D380">
            <v>486</v>
          </cell>
          <cell r="F380">
            <v>486</v>
          </cell>
        </row>
        <row r="381">
          <cell r="A381" t="str">
            <v>Сыр Папа Может "Тильзитер", 45% брусок ВЕС   ОСТАНКИНО</v>
          </cell>
          <cell r="D381">
            <v>77.099999999999994</v>
          </cell>
          <cell r="F381">
            <v>77.099999999999994</v>
          </cell>
        </row>
        <row r="382">
          <cell r="A382" t="str">
            <v>Сыр Папа Может Гауда  45% 200гр   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Голландский  45% 200гр     Останкино</v>
          </cell>
          <cell r="D383">
            <v>62</v>
          </cell>
          <cell r="F383">
            <v>62</v>
          </cell>
        </row>
        <row r="384">
          <cell r="A384" t="str">
            <v>Сыр Папа Может Голландский 45%, нарез, 125г (9 шт)  Останкино</v>
          </cell>
          <cell r="D384">
            <v>97</v>
          </cell>
          <cell r="F384">
            <v>97</v>
          </cell>
        </row>
        <row r="385">
          <cell r="A385" t="str">
            <v>Сыр Папа Может Папин Завтрак 50% 200г  Останкино</v>
          </cell>
          <cell r="D385">
            <v>2</v>
          </cell>
          <cell r="F385">
            <v>2</v>
          </cell>
        </row>
        <row r="386">
          <cell r="A386" t="str">
            <v>Сыр Папа Может Российский 50%, нарезка 125г  Останкино</v>
          </cell>
          <cell r="D386">
            <v>20</v>
          </cell>
          <cell r="F386">
            <v>20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136</v>
          </cell>
          <cell r="F387">
            <v>139.34800000000001</v>
          </cell>
        </row>
        <row r="388">
          <cell r="A388" t="str">
            <v>Сыр Папа Может Тильзитер   45% 200гр     Останкино</v>
          </cell>
          <cell r="D388">
            <v>87</v>
          </cell>
          <cell r="F388">
            <v>87</v>
          </cell>
        </row>
        <row r="389">
          <cell r="A389" t="str">
            <v>Сыр Папа Может Тильзитер 50%, нарезка 125г  Останкино</v>
          </cell>
          <cell r="D389">
            <v>21</v>
          </cell>
          <cell r="F389">
            <v>21</v>
          </cell>
        </row>
        <row r="390">
          <cell r="A390" t="str">
            <v>Сыр плавленый Сливочный ж 45 % 180г ТМ Папа Может (16шт) ОСТАНКИНО</v>
          </cell>
          <cell r="D390">
            <v>103</v>
          </cell>
          <cell r="F390">
            <v>103</v>
          </cell>
        </row>
        <row r="391">
          <cell r="A391" t="str">
            <v>Сыр рассольный жирный Чечил 45% 100 гр  ОСТАНКИНО</v>
          </cell>
          <cell r="D391">
            <v>2</v>
          </cell>
          <cell r="F391">
            <v>2</v>
          </cell>
        </row>
        <row r="392">
          <cell r="A392" t="str">
            <v>Сыр Российский сливочный 45% тм Папа Может, нарезанные ломтики 125г (МИНИ)  ОСТАНКИНО</v>
          </cell>
          <cell r="D392">
            <v>362</v>
          </cell>
          <cell r="F392">
            <v>362</v>
          </cell>
        </row>
        <row r="393">
          <cell r="A393" t="str">
            <v>Сыр Скаморца свежий 40% 100 гр.  ОСТАНКИНО</v>
          </cell>
          <cell r="D393">
            <v>179</v>
          </cell>
          <cell r="F393">
            <v>179</v>
          </cell>
        </row>
        <row r="394">
          <cell r="A394" t="str">
            <v>Сыр творожный с зеленью 60% Папа может 140 гр.  ОСТАНКИНО</v>
          </cell>
          <cell r="D394">
            <v>55</v>
          </cell>
          <cell r="F394">
            <v>55</v>
          </cell>
        </row>
        <row r="395">
          <cell r="A395" t="str">
            <v>Сыр Чечил копченый 43% 100г/6шт ТМ Папа Может  ОСТАНКИНО</v>
          </cell>
          <cell r="D395">
            <v>141</v>
          </cell>
          <cell r="F395">
            <v>141</v>
          </cell>
        </row>
        <row r="396">
          <cell r="A396" t="str">
            <v>Сыр Чечил свежий 45% 100г/6шт ТМ Папа Может  ОСТАНКИНО</v>
          </cell>
          <cell r="D396">
            <v>396</v>
          </cell>
          <cell r="F396">
            <v>396</v>
          </cell>
        </row>
        <row r="397">
          <cell r="A397" t="str">
            <v>Сыч/Прод Коровино Российский 50% 200г СЗМЖ  ОСТАНКИНО</v>
          </cell>
          <cell r="D397">
            <v>159</v>
          </cell>
          <cell r="F397">
            <v>159</v>
          </cell>
        </row>
        <row r="398">
          <cell r="A398" t="str">
            <v>Сыч/Прод Коровино Российский Ориг 50% ВЕС (7,5 кг круг) ОСТАНКИНО</v>
          </cell>
          <cell r="D398">
            <v>97.5</v>
          </cell>
          <cell r="F398">
            <v>97.5</v>
          </cell>
        </row>
        <row r="399">
          <cell r="A399" t="str">
            <v>Сыч/Прод Коровино Российский Оригин 50% ВЕС (5 кг)  ОСТАНКИНО</v>
          </cell>
          <cell r="D399">
            <v>215.5</v>
          </cell>
          <cell r="F399">
            <v>215.5</v>
          </cell>
        </row>
        <row r="400">
          <cell r="A400" t="str">
            <v>Сыч/Прод Коровино Тильзитер 50% 200г СЗМЖ  ОСТАНКИНО</v>
          </cell>
          <cell r="D400">
            <v>151</v>
          </cell>
          <cell r="F400">
            <v>151</v>
          </cell>
        </row>
        <row r="401">
          <cell r="A401" t="str">
            <v>Сыч/Прод Коровино Тильзитер Оригин 50% ВЕС (5 кг брус) СЗМЖ  ОСТАНКИНО</v>
          </cell>
          <cell r="D401">
            <v>300.5</v>
          </cell>
          <cell r="F401">
            <v>300.5</v>
          </cell>
        </row>
        <row r="402">
          <cell r="A402" t="str">
            <v>Творожный Сыр 60% С маринованными огурчиками и укропом 140 гр  ОСТАНКИНО</v>
          </cell>
          <cell r="D402">
            <v>37</v>
          </cell>
          <cell r="F402">
            <v>37</v>
          </cell>
        </row>
        <row r="403">
          <cell r="A403" t="str">
            <v>Творожный Сыр 60% Сливочный  СТМ "ПапаМожет" - 140гр  ОСТАНКИНО</v>
          </cell>
          <cell r="D403">
            <v>189</v>
          </cell>
          <cell r="F403">
            <v>189</v>
          </cell>
        </row>
        <row r="404">
          <cell r="A404" t="str">
            <v>Торо Неро с/в "Эликатессе" 140 гр.шт.  СПК</v>
          </cell>
          <cell r="D404">
            <v>157</v>
          </cell>
          <cell r="F404">
            <v>157</v>
          </cell>
        </row>
        <row r="405">
          <cell r="A405" t="str">
            <v>Уши свиные копченые к пиву 0,15кг нар. д/ф шт.  СПК</v>
          </cell>
          <cell r="D405">
            <v>30</v>
          </cell>
          <cell r="F405">
            <v>30</v>
          </cell>
        </row>
        <row r="406">
          <cell r="A406" t="str">
            <v>Фестивальная пора с/к 100 гр.шт.нар. (лоток с ср.защ.атм.)  СПК</v>
          </cell>
          <cell r="D406">
            <v>474</v>
          </cell>
          <cell r="F406">
            <v>474</v>
          </cell>
        </row>
        <row r="407">
          <cell r="A407" t="str">
            <v>Фестивальная пора с/к 235 гр.шт.  СПК</v>
          </cell>
          <cell r="D407">
            <v>908</v>
          </cell>
          <cell r="F407">
            <v>911</v>
          </cell>
        </row>
        <row r="408">
          <cell r="A408" t="str">
            <v>Фестивальная пора с/к термоус.пак  СПК</v>
          </cell>
          <cell r="D408">
            <v>29.2</v>
          </cell>
          <cell r="F408">
            <v>29.2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9</v>
          </cell>
        </row>
        <row r="410">
          <cell r="A410" t="str">
            <v>Фуэт с/в "Эликатессе" 160 гр.шт.  СПК</v>
          </cell>
          <cell r="D410">
            <v>257</v>
          </cell>
          <cell r="F410">
            <v>257</v>
          </cell>
        </row>
        <row r="411">
          <cell r="A411" t="str">
            <v>Хинкали Классические ТМ Зареченские ВЕС ПОКОМ</v>
          </cell>
          <cell r="F411">
            <v>80</v>
          </cell>
        </row>
        <row r="412">
          <cell r="A412" t="str">
            <v>Хотстеры Foodgital 0,25кг ТМ Горячая штучка  ПОКОМ</v>
          </cell>
          <cell r="F412">
            <v>7</v>
          </cell>
        </row>
        <row r="413">
          <cell r="A413" t="str">
            <v>Хотстеры с сыром 0,25кг ТМ Горячая штучка  ПОКОМ</v>
          </cell>
          <cell r="F413">
            <v>20</v>
          </cell>
        </row>
        <row r="414">
          <cell r="A414" t="str">
            <v>Хотстеры ТМ Горячая штучка ТС Хотстеры 0,25 кг зам  ПОКОМ</v>
          </cell>
          <cell r="D414">
            <v>3608</v>
          </cell>
          <cell r="F414">
            <v>5322</v>
          </cell>
        </row>
        <row r="415">
          <cell r="A415" t="str">
            <v>Хрустящие крылышки острые к пиву ТМ Горячая штучка 0,3кг зам  ПОКОМ</v>
          </cell>
          <cell r="D415">
            <v>2</v>
          </cell>
          <cell r="F415">
            <v>462</v>
          </cell>
        </row>
        <row r="416">
          <cell r="A416" t="str">
            <v>Хрустящие крылышки ТМ Горячая штучка 0,3 кг зам  ПОКОМ</v>
          </cell>
          <cell r="D416">
            <v>1</v>
          </cell>
          <cell r="F416">
            <v>469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14.4</v>
          </cell>
        </row>
        <row r="418">
          <cell r="A418" t="str">
            <v>Чебупай нежная груша 0,2кг ТМ Горячая штучка  ПОКОМ</v>
          </cell>
          <cell r="F418">
            <v>37</v>
          </cell>
        </row>
        <row r="419">
          <cell r="A419" t="str">
            <v>Чебупай сладкая клубника 0,2кг ТМ Горячая штучка  ПОКОМ</v>
          </cell>
          <cell r="F419">
            <v>30</v>
          </cell>
        </row>
        <row r="420">
          <cell r="A420" t="str">
            <v>Чебупай сочное яблоко ТМ Горячая штучка 0,2 кг зам.  ПОКОМ</v>
          </cell>
          <cell r="D420">
            <v>4</v>
          </cell>
          <cell r="F420">
            <v>199</v>
          </cell>
        </row>
        <row r="421">
          <cell r="A421" t="str">
            <v>Чебупай спелая вишня ТМ Горячая штучка 0,2 кг зам.  ПОКОМ</v>
          </cell>
          <cell r="D421">
            <v>4</v>
          </cell>
          <cell r="F421">
            <v>271</v>
          </cell>
        </row>
        <row r="422">
          <cell r="A422" t="str">
            <v>Чебупели Курочка гриль ТМ Горячая штучка, 0,3 кг зам  ПОКОМ</v>
          </cell>
          <cell r="D422">
            <v>2</v>
          </cell>
          <cell r="F422">
            <v>328</v>
          </cell>
        </row>
        <row r="423">
          <cell r="A423" t="str">
            <v>Чебупицца курочка по-итальянски Горячая штучка 0,25 кг зам  ПОКОМ</v>
          </cell>
          <cell r="D423">
            <v>2420</v>
          </cell>
          <cell r="F423">
            <v>4301</v>
          </cell>
        </row>
        <row r="424">
          <cell r="A424" t="str">
            <v>Чебупицца Пепперони ТМ Горячая штучка ТС Чебупицца 0.25кг зам  ПОКОМ</v>
          </cell>
          <cell r="D424">
            <v>918</v>
          </cell>
          <cell r="F424">
            <v>4227</v>
          </cell>
        </row>
        <row r="425">
          <cell r="A425" t="str">
            <v>Чебуреки Мясные вес 2,7 кг ТМ Зареченские ВЕС ПОКОМ</v>
          </cell>
          <cell r="D425">
            <v>2.7010000000000001</v>
          </cell>
          <cell r="F425">
            <v>29.701000000000001</v>
          </cell>
        </row>
        <row r="426">
          <cell r="A426" t="str">
            <v>Чебуреки сочные ВЕС ТМ Зареченские  ПОКОМ</v>
          </cell>
          <cell r="F426">
            <v>529.20299999999997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160.71</v>
          </cell>
          <cell r="F428">
            <v>160.71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267</v>
          </cell>
          <cell r="F429">
            <v>267</v>
          </cell>
        </row>
        <row r="430">
          <cell r="A430" t="str">
            <v>Юбилейная с/к 0,10 кг.шт. нарезка (лоток с ср.защ.атм.)  СПК</v>
          </cell>
          <cell r="D430">
            <v>130</v>
          </cell>
          <cell r="F430">
            <v>130</v>
          </cell>
        </row>
        <row r="431">
          <cell r="A431" t="str">
            <v>Юбилейная с/к 0,235 кг.шт.  СПК</v>
          </cell>
          <cell r="D431">
            <v>1441</v>
          </cell>
          <cell r="F431">
            <v>1871</v>
          </cell>
        </row>
        <row r="432">
          <cell r="A432" t="str">
            <v>Итого</v>
          </cell>
          <cell r="D432">
            <v>173752.80799999999</v>
          </cell>
          <cell r="F432">
            <v>375977.91700000002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08.08.2024 - 08.08.2024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73.388999999999996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311.512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17.158000000000001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942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110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378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61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93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140.828</v>
          </cell>
        </row>
        <row r="26">
          <cell r="A26" t="str">
            <v xml:space="preserve"> 201  Ветчина Нежная ТМ Особый рецепт, (2,5кг), ПОКОМ</v>
          </cell>
          <cell r="D26">
            <v>969.44100000000003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95.335999999999999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153.59299999999999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80.460999999999999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76.88</v>
          </cell>
        </row>
        <row r="31">
          <cell r="A31" t="str">
            <v xml:space="preserve"> 240  Колбаса Салями охотничья, ВЕС. ПОКОМ</v>
          </cell>
          <cell r="D31">
            <v>8.4090000000000007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147.25700000000001</v>
          </cell>
        </row>
        <row r="33">
          <cell r="A33" t="str">
            <v xml:space="preserve"> 247  Сардельки Нежные, ВЕС.  ПОКОМ</v>
          </cell>
          <cell r="D33">
            <v>37.155999999999999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61.588000000000001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250.66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40.814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6.9740000000000002</v>
          </cell>
        </row>
        <row r="38">
          <cell r="A38" t="str">
            <v xml:space="preserve"> 263  Шпикачки Стародворские, ВЕС.  ПОКОМ</v>
          </cell>
          <cell r="D38">
            <v>10.765000000000001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50.616999999999997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60.415999999999997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33.732999999999997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1014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648</v>
          </cell>
        </row>
        <row r="45">
          <cell r="A45" t="str">
            <v xml:space="preserve"> 283  Сосиски Сочинки, ВЕС, ТМ Стародворье ПОКОМ</v>
          </cell>
          <cell r="D45">
            <v>174.148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356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440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37.168999999999997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757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910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22.791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47.125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410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525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91.105999999999995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149.58199999999999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39.707999999999998</v>
          </cell>
        </row>
        <row r="60">
          <cell r="A60" t="str">
            <v xml:space="preserve"> 318  Сосиски Датские ТМ Зареченские, ВЕС  ПОКОМ</v>
          </cell>
          <cell r="D60">
            <v>384.92099999999999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882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1.3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15.28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128.315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78</v>
          </cell>
        </row>
        <row r="70">
          <cell r="A70" t="str">
            <v xml:space="preserve"> 335  Колбаса Сливушка ТМ Вязанка. ВЕС.  ПОКОМ </v>
          </cell>
          <cell r="D70">
            <v>62.963999999999999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765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609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123.55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109.328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171.18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204.12200000000001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108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48.899000000000001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320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374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82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273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928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1.3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1637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159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106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276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64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97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50.664999999999999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1.3520000000000001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185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95.71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128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78.31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9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47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24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121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44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123.84699999999999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766.36800000000005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2.6680000000000001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1515.923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801.50900000000001</v>
          </cell>
        </row>
        <row r="114">
          <cell r="A114" t="str">
            <v xml:space="preserve"> 465  Колбаса Филейная оригинальная ВЕС ~0,8кг ТМ Особый рецепт в оболочке полиамид  ПОКОМ</v>
          </cell>
          <cell r="D114">
            <v>13.888999999999999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51</v>
          </cell>
        </row>
        <row r="116">
          <cell r="A116" t="str">
            <v xml:space="preserve"> 472  Колбаса Молочная ВЕС ТМ Зареченские  ПОКОМ</v>
          </cell>
          <cell r="D116">
            <v>1.3779999999999999</v>
          </cell>
        </row>
        <row r="117">
          <cell r="A117" t="str">
            <v xml:space="preserve"> 473  Ветчина Рубленая ВЕС ТМ Зареченские  ПОКОМ</v>
          </cell>
          <cell r="D117">
            <v>5.3920000000000003</v>
          </cell>
        </row>
        <row r="118">
          <cell r="A118" t="str">
            <v xml:space="preserve"> 474  Колбаса Молочная 0,4кг ТМ Зареченские  ПОКОМ</v>
          </cell>
          <cell r="D118">
            <v>28</v>
          </cell>
        </row>
        <row r="119">
          <cell r="A119" t="str">
            <v xml:space="preserve"> 475  Колбаса Нежная 0,4кг ТМ Зареченские  ПОКОМ</v>
          </cell>
          <cell r="D119">
            <v>18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13</v>
          </cell>
        </row>
        <row r="121">
          <cell r="A121" t="str">
            <v xml:space="preserve"> 477  Ветчина Рубленая 0,4кг ТМ Зареченские  ПОКОМ</v>
          </cell>
          <cell r="D121">
            <v>14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47.402000000000001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11.994999999999999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28</v>
          </cell>
        </row>
        <row r="125">
          <cell r="A125" t="str">
            <v>3215 ВЕТЧ.МЯСНАЯ Папа может п/о 0.4кг 8шт.    ОСТАНКИНО</v>
          </cell>
          <cell r="D125">
            <v>91</v>
          </cell>
        </row>
        <row r="126">
          <cell r="A126" t="str">
            <v>3812 СОЧНЫЕ сос п/о мгс 2*2  ОСТАНКИНО</v>
          </cell>
          <cell r="D126">
            <v>419.77699999999999</v>
          </cell>
        </row>
        <row r="127">
          <cell r="A127" t="str">
            <v>4063 МЯСНАЯ Папа может вар п/о_Л   ОСТАНКИНО</v>
          </cell>
          <cell r="D127">
            <v>377.49599999999998</v>
          </cell>
        </row>
        <row r="128">
          <cell r="A128" t="str">
            <v>4117 ЭКСТРА Папа может с/к в/у_Л   ОСТАНКИНО</v>
          </cell>
          <cell r="D128">
            <v>10.619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36.347000000000001</v>
          </cell>
        </row>
        <row r="130">
          <cell r="A130" t="str">
            <v>4813 ФИЛЕЙНАЯ Папа может вар п/о_Л   ОСТАНКИНО</v>
          </cell>
          <cell r="D130">
            <v>97.637</v>
          </cell>
        </row>
        <row r="131">
          <cell r="A131" t="str">
            <v>4993 САЛЯМИ ИТАЛЬЯНСКАЯ с/к в/у 1/250*8_120c ОСТАНКИНО</v>
          </cell>
          <cell r="D131">
            <v>146</v>
          </cell>
        </row>
        <row r="132">
          <cell r="A132" t="str">
            <v>5246 ДОКТОРСКАЯ ПРЕМИУМ вар б/о мгс_30с ОСТАНКИНО</v>
          </cell>
          <cell r="D132">
            <v>2.9889999999999999</v>
          </cell>
        </row>
        <row r="133">
          <cell r="A133" t="str">
            <v>5341 СЕРВЕЛАТ ОХОТНИЧИЙ в/к в/у  ОСТАНКИНО</v>
          </cell>
          <cell r="D133">
            <v>80.137</v>
          </cell>
        </row>
        <row r="134">
          <cell r="A134" t="str">
            <v>5483 ЭКСТРА Папа может с/к в/у 1/250 8шт.   ОСТАНКИНО</v>
          </cell>
          <cell r="D134">
            <v>253</v>
          </cell>
        </row>
        <row r="135">
          <cell r="A135" t="str">
            <v>5544 Сервелат Финский в/к в/у_45с НОВАЯ ОСТАНКИНО</v>
          </cell>
          <cell r="D135">
            <v>160.47</v>
          </cell>
        </row>
        <row r="136">
          <cell r="A136" t="str">
            <v>5682 САЛЯМИ МЕЛКОЗЕРНЕНАЯ с/к в/у 1/120_60с   ОСТАНКИНО</v>
          </cell>
          <cell r="D136">
            <v>680</v>
          </cell>
        </row>
        <row r="137">
          <cell r="A137" t="str">
            <v>5698 СЫТНЫЕ Папа может сар б/о мгс 1*3_Маяк  ОСТАНКИНО</v>
          </cell>
          <cell r="D137">
            <v>57.125999999999998</v>
          </cell>
        </row>
        <row r="138">
          <cell r="A138" t="str">
            <v>5706 АРОМАТНАЯ Папа может с/к в/у 1/250 8шт.  ОСТАНКИНО</v>
          </cell>
          <cell r="D138">
            <v>261</v>
          </cell>
        </row>
        <row r="139">
          <cell r="A139" t="str">
            <v>5708 ПОСОЛЬСКАЯ Папа может с/к в/у ОСТАНКИНО</v>
          </cell>
          <cell r="D139">
            <v>13.554</v>
          </cell>
        </row>
        <row r="140">
          <cell r="A140" t="str">
            <v>5820 СЛИВОЧНЫЕ Папа может сос п/о мгс 2*2_45с   ОСТАНКИНО</v>
          </cell>
          <cell r="D140">
            <v>32.783999999999999</v>
          </cell>
        </row>
        <row r="141">
          <cell r="A141" t="str">
            <v>5851 ЭКСТРА Папа может вар п/о   ОСТАНКИНО</v>
          </cell>
          <cell r="D141">
            <v>75.492999999999995</v>
          </cell>
        </row>
        <row r="142">
          <cell r="A142" t="str">
            <v>5931 ОХОТНИЧЬЯ Папа может с/к в/у 1/220 8шт.   ОСТАНКИНО</v>
          </cell>
          <cell r="D142">
            <v>256</v>
          </cell>
        </row>
        <row r="143">
          <cell r="A143" t="str">
            <v>5992 ВРЕМЯ ОКРОШКИ Папа может вар п/о 0.4кг   ОСТАНКИНО</v>
          </cell>
          <cell r="D143">
            <v>77</v>
          </cell>
        </row>
        <row r="144">
          <cell r="A144" t="str">
            <v>6113 СОЧНЫЕ сос п/о мгс 1*6_Ашан  ОСТАНКИНО</v>
          </cell>
          <cell r="D144">
            <v>261.238</v>
          </cell>
        </row>
        <row r="145">
          <cell r="A145" t="str">
            <v>6206 СВИНИНА ПО-ДОМАШНЕМУ к/в мл/к в/у 0.3кг  ОСТАНКИНО</v>
          </cell>
          <cell r="D145">
            <v>68</v>
          </cell>
        </row>
        <row r="146">
          <cell r="A146" t="str">
            <v>6228 МЯСНОЕ АССОРТИ к/з с/н мгс 1/90 10шт.  ОСТАНКИНО</v>
          </cell>
          <cell r="D146">
            <v>117</v>
          </cell>
        </row>
        <row r="147">
          <cell r="A147" t="str">
            <v>6247 ДОМАШНЯЯ Папа может вар п/о 0,4кг 8шт.  ОСТАНКИНО</v>
          </cell>
          <cell r="D147">
            <v>26</v>
          </cell>
        </row>
        <row r="148">
          <cell r="A148" t="str">
            <v>6268 ГОВЯЖЬЯ Папа может вар п/о 0,4кг 8 шт.  ОСТАНКИНО</v>
          </cell>
          <cell r="D148">
            <v>102</v>
          </cell>
        </row>
        <row r="149">
          <cell r="A149" t="str">
            <v>6297 ФИЛЕЙНЫЕ сос ц/о в/у 1/270 12шт_45с  ОСТАНКИНО</v>
          </cell>
          <cell r="D149">
            <v>-1</v>
          </cell>
        </row>
        <row r="150">
          <cell r="A150" t="str">
            <v>6303 МЯСНЫЕ Папа может сос п/о мгс 1.5*3  ОСТАНКИНО</v>
          </cell>
          <cell r="D150">
            <v>129.83199999999999</v>
          </cell>
        </row>
        <row r="151">
          <cell r="A151" t="str">
            <v>6325 ДОКТОРСКАЯ ПРЕМИУМ вар п/о 0.4кг 8шт.  ОСТАНКИНО</v>
          </cell>
          <cell r="D151">
            <v>303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6340 ДОМАШНИЙ РЕЦЕПТ Коровино 0.5кг 8шт.  ОСТАНКИНО</v>
          </cell>
          <cell r="D153">
            <v>243</v>
          </cell>
        </row>
        <row r="154">
          <cell r="A154" t="str">
            <v>6341 ДОМАШНИЙ РЕЦЕПТ СО ШПИКОМ Коровино 0.5кг  ОСТАНКИНО</v>
          </cell>
          <cell r="D154">
            <v>26</v>
          </cell>
        </row>
        <row r="155">
          <cell r="A155" t="str">
            <v>6353 ЭКСТРА Папа может вар п/о 0.4кг 8шт.  ОСТАНКИНО</v>
          </cell>
          <cell r="D155">
            <v>513</v>
          </cell>
        </row>
        <row r="156">
          <cell r="A156" t="str">
            <v>6392 ФИЛЕЙНАЯ Папа может вар п/о 0.4кг. ОСТАНКИНО</v>
          </cell>
          <cell r="D156">
            <v>1024</v>
          </cell>
        </row>
        <row r="157">
          <cell r="A157" t="str">
            <v>6426 КЛАССИЧЕСКАЯ ПМ вар п/о 0.3кг 8шт.  ОСТАНКИНО</v>
          </cell>
          <cell r="D157">
            <v>197</v>
          </cell>
        </row>
        <row r="158">
          <cell r="A158" t="str">
            <v>6453 ЭКСТРА Папа может с/к с/н в/у 1/100 14шт.   ОСТАНКИНО</v>
          </cell>
          <cell r="D158">
            <v>656</v>
          </cell>
        </row>
        <row r="159">
          <cell r="A159" t="str">
            <v>6454 АРОМАТНАЯ с/к с/н в/у 1/100 14шт.  ОСТАНКИНО</v>
          </cell>
          <cell r="D159">
            <v>628</v>
          </cell>
        </row>
        <row r="160">
          <cell r="A160" t="str">
            <v>6470 ВЕТЧ.МРАМОРНАЯ в/у_45с  ОСТАНКИНО</v>
          </cell>
          <cell r="D160">
            <v>7.34</v>
          </cell>
        </row>
        <row r="161">
          <cell r="A161" t="str">
            <v>6527 ШПИКАЧКИ СОЧНЫЕ ПМ сар б/о мгс 1*3 45с ОСТАНКИНО</v>
          </cell>
          <cell r="D161">
            <v>159.57300000000001</v>
          </cell>
        </row>
        <row r="162">
          <cell r="A162" t="str">
            <v>6528 ШПИКАЧКИ СОЧНЫЕ ПМ сар б/о мгс 0.4кг 45с  ОСТАНКИНО</v>
          </cell>
          <cell r="D162">
            <v>89</v>
          </cell>
        </row>
        <row r="163">
          <cell r="A163" t="str">
            <v>6602 БАВАРСКИЕ ПМ сос ц/о мгс 0,35кг 8шт.  ОСТАНКИНО</v>
          </cell>
          <cell r="D163">
            <v>96</v>
          </cell>
        </row>
        <row r="164">
          <cell r="A164" t="str">
            <v>6661 СОЧНЫЙ ГРИЛЬ ПМ сос п/о мгс 1.5*4_Маяк  ОСТАНКИНО</v>
          </cell>
          <cell r="D164">
            <v>3.121</v>
          </cell>
        </row>
        <row r="165">
          <cell r="A165" t="str">
            <v>6666 БОЯНСКАЯ Папа может п/к в/у 0,28кг 8 шт. ОСТАНКИНО</v>
          </cell>
          <cell r="D165">
            <v>418</v>
          </cell>
        </row>
        <row r="166">
          <cell r="A166" t="str">
            <v>6683 СЕРВЕЛАТ ЗЕРНИСТЫЙ ПМ в/к в/у 0,35кг  ОСТАНКИНО</v>
          </cell>
          <cell r="D166">
            <v>775</v>
          </cell>
        </row>
        <row r="167">
          <cell r="A167" t="str">
            <v>6684 СЕРВЕЛАТ КАРЕЛЬСКИЙ ПМ в/к в/у 0.28кг  ОСТАНКИНО</v>
          </cell>
          <cell r="D167">
            <v>589</v>
          </cell>
        </row>
        <row r="168">
          <cell r="A168" t="str">
            <v>6689 СЕРВЕЛАТ ОХОТНИЧИЙ ПМ в/к в/у 0,35кг 8шт  ОСТАНКИНО</v>
          </cell>
          <cell r="D168">
            <v>966</v>
          </cell>
        </row>
        <row r="169">
          <cell r="A169" t="str">
            <v>6697 СЕРВЕЛАТ ФИНСКИЙ ПМ в/к в/у 0,35кг 8шт.  ОСТАНКИНО</v>
          </cell>
          <cell r="D169">
            <v>1256</v>
          </cell>
        </row>
        <row r="170">
          <cell r="A170" t="str">
            <v>6713 СОЧНЫЙ ГРИЛЬ ПМ сос п/о мгс 0.41кг 8шт.  ОСТАНКИНО</v>
          </cell>
          <cell r="D170">
            <v>390</v>
          </cell>
        </row>
        <row r="171">
          <cell r="A171" t="str">
            <v>6716 ОСОБАЯ Коровино (в сетке) 0.5кг 8шт.  ОСТАНКИНО</v>
          </cell>
          <cell r="D171">
            <v>-1</v>
          </cell>
        </row>
        <row r="172">
          <cell r="A172" t="str">
            <v>6722 СОЧНЫЕ ПМ сос п/о мгс 0,41кг 10шт.  ОСТАНКИНО</v>
          </cell>
          <cell r="D172">
            <v>1231</v>
          </cell>
        </row>
        <row r="173">
          <cell r="A173" t="str">
            <v>6726 СЛИВОЧНЫЕ ПМ сос п/о мгс 0.41кг 10шт.  ОСТАНКИНО</v>
          </cell>
          <cell r="D173">
            <v>872</v>
          </cell>
        </row>
        <row r="174">
          <cell r="A174" t="str">
            <v>6734 ОСОБАЯ СО ШПИКОМ Коровино (в сетке) 0,5кг ОСТАНКИНО</v>
          </cell>
          <cell r="D174">
            <v>-4</v>
          </cell>
        </row>
        <row r="175">
          <cell r="A175" t="str">
            <v>6747 РУССКАЯ ПРЕМИУМ ПМ вар ф/о в/у  ОСТАНКИНО</v>
          </cell>
          <cell r="D175">
            <v>1.51</v>
          </cell>
        </row>
        <row r="176">
          <cell r="A176" t="str">
            <v>6759 МОЛОЧНЫЕ ГОСТ сос ц/о мгс 0.4кг 7шт.  ОСТАНКИНО</v>
          </cell>
          <cell r="D176">
            <v>9</v>
          </cell>
        </row>
        <row r="177">
          <cell r="A177" t="str">
            <v>6761 МОЛОЧНЫЕ ГОСТ сос ц/о мгс 1*4  ОСТАНКИНО</v>
          </cell>
          <cell r="D177">
            <v>2.04</v>
          </cell>
        </row>
        <row r="178">
          <cell r="A178" t="str">
            <v>6762 СЛИВОЧНЫЕ сос ц/о мгс 0.41кг 8шт.  ОСТАНКИНО</v>
          </cell>
          <cell r="D178">
            <v>18</v>
          </cell>
        </row>
        <row r="179">
          <cell r="A179" t="str">
            <v>6765 РУБЛЕНЫЕ сос ц/о мгс 0.36кг 6шт.  ОСТАНКИНО</v>
          </cell>
          <cell r="D179">
            <v>286</v>
          </cell>
        </row>
        <row r="180">
          <cell r="A180" t="str">
            <v>6767 РУБЛЕНЫЕ сос ц/о мгс 1*4  ОСТАНКИНО</v>
          </cell>
          <cell r="D180">
            <v>15.145</v>
          </cell>
        </row>
        <row r="181">
          <cell r="A181" t="str">
            <v>6768 С СЫРОМ сос ц/о мгс 0.41кг 6шт.  ОСТАНКИНО</v>
          </cell>
          <cell r="D181">
            <v>96</v>
          </cell>
        </row>
        <row r="182">
          <cell r="A182" t="str">
            <v>6770 ИСПАНСКИЕ сос ц/о мгс 0.41кг 6шт.  ОСТАНКИНО</v>
          </cell>
          <cell r="D182">
            <v>52</v>
          </cell>
        </row>
        <row r="183">
          <cell r="A183" t="str">
            <v>6773 САЛЯМИ Папа может п/к в/у 0,28кг 8шт.  ОСТАНКИНО</v>
          </cell>
          <cell r="D183">
            <v>108</v>
          </cell>
        </row>
        <row r="184">
          <cell r="A184" t="str">
            <v>6777 МЯСНЫЕ С ГОВЯДИНОЙ ПМ сос п/о мгс 0.4кг  ОСТАНКИНО</v>
          </cell>
          <cell r="D184">
            <v>323</v>
          </cell>
        </row>
        <row r="185">
          <cell r="A185" t="str">
            <v>6785 ВЕНСКАЯ САЛЯМИ п/к в/у 0.33кг 8шт.  ОСТАНКИНО</v>
          </cell>
          <cell r="D185">
            <v>181</v>
          </cell>
        </row>
        <row r="186">
          <cell r="A186" t="str">
            <v>6786 ВЕНСКАЯ САЛЯМИ п/к в/у  ОСТАНКИНО</v>
          </cell>
          <cell r="D186">
            <v>1.663</v>
          </cell>
        </row>
        <row r="187">
          <cell r="A187" t="str">
            <v>6787 СЕРВЕЛАТ КРЕМЛЕВСКИЙ в/к в/у 0,33кг 8шт.  ОСТАНКИНО</v>
          </cell>
          <cell r="D187">
            <v>41</v>
          </cell>
        </row>
        <row r="188">
          <cell r="A188" t="str">
            <v>6788 СЕРВЕЛАТ КРЕМЛЕВСКИЙ в/к в/у  ОСТАНКИНО</v>
          </cell>
          <cell r="D188">
            <v>1.32</v>
          </cell>
        </row>
        <row r="189">
          <cell r="A189" t="str">
            <v>6791 СЕРВЕЛАТ ПРЕМИУМ в/к в/у 0,33кг 8шт.  ОСТАНКИНО</v>
          </cell>
          <cell r="D189">
            <v>3</v>
          </cell>
        </row>
        <row r="190">
          <cell r="A190" t="str">
            <v>6793 БАЛЫКОВАЯ в/к в/у 0,33кг 8шт.  ОСТАНКИНО</v>
          </cell>
          <cell r="D190">
            <v>6</v>
          </cell>
        </row>
        <row r="191">
          <cell r="A191" t="str">
            <v>6795 ОСТАНКИНСКАЯ в/к в/у 0,33кг 8шт.  ОСТАНКИНО</v>
          </cell>
          <cell r="D191">
            <v>28</v>
          </cell>
        </row>
        <row r="192">
          <cell r="A192" t="str">
            <v>6807 СЕРВЕЛАТ ЕВРОПЕЙСКИЙ в/к в/у 0,33кг 8шт.  ОСТАНКИНО</v>
          </cell>
          <cell r="D192">
            <v>60</v>
          </cell>
        </row>
        <row r="193">
          <cell r="A193" t="str">
            <v>6829 МОЛОЧНЫЕ КЛАССИЧЕСКИЕ сос п/о мгс 2*4_С  ОСТАНКИНО</v>
          </cell>
          <cell r="D193">
            <v>158.14699999999999</v>
          </cell>
        </row>
        <row r="194">
          <cell r="A194" t="str">
            <v>6834 ПОСОЛЬСКАЯ ПМ с/к с/н в/у 1/100 10шт.  ОСТАНКИНО</v>
          </cell>
          <cell r="D194">
            <v>275</v>
          </cell>
        </row>
        <row r="195">
          <cell r="A195" t="str">
            <v>6837 ФИЛЕЙНЫЕ Папа Может сос ц/о мгс 0.4кг  ОСТАНКИНО</v>
          </cell>
          <cell r="D195">
            <v>196</v>
          </cell>
        </row>
        <row r="196">
          <cell r="A196" t="str">
            <v>6852 МОЛОЧНЫЕ ПРЕМИУМ ПМ сос п/о в/ у 1/350  ОСТАНКИНО</v>
          </cell>
          <cell r="D196">
            <v>708</v>
          </cell>
        </row>
        <row r="197">
          <cell r="A197" t="str">
            <v>6853 МОЛОЧНЫЕ ПРЕМИУМ ПМ сос п/о мгс 1*6  ОСТАНКИНО</v>
          </cell>
          <cell r="D197">
            <v>32.231000000000002</v>
          </cell>
        </row>
        <row r="198">
          <cell r="A198" t="str">
            <v>6854 МОЛОЧНЫЕ ПРЕМИУМ ПМ сос п/о мгс 0.6кг  ОСТАНКИНО</v>
          </cell>
          <cell r="D198">
            <v>209</v>
          </cell>
        </row>
        <row r="199">
          <cell r="A199" t="str">
            <v>6861 ДОМАШНИЙ РЕЦЕПТ Коровино вар п/о  ОСТАНКИНО</v>
          </cell>
          <cell r="D199">
            <v>107.625</v>
          </cell>
        </row>
        <row r="200">
          <cell r="A200" t="str">
            <v>6862 ДОМАШНИЙ РЕЦЕПТ СО ШПИК. Коровино вар п/о  ОСТАНКИНО</v>
          </cell>
          <cell r="D200">
            <v>15.749000000000001</v>
          </cell>
        </row>
        <row r="201">
          <cell r="A201" t="str">
            <v>6865 ВЕТЧ.НЕЖНАЯ Коровино п/о  ОСТАНКИНО</v>
          </cell>
          <cell r="D201">
            <v>61.671999999999997</v>
          </cell>
        </row>
        <row r="202">
          <cell r="A202" t="str">
            <v>6870 С ГОВЯДИНОЙ СН сос п/о мгс 1*6  ОСТАНКИНО</v>
          </cell>
          <cell r="D202">
            <v>31.899000000000001</v>
          </cell>
        </row>
        <row r="203">
          <cell r="A203" t="str">
            <v>6903 СОЧНЫЕ ПМ сос п/о мгс 0.41кг_osu  ОСТАНКИНО</v>
          </cell>
          <cell r="D203">
            <v>7</v>
          </cell>
        </row>
        <row r="204">
          <cell r="A204" t="str">
            <v>6919 БЕКОН с/к с/н в/у 1/180 10шт.  ОСТАНКИНО</v>
          </cell>
          <cell r="D204">
            <v>215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57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58</v>
          </cell>
        </row>
        <row r="207">
          <cell r="A207" t="str">
            <v>БОНУС ДОМАШНИЙ РЕЦЕПТ Коровино 0.5кг 8шт. (6305)</v>
          </cell>
          <cell r="D207">
            <v>14</v>
          </cell>
        </row>
        <row r="208">
          <cell r="A208" t="str">
            <v>БОНУС ДОМАШНИЙ РЕЦЕПТ Коровино вар п/о (5324)</v>
          </cell>
          <cell r="D208">
            <v>7.9409999999999998</v>
          </cell>
        </row>
        <row r="209">
          <cell r="A209" t="str">
            <v>БОНУС СОЧНЫЕ сос п/о мгс 0.41кг_UZ (6087)  ОСТАНКИНО</v>
          </cell>
          <cell r="D209">
            <v>71</v>
          </cell>
        </row>
        <row r="210">
          <cell r="A210" t="str">
            <v>БОНУС СОЧНЫЕ сос п/о мгс 1*6_UZ (6088)  ОСТАНКИНО</v>
          </cell>
          <cell r="D210">
            <v>8.4659999999999993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506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1.48</v>
          </cell>
        </row>
        <row r="213">
          <cell r="A213" t="str">
            <v>БОНУС_Колбаса вареная Филейская ТМ Вязанка. ВЕС  ПОКОМ</v>
          </cell>
          <cell r="D213">
            <v>90.74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155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40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209</v>
          </cell>
        </row>
        <row r="217">
          <cell r="A217" t="str">
            <v>Бутербродная вареная 0,47 кг шт.  СПК</v>
          </cell>
          <cell r="D217">
            <v>12</v>
          </cell>
        </row>
        <row r="218">
          <cell r="A218" t="str">
            <v>Вацлавская п/к (черева) 390 гр.шт. термоус.пак  СПК</v>
          </cell>
          <cell r="D218">
            <v>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163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360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496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33</v>
          </cell>
        </row>
        <row r="223">
          <cell r="A223" t="str">
            <v>Гуцульская с/к "КолбасГрад" 160 гр.шт. термоус. пак  СПК</v>
          </cell>
          <cell r="D223">
            <v>36</v>
          </cell>
        </row>
        <row r="224">
          <cell r="A224" t="str">
            <v>Дельгаро с/в "Эликатессе" 140 гр.шт.  СПК</v>
          </cell>
          <cell r="D224">
            <v>7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41</v>
          </cell>
        </row>
        <row r="227">
          <cell r="A227" t="str">
            <v>Докторская вареная в/с  СПК</v>
          </cell>
          <cell r="D227">
            <v>1.218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2.0219999999999998</v>
          </cell>
        </row>
        <row r="230">
          <cell r="A230" t="str">
            <v>Жар-боллы с курочкой и сыром, ВЕС ТМ Зареченские  ПОКОМ</v>
          </cell>
          <cell r="D230">
            <v>3</v>
          </cell>
        </row>
        <row r="231">
          <cell r="A231" t="str">
            <v>Жар-ладушки с мясом ТМ Зареченские ВЕС ПОКОМ</v>
          </cell>
          <cell r="D231">
            <v>25.9</v>
          </cell>
        </row>
        <row r="232">
          <cell r="A232" t="str">
            <v>Жар-ладушки с яблоком и грушей ТМ Зареченские ВЕС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33</v>
          </cell>
        </row>
        <row r="234">
          <cell r="A234" t="str">
            <v>Классическая вареная 400 гр.шт.  СПК</v>
          </cell>
          <cell r="D234">
            <v>2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153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108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24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196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217</v>
          </cell>
        </row>
        <row r="241">
          <cell r="A241" t="str">
            <v>Ла Фаворте с/в "Эликатессе" 140 гр.шт.  СПК</v>
          </cell>
          <cell r="D241">
            <v>22</v>
          </cell>
        </row>
        <row r="242">
          <cell r="A242" t="str">
            <v>Ливерная Печеночная "Просто выгодно" 0,3 кг.шт.  СПК</v>
          </cell>
          <cell r="D242">
            <v>31</v>
          </cell>
        </row>
        <row r="243">
          <cell r="A243" t="str">
            <v>Любительская вареная термоус.пак. "Высокий вкус"  СПК</v>
          </cell>
          <cell r="D243">
            <v>1.976</v>
          </cell>
        </row>
        <row r="244">
          <cell r="A244" t="str">
            <v>Мини-пицца с ветчиной и сыром 0,3кг ТМ Зареченские  ПОКОМ</v>
          </cell>
          <cell r="D244">
            <v>9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51.8</v>
          </cell>
        </row>
        <row r="246">
          <cell r="A246" t="str">
            <v>Мини-сосиски в тесте 0,3кг ТМ Зареченские  ПОКОМ</v>
          </cell>
          <cell r="D246">
            <v>4</v>
          </cell>
        </row>
        <row r="247">
          <cell r="A247" t="str">
            <v>Мини-чебуречки с мясом  0,3кг ТМ Зареченские  ПОКОМ</v>
          </cell>
          <cell r="D247">
            <v>8</v>
          </cell>
        </row>
        <row r="248">
          <cell r="A248" t="str">
            <v>Мини-чебуречки с сыром и ветчиной 0,3кг ТМ Зареченские  ПОКОМ</v>
          </cell>
          <cell r="D248">
            <v>7</v>
          </cell>
        </row>
        <row r="249">
          <cell r="A249" t="str">
            <v>Мини-шарики с курочкой и сыром ТМ Зареченские ВЕС  ПОКОМ</v>
          </cell>
          <cell r="D249">
            <v>29</v>
          </cell>
        </row>
        <row r="250">
          <cell r="A250" t="str">
            <v>Мусульманская вареная "Просто выгодно"  СПК</v>
          </cell>
          <cell r="D250">
            <v>10.02</v>
          </cell>
        </row>
        <row r="251">
          <cell r="A251" t="str">
            <v>Наггетсы Foodgital 0,25кг ТМ Горячая штучка  ПОКОМ</v>
          </cell>
          <cell r="D251">
            <v>7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483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403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384</v>
          </cell>
        </row>
        <row r="255">
          <cell r="A255" t="str">
            <v>Наггетсы с куриным филе и сыром ТМ Вязанка 0,25 кг ПОКОМ</v>
          </cell>
          <cell r="D255">
            <v>280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215</v>
          </cell>
        </row>
        <row r="258">
          <cell r="A258" t="str">
            <v>Оригинальная с перцем с/к  СПК</v>
          </cell>
          <cell r="D258">
            <v>57.033999999999999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37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29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81</v>
          </cell>
        </row>
        <row r="262">
          <cell r="A262" t="str">
            <v>Пельмени Бигбули с мясом, Горячая штучка 0,43кг  ПОКОМ</v>
          </cell>
          <cell r="D262">
            <v>125</v>
          </cell>
        </row>
        <row r="263">
          <cell r="A263" t="str">
            <v>Пельмени Бигбули с мясом, Горячая штучка 0,9кг  ПОКОМ</v>
          </cell>
          <cell r="D263">
            <v>180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114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111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540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427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31.2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317.7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550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452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17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27</v>
          </cell>
        </row>
        <row r="275">
          <cell r="A275" t="str">
            <v>Пельмени Жемчужные сфера 1,0кг ТМ Зареченские  ПОКОМ</v>
          </cell>
          <cell r="D275">
            <v>7</v>
          </cell>
        </row>
        <row r="276">
          <cell r="A276" t="str">
            <v>Пельмени Медвежьи ушки с фермерскими сливками 0,7кг  ПОКОМ</v>
          </cell>
          <cell r="D276">
            <v>14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103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48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326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70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140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172</v>
          </cell>
        </row>
        <row r="283">
          <cell r="A283" t="str">
            <v>Пельмени Сочные сфера 0,8 кг ТМ Стародворье  ПОКОМ</v>
          </cell>
          <cell r="D283">
            <v>23</v>
          </cell>
        </row>
        <row r="284">
          <cell r="A284" t="str">
            <v>Пельмени Татарские 0,4кг ТМ Особый рецепт  ПОКОМ</v>
          </cell>
          <cell r="D284">
            <v>6</v>
          </cell>
        </row>
        <row r="285">
          <cell r="A285" t="str">
            <v>Пирожки с мясом 0,3кг ТМ Зареченские  ПОКОМ</v>
          </cell>
          <cell r="D285">
            <v>11</v>
          </cell>
        </row>
        <row r="286">
          <cell r="A286" t="str">
            <v>Пирожки с мясом, картофелем и грибами 0,3кг ТМ Зареченские  ПОКОМ</v>
          </cell>
          <cell r="D286">
            <v>1</v>
          </cell>
        </row>
        <row r="287">
          <cell r="A287" t="str">
            <v>Покровская вареная 0,47 кг шт.  СПК</v>
          </cell>
          <cell r="D287">
            <v>9</v>
          </cell>
        </row>
        <row r="288">
          <cell r="A288" t="str">
            <v>Ричеза с/к 230 гр.шт.  СПК</v>
          </cell>
          <cell r="D288">
            <v>53</v>
          </cell>
        </row>
        <row r="289">
          <cell r="A289" t="str">
            <v>Сальчетти с/к 230 гр.шт.  СПК</v>
          </cell>
          <cell r="D289">
            <v>27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21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25.585000000000001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8.2530000000000001</v>
          </cell>
        </row>
        <row r="293">
          <cell r="A293" t="str">
            <v>Семейная с чесночком Экстра вареная  СПК</v>
          </cell>
          <cell r="D293">
            <v>2.4239999999999999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8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6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40</v>
          </cell>
        </row>
        <row r="298">
          <cell r="A298" t="str">
            <v>Сибирская особая с/к 0,235 кг шт.  СПК</v>
          </cell>
          <cell r="D298">
            <v>16</v>
          </cell>
        </row>
        <row r="299">
          <cell r="A299" t="str">
            <v>Славянская п/к 0,38 кг шт.термофор.пак.  СПК</v>
          </cell>
          <cell r="D299">
            <v>1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"БОЛЬШАЯ SOSиска" (в ср.защ.атм.) 1,0 кг  СПК</v>
          </cell>
          <cell r="D301">
            <v>5.24</v>
          </cell>
        </row>
        <row r="302">
          <cell r="A302" t="str">
            <v>Сосиски "БОЛЬШАЯ SOSиска" Бекон (лоток с ср.защ.атм.)  СПК</v>
          </cell>
          <cell r="D302">
            <v>5.61</v>
          </cell>
        </row>
        <row r="303">
          <cell r="A303" t="str">
            <v>Сосиски "Молочные" 0,36 кг.шт. вак.упак.  СПК</v>
          </cell>
          <cell r="D303">
            <v>16</v>
          </cell>
        </row>
        <row r="304">
          <cell r="A304" t="str">
            <v>Сосиски Мусульманские "Просто выгодно" (в ср.защ.атм.)  СПК</v>
          </cell>
          <cell r="D304">
            <v>6.2080000000000002</v>
          </cell>
        </row>
        <row r="305">
          <cell r="A305" t="str">
            <v>Сосиски Хот-дог ВЕС (лоток с ср.защ.атм.)   СПК</v>
          </cell>
          <cell r="D305">
            <v>27.422999999999998</v>
          </cell>
        </row>
        <row r="306">
          <cell r="A306" t="str">
            <v>Сосисоны в темпуре ВЕС  ПОКОМ</v>
          </cell>
          <cell r="D306">
            <v>1.8</v>
          </cell>
        </row>
        <row r="307">
          <cell r="A307" t="str">
            <v>Сочный мегачебурек ТМ Зареченские ВЕС ПОКОМ</v>
          </cell>
          <cell r="D307">
            <v>78.42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27</v>
          </cell>
        </row>
        <row r="310">
          <cell r="A310" t="str">
            <v>Фестивальная пора с/к 235 гр.шт.  СПК</v>
          </cell>
          <cell r="D310">
            <v>92</v>
          </cell>
        </row>
        <row r="311">
          <cell r="A311" t="str">
            <v>Фестивальная пора с/к термоус.пак  СПК</v>
          </cell>
          <cell r="D311">
            <v>1.8740000000000001</v>
          </cell>
        </row>
        <row r="312">
          <cell r="A312" t="str">
            <v>Фуэт с/в "Эликатессе" 160 гр.шт.  СПК</v>
          </cell>
          <cell r="D312">
            <v>17</v>
          </cell>
        </row>
        <row r="313">
          <cell r="A313" t="str">
            <v>Хинкали Классические ТМ Зареченские ВЕС ПОКОМ</v>
          </cell>
          <cell r="D313">
            <v>5</v>
          </cell>
        </row>
        <row r="314">
          <cell r="A314" t="str">
            <v>Хотстеры с сыром 0,25кг ТМ Горячая штучка  ПОКОМ</v>
          </cell>
          <cell r="D314">
            <v>20</v>
          </cell>
        </row>
        <row r="315">
          <cell r="A315" t="str">
            <v>Хотстеры ТМ Горячая штучка ТС Хотстеры 0,25 кг зам  ПОКОМ</v>
          </cell>
          <cell r="D315">
            <v>356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92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10.8</v>
          </cell>
        </row>
        <row r="319">
          <cell r="A319" t="str">
            <v>Чебупай нежная груша 0,2кг ТМ Горячая штучка  ПОКОМ</v>
          </cell>
          <cell r="D319">
            <v>1</v>
          </cell>
        </row>
        <row r="320">
          <cell r="A320" t="str">
            <v>Чебупай сочное яблоко ТМ Горячая штучка 0,2 кг зам.  ПОКОМ</v>
          </cell>
          <cell r="D320">
            <v>23</v>
          </cell>
        </row>
        <row r="321">
          <cell r="A321" t="str">
            <v>Чебупай спелая вишня ТМ Горячая штучка 0,2 кг зам.  ПОКОМ</v>
          </cell>
          <cell r="D321">
            <v>26</v>
          </cell>
        </row>
        <row r="322">
          <cell r="A322" t="str">
            <v>Чебупели Курочка гриль ТМ Горячая штучка, 0,3 кг зам  ПОКОМ</v>
          </cell>
          <cell r="D322">
            <v>52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582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634</v>
          </cell>
        </row>
        <row r="325">
          <cell r="A325" t="str">
            <v>Чебуреки Мясные вес 2,7 кг ТМ Зареченские ВЕС ПОКОМ</v>
          </cell>
          <cell r="D325">
            <v>2.7</v>
          </cell>
        </row>
        <row r="326">
          <cell r="A326" t="str">
            <v>Чебуреки сочные ВЕС ТМ Зареченские  ПОКОМ</v>
          </cell>
          <cell r="D326">
            <v>130.5</v>
          </cell>
        </row>
        <row r="327">
          <cell r="A327" t="str">
            <v>Шпикачки Русские (черева) (в ср.защ.атм.) "Высокий вкус"  СПК</v>
          </cell>
          <cell r="D327">
            <v>13.866</v>
          </cell>
        </row>
        <row r="328">
          <cell r="A328" t="str">
            <v>Эликапреза с/в "Эликатессе" 0,10 кг.шт. нарезка (лоток с ср.защ.атм.)  СПК</v>
          </cell>
          <cell r="D328">
            <v>17</v>
          </cell>
        </row>
        <row r="329">
          <cell r="A329" t="str">
            <v>Юбилейная с/к 0,10 кг.шт. нарезка (лоток с ср.защ.атм.)  СПК</v>
          </cell>
          <cell r="D329">
            <v>14</v>
          </cell>
        </row>
        <row r="330">
          <cell r="A330" t="str">
            <v>Юбилейная с/к 0,235 кг.шт.  СПК</v>
          </cell>
          <cell r="D330">
            <v>155</v>
          </cell>
        </row>
        <row r="331">
          <cell r="A331" t="str">
            <v>Итого</v>
          </cell>
          <cell r="D331">
            <v>58248.659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7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X89" sqref="X89"/>
    </sheetView>
  </sheetViews>
  <sheetFormatPr defaultColWidth="10.5" defaultRowHeight="11.45" customHeight="1" outlineLevelRow="1" x14ac:dyDescent="0.2"/>
  <cols>
    <col min="1" max="1" width="54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.1640625" style="5" customWidth="1"/>
    <col min="22" max="22" width="7.33203125" style="5" bestFit="1" customWidth="1"/>
    <col min="23" max="23" width="6.6640625" style="5" bestFit="1" customWidth="1"/>
    <col min="24" max="24" width="7.33203125" style="5" bestFit="1" customWidth="1"/>
    <col min="25" max="25" width="6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83203125" style="5" customWidth="1"/>
    <col min="36" max="37" width="6.332031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  <c r="AK4" s="12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148</v>
      </c>
      <c r="M5" s="16" t="s">
        <v>149</v>
      </c>
      <c r="N5" s="16" t="s">
        <v>150</v>
      </c>
      <c r="O5" s="16" t="s">
        <v>151</v>
      </c>
      <c r="V5" s="16" t="s">
        <v>152</v>
      </c>
      <c r="X5" s="16" t="s">
        <v>153</v>
      </c>
      <c r="AE5" s="5" t="s">
        <v>154</v>
      </c>
      <c r="AF5" s="5" t="s">
        <v>155</v>
      </c>
      <c r="AG5" s="5" t="s">
        <v>156</v>
      </c>
      <c r="AH5" s="16" t="s">
        <v>148</v>
      </c>
      <c r="AJ5" s="19" t="s">
        <v>157</v>
      </c>
      <c r="AK5" s="16" t="s">
        <v>158</v>
      </c>
    </row>
    <row r="6" spans="1:39" ht="11.1" customHeight="1" x14ac:dyDescent="0.2">
      <c r="A6" s="6"/>
      <c r="B6" s="6"/>
      <c r="C6" s="3"/>
      <c r="D6" s="3"/>
      <c r="E6" s="9">
        <f>SUM(E7:E156)</f>
        <v>172252.93100000004</v>
      </c>
      <c r="F6" s="9">
        <f>SUM(F7:F156)</f>
        <v>54955.185000000012</v>
      </c>
      <c r="J6" s="9">
        <f>SUM(J7:J156)</f>
        <v>175232.83899999998</v>
      </c>
      <c r="K6" s="9">
        <f t="shared" ref="K6:X6" si="0">SUM(K7:K156)</f>
        <v>-2979.9080000000008</v>
      </c>
      <c r="L6" s="9">
        <f t="shared" si="0"/>
        <v>28490</v>
      </c>
      <c r="M6" s="9">
        <f t="shared" si="0"/>
        <v>29420</v>
      </c>
      <c r="N6" s="9">
        <f t="shared" si="0"/>
        <v>6000</v>
      </c>
      <c r="O6" s="9">
        <f t="shared" si="0"/>
        <v>15934.3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31230</v>
      </c>
      <c r="W6" s="9">
        <f t="shared" si="0"/>
        <v>29679.386199999986</v>
      </c>
      <c r="X6" s="9">
        <f t="shared" si="0"/>
        <v>32800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23856</v>
      </c>
      <c r="AE6" s="9">
        <f t="shared" ref="AE6" si="5">SUM(AE7:AE156)</f>
        <v>27905.728200000005</v>
      </c>
      <c r="AF6" s="9">
        <f t="shared" ref="AF6" si="6">SUM(AF7:AF156)</f>
        <v>28407.186199999996</v>
      </c>
      <c r="AG6" s="9">
        <f t="shared" ref="AG6" si="7">SUM(AG7:AG156)</f>
        <v>26956.423000000006</v>
      </c>
      <c r="AH6" s="9">
        <f t="shared" ref="AH6" si="8">SUM(AH7:AH156)</f>
        <v>28434.407999999996</v>
      </c>
      <c r="AJ6" s="9">
        <f t="shared" ref="AJ6" si="9">SUM(AJ7:AJ156)</f>
        <v>17124.7</v>
      </c>
      <c r="AK6" s="9">
        <f t="shared" ref="AK6" si="10">SUM(AK7:AK156)</f>
        <v>17152.2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430.661</v>
      </c>
      <c r="D7" s="8">
        <v>633.39099999999996</v>
      </c>
      <c r="E7" s="8">
        <v>666.66200000000003</v>
      </c>
      <c r="F7" s="8">
        <v>362.267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650.27599999999995</v>
      </c>
      <c r="K7" s="15">
        <f>E7-J7</f>
        <v>16.386000000000081</v>
      </c>
      <c r="L7" s="15">
        <f>VLOOKUP(A:A,[1]TDSheet!$A:$M,13,0)</f>
        <v>140</v>
      </c>
      <c r="M7" s="15">
        <f>VLOOKUP(A:A,[1]TDSheet!$A:$N,14,0)</f>
        <v>150</v>
      </c>
      <c r="N7" s="15">
        <f>VLOOKUP(A:A,[1]TDSheet!$A:$O,15,0)</f>
        <v>0</v>
      </c>
      <c r="O7" s="15">
        <f>VLOOKUP(A:A,[1]TDSheet!$A:$X,24,0)</f>
        <v>40</v>
      </c>
      <c r="P7" s="15"/>
      <c r="Q7" s="15"/>
      <c r="R7" s="15"/>
      <c r="S7" s="15"/>
      <c r="T7" s="15"/>
      <c r="U7" s="15"/>
      <c r="V7" s="17">
        <v>100</v>
      </c>
      <c r="W7" s="15">
        <f>(E7-AD7)/5</f>
        <v>133.33240000000001</v>
      </c>
      <c r="X7" s="17">
        <v>100</v>
      </c>
      <c r="Y7" s="18">
        <f>(F7+L7+M7+N7+O7+V7+X7)/W7</f>
        <v>6.6920493443454108</v>
      </c>
      <c r="Z7" s="15">
        <f>F7/W7</f>
        <v>2.7170215191506339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157.3758</v>
      </c>
      <c r="AF7" s="15">
        <f>VLOOKUP(A:A,[1]TDSheet!$A:$AF,32,0)</f>
        <v>158.09</v>
      </c>
      <c r="AG7" s="15">
        <f>VLOOKUP(A:A,[1]TDSheet!$A:$AG,33,0)</f>
        <v>136.07380000000001</v>
      </c>
      <c r="AH7" s="15">
        <f>VLOOKUP(A:A,[3]TDSheet!$A:$D,4,0)</f>
        <v>73.388999999999996</v>
      </c>
      <c r="AI7" s="15">
        <f>VLOOKUP(A:A,[1]TDSheet!$A:$AI,35,0)</f>
        <v>0</v>
      </c>
      <c r="AJ7" s="15">
        <f>V7*H7</f>
        <v>100</v>
      </c>
      <c r="AK7" s="15">
        <f>X7*H7</f>
        <v>100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339.07</v>
      </c>
      <c r="D8" s="8">
        <v>740.78</v>
      </c>
      <c r="E8" s="8">
        <v>797.93399999999997</v>
      </c>
      <c r="F8" s="8">
        <v>253.79300000000001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813.28099999999995</v>
      </c>
      <c r="K8" s="15">
        <f t="shared" ref="K8:K71" si="11">E8-J8</f>
        <v>-15.34699999999998</v>
      </c>
      <c r="L8" s="15">
        <f>VLOOKUP(A:A,[1]TDSheet!$A:$M,13,0)</f>
        <v>200</v>
      </c>
      <c r="M8" s="15">
        <f>VLOOKUP(A:A,[1]TDSheet!$A:$N,14,0)</f>
        <v>180</v>
      </c>
      <c r="N8" s="15">
        <f>VLOOKUP(A:A,[1]TDSheet!$A:$O,15,0)</f>
        <v>0</v>
      </c>
      <c r="O8" s="15">
        <f>VLOOKUP(A:A,[1]TDSheet!$A:$X,24,0)</f>
        <v>200</v>
      </c>
      <c r="P8" s="15"/>
      <c r="Q8" s="15"/>
      <c r="R8" s="15"/>
      <c r="S8" s="15"/>
      <c r="T8" s="15"/>
      <c r="U8" s="15"/>
      <c r="V8" s="17">
        <v>120</v>
      </c>
      <c r="W8" s="15">
        <f t="shared" ref="W8:W71" si="12">(E8-AD8)/5</f>
        <v>159.58679999999998</v>
      </c>
      <c r="X8" s="17">
        <v>120</v>
      </c>
      <c r="Y8" s="18">
        <f t="shared" ref="Y8:Y71" si="13">(F8+L8+M8+N8+O8+V8+X8)/W8</f>
        <v>6.7285828151200491</v>
      </c>
      <c r="Z8" s="15">
        <f t="shared" ref="Z8:Z71" si="14">F8/W8</f>
        <v>1.5903132339266157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147.31379999999999</v>
      </c>
      <c r="AF8" s="15">
        <f>VLOOKUP(A:A,[1]TDSheet!$A:$AF,32,0)</f>
        <v>139.14259999999999</v>
      </c>
      <c r="AG8" s="15">
        <f>VLOOKUP(A:A,[1]TDSheet!$A:$AG,33,0)</f>
        <v>137.43119999999999</v>
      </c>
      <c r="AH8" s="15">
        <f>VLOOKUP(A:A,[3]TDSheet!$A:$D,4,0)</f>
        <v>107.512</v>
      </c>
      <c r="AI8" s="15" t="str">
        <f>VLOOKUP(A:A,[1]TDSheet!$A:$AI,35,0)</f>
        <v>авгяб</v>
      </c>
      <c r="AJ8" s="15">
        <f t="shared" ref="AJ8:AJ71" si="15">V8*H8</f>
        <v>120</v>
      </c>
      <c r="AK8" s="15">
        <f t="shared" ref="AK8:AK71" si="16">X8*H8</f>
        <v>120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1163.5050000000001</v>
      </c>
      <c r="D9" s="8">
        <v>2099.4459999999999</v>
      </c>
      <c r="E9" s="8">
        <v>2447.9319999999998</v>
      </c>
      <c r="F9" s="8">
        <v>741.08199999999999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2360.3359999999998</v>
      </c>
      <c r="K9" s="15">
        <f t="shared" si="11"/>
        <v>87.596000000000004</v>
      </c>
      <c r="L9" s="15">
        <f>VLOOKUP(A:A,[1]TDSheet!$A:$M,13,0)</f>
        <v>550</v>
      </c>
      <c r="M9" s="15">
        <f>VLOOKUP(A:A,[1]TDSheet!$A:$N,14,0)</f>
        <v>450</v>
      </c>
      <c r="N9" s="15">
        <f>VLOOKUP(A:A,[1]TDSheet!$A:$O,15,0)</f>
        <v>0</v>
      </c>
      <c r="O9" s="15">
        <f>VLOOKUP(A:A,[1]TDSheet!$A:$X,24,0)</f>
        <v>600</v>
      </c>
      <c r="P9" s="15"/>
      <c r="Q9" s="15"/>
      <c r="R9" s="15"/>
      <c r="S9" s="15"/>
      <c r="T9" s="15"/>
      <c r="U9" s="15"/>
      <c r="V9" s="17">
        <v>500</v>
      </c>
      <c r="W9" s="15">
        <f t="shared" si="12"/>
        <v>489.58639999999997</v>
      </c>
      <c r="X9" s="17">
        <v>500</v>
      </c>
      <c r="Y9" s="18">
        <f t="shared" si="13"/>
        <v>6.8242949559056383</v>
      </c>
      <c r="Z9" s="15">
        <f t="shared" si="14"/>
        <v>1.5136899227592924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468.82659999999998</v>
      </c>
      <c r="AF9" s="15">
        <f>VLOOKUP(A:A,[1]TDSheet!$A:$AF,32,0)</f>
        <v>455.85720000000003</v>
      </c>
      <c r="AG9" s="15">
        <f>VLOOKUP(A:A,[1]TDSheet!$A:$AG,33,0)</f>
        <v>422.83540000000005</v>
      </c>
      <c r="AH9" s="15">
        <f>VLOOKUP(A:A,[3]TDSheet!$A:$D,4,0)</f>
        <v>311.512</v>
      </c>
      <c r="AI9" s="15" t="str">
        <f>VLOOKUP(A:A,[1]TDSheet!$A:$AI,35,0)</f>
        <v>продавг</v>
      </c>
      <c r="AJ9" s="15">
        <f t="shared" si="15"/>
        <v>500</v>
      </c>
      <c r="AK9" s="15">
        <f t="shared" si="16"/>
        <v>500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131.13999999999999</v>
      </c>
      <c r="D10" s="8">
        <v>135.774</v>
      </c>
      <c r="E10" s="8">
        <v>168.577</v>
      </c>
      <c r="F10" s="8">
        <v>84.96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191.00700000000001</v>
      </c>
      <c r="K10" s="15">
        <f t="shared" si="11"/>
        <v>-22.430000000000007</v>
      </c>
      <c r="L10" s="15">
        <f>VLOOKUP(A:A,[1]TDSheet!$A:$M,13,0)</f>
        <v>40</v>
      </c>
      <c r="M10" s="15">
        <f>VLOOKUP(A:A,[1]TDSheet!$A:$N,14,0)</f>
        <v>40</v>
      </c>
      <c r="N10" s="15">
        <f>VLOOKUP(A:A,[1]TDSheet!$A:$O,15,0)</f>
        <v>0</v>
      </c>
      <c r="O10" s="15">
        <f>VLOOKUP(A:A,[1]TDSheet!$A:$X,24,0)</f>
        <v>30</v>
      </c>
      <c r="P10" s="15"/>
      <c r="Q10" s="15"/>
      <c r="R10" s="15"/>
      <c r="S10" s="15"/>
      <c r="T10" s="15"/>
      <c r="U10" s="15"/>
      <c r="V10" s="17">
        <v>30</v>
      </c>
      <c r="W10" s="15">
        <f t="shared" si="12"/>
        <v>33.715400000000002</v>
      </c>
      <c r="X10" s="17"/>
      <c r="Y10" s="18">
        <f t="shared" si="13"/>
        <v>6.672321846989802</v>
      </c>
      <c r="Z10" s="15">
        <f t="shared" si="14"/>
        <v>2.5199167146170587</v>
      </c>
      <c r="AA10" s="15"/>
      <c r="AB10" s="15"/>
      <c r="AC10" s="15"/>
      <c r="AD10" s="15">
        <f>VLOOKUP(A:A,[1]TDSheet!$A:$AD,30,0)</f>
        <v>0</v>
      </c>
      <c r="AE10" s="15">
        <f>VLOOKUP(A:A,[1]TDSheet!$A:$AE,31,0)</f>
        <v>37.107600000000005</v>
      </c>
      <c r="AF10" s="15">
        <f>VLOOKUP(A:A,[1]TDSheet!$A:$AF,32,0)</f>
        <v>42.011800000000001</v>
      </c>
      <c r="AG10" s="15">
        <f>VLOOKUP(A:A,[1]TDSheet!$A:$AG,33,0)</f>
        <v>34.401799999999994</v>
      </c>
      <c r="AH10" s="15">
        <f>VLOOKUP(A:A,[3]TDSheet!$A:$D,4,0)</f>
        <v>17.158000000000001</v>
      </c>
      <c r="AI10" s="15" t="e">
        <f>VLOOKUP(A:A,[1]TDSheet!$A:$AI,35,0)</f>
        <v>#N/A</v>
      </c>
      <c r="AJ10" s="15">
        <f t="shared" si="15"/>
        <v>30</v>
      </c>
      <c r="AK10" s="15">
        <f t="shared" si="16"/>
        <v>0</v>
      </c>
      <c r="AL10" s="15"/>
      <c r="AM10" s="15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121</v>
      </c>
      <c r="D11" s="8">
        <v>385</v>
      </c>
      <c r="E11" s="8">
        <v>385</v>
      </c>
      <c r="F11" s="8">
        <v>106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458</v>
      </c>
      <c r="K11" s="15">
        <f t="shared" si="11"/>
        <v>-73</v>
      </c>
      <c r="L11" s="15">
        <f>VLOOKUP(A:A,[1]TDSheet!$A:$M,13,0)</f>
        <v>80</v>
      </c>
      <c r="M11" s="15">
        <f>VLOOKUP(A:A,[1]TDSheet!$A:$N,14,0)</f>
        <v>70</v>
      </c>
      <c r="N11" s="15">
        <f>VLOOKUP(A:A,[1]TDSheet!$A:$O,15,0)</f>
        <v>0</v>
      </c>
      <c r="O11" s="15">
        <f>VLOOKUP(A:A,[1]TDSheet!$A:$X,24,0)</f>
        <v>0</v>
      </c>
      <c r="P11" s="15"/>
      <c r="Q11" s="15"/>
      <c r="R11" s="15"/>
      <c r="S11" s="15"/>
      <c r="T11" s="15"/>
      <c r="U11" s="15"/>
      <c r="V11" s="17">
        <v>130</v>
      </c>
      <c r="W11" s="15">
        <f t="shared" si="12"/>
        <v>77</v>
      </c>
      <c r="X11" s="17">
        <v>130</v>
      </c>
      <c r="Y11" s="18">
        <f t="shared" si="13"/>
        <v>6.7012987012987013</v>
      </c>
      <c r="Z11" s="15">
        <f t="shared" si="14"/>
        <v>1.3766233766233766</v>
      </c>
      <c r="AA11" s="15"/>
      <c r="AB11" s="15"/>
      <c r="AC11" s="15"/>
      <c r="AD11" s="15">
        <f>VLOOKUP(A:A,[1]TDSheet!$A:$AD,30,0)</f>
        <v>0</v>
      </c>
      <c r="AE11" s="15">
        <f>VLOOKUP(A:A,[1]TDSheet!$A:$AE,31,0)</f>
        <v>66.8</v>
      </c>
      <c r="AF11" s="15">
        <f>VLOOKUP(A:A,[1]TDSheet!$A:$AF,32,0)</f>
        <v>71.400000000000006</v>
      </c>
      <c r="AG11" s="15">
        <f>VLOOKUP(A:A,[1]TDSheet!$A:$AG,33,0)</f>
        <v>71.599999999999994</v>
      </c>
      <c r="AH11" s="15">
        <f>VLOOKUP(A:A,[3]TDSheet!$A:$D,4,0)</f>
        <v>134</v>
      </c>
      <c r="AI11" s="15">
        <f>VLOOKUP(A:A,[1]TDSheet!$A:$AI,35,0)</f>
        <v>0</v>
      </c>
      <c r="AJ11" s="15">
        <f t="shared" si="15"/>
        <v>65</v>
      </c>
      <c r="AK11" s="15">
        <f t="shared" si="16"/>
        <v>65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1426</v>
      </c>
      <c r="D12" s="8">
        <v>3844</v>
      </c>
      <c r="E12" s="8">
        <v>3830</v>
      </c>
      <c r="F12" s="8">
        <v>1394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3824</v>
      </c>
      <c r="K12" s="15">
        <f t="shared" si="11"/>
        <v>6</v>
      </c>
      <c r="L12" s="15">
        <f>VLOOKUP(A:A,[1]TDSheet!$A:$M,13,0)</f>
        <v>600</v>
      </c>
      <c r="M12" s="15">
        <f>VLOOKUP(A:A,[1]TDSheet!$A:$N,14,0)</f>
        <v>500</v>
      </c>
      <c r="N12" s="15">
        <f>VLOOKUP(A:A,[1]TDSheet!$A:$O,15,0)</f>
        <v>0</v>
      </c>
      <c r="O12" s="15">
        <f>VLOOKUP(A:A,[1]TDSheet!$A:$X,24,0)</f>
        <v>0</v>
      </c>
      <c r="P12" s="15"/>
      <c r="Q12" s="15"/>
      <c r="R12" s="15"/>
      <c r="S12" s="15"/>
      <c r="T12" s="15"/>
      <c r="U12" s="15"/>
      <c r="V12" s="17">
        <v>800</v>
      </c>
      <c r="W12" s="15">
        <f t="shared" si="12"/>
        <v>572</v>
      </c>
      <c r="X12" s="17">
        <v>800</v>
      </c>
      <c r="Y12" s="18">
        <f t="shared" si="13"/>
        <v>7.1573426573426575</v>
      </c>
      <c r="Z12" s="15">
        <f t="shared" si="14"/>
        <v>2.4370629370629371</v>
      </c>
      <c r="AA12" s="15"/>
      <c r="AB12" s="15"/>
      <c r="AC12" s="15"/>
      <c r="AD12" s="15">
        <f>VLOOKUP(A:A,[1]TDSheet!$A:$AD,30,0)</f>
        <v>970</v>
      </c>
      <c r="AE12" s="15">
        <f>VLOOKUP(A:A,[1]TDSheet!$A:$AE,31,0)</f>
        <v>539.79999999999995</v>
      </c>
      <c r="AF12" s="15">
        <f>VLOOKUP(A:A,[1]TDSheet!$A:$AF,32,0)</f>
        <v>549.79999999999995</v>
      </c>
      <c r="AG12" s="15">
        <f>VLOOKUP(A:A,[1]TDSheet!$A:$AG,33,0)</f>
        <v>498</v>
      </c>
      <c r="AH12" s="15">
        <f>VLOOKUP(A:A,[3]TDSheet!$A:$D,4,0)</f>
        <v>614</v>
      </c>
      <c r="AI12" s="15" t="str">
        <f>VLOOKUP(A:A,[1]TDSheet!$A:$AI,35,0)</f>
        <v>авгяб</v>
      </c>
      <c r="AJ12" s="15">
        <f t="shared" si="15"/>
        <v>320</v>
      </c>
      <c r="AK12" s="15">
        <f t="shared" si="16"/>
        <v>320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2596</v>
      </c>
      <c r="D13" s="8">
        <v>5873</v>
      </c>
      <c r="E13" s="8">
        <v>6180</v>
      </c>
      <c r="F13" s="8">
        <v>2136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6243</v>
      </c>
      <c r="K13" s="15">
        <f t="shared" si="11"/>
        <v>-63</v>
      </c>
      <c r="L13" s="15">
        <f>VLOOKUP(A:A,[1]TDSheet!$A:$M,13,0)</f>
        <v>1100</v>
      </c>
      <c r="M13" s="15">
        <f>VLOOKUP(A:A,[1]TDSheet!$A:$N,14,0)</f>
        <v>1000</v>
      </c>
      <c r="N13" s="15">
        <f>VLOOKUP(A:A,[1]TDSheet!$A:$O,15,0)</f>
        <v>0</v>
      </c>
      <c r="O13" s="15">
        <f>VLOOKUP(A:A,[1]TDSheet!$A:$X,24,0)</f>
        <v>0</v>
      </c>
      <c r="P13" s="15"/>
      <c r="Q13" s="15"/>
      <c r="R13" s="15"/>
      <c r="S13" s="15"/>
      <c r="T13" s="15"/>
      <c r="U13" s="15"/>
      <c r="V13" s="17">
        <v>1200</v>
      </c>
      <c r="W13" s="15">
        <f t="shared" si="12"/>
        <v>996</v>
      </c>
      <c r="X13" s="17">
        <v>1200</v>
      </c>
      <c r="Y13" s="18">
        <f t="shared" si="13"/>
        <v>6.6626506024096388</v>
      </c>
      <c r="Z13" s="15">
        <f t="shared" si="14"/>
        <v>2.1445783132530121</v>
      </c>
      <c r="AA13" s="15"/>
      <c r="AB13" s="15"/>
      <c r="AC13" s="15"/>
      <c r="AD13" s="15">
        <f>VLOOKUP(A:A,[1]TDSheet!$A:$AD,30,0)</f>
        <v>1200</v>
      </c>
      <c r="AE13" s="15">
        <f>VLOOKUP(A:A,[1]TDSheet!$A:$AE,31,0)</f>
        <v>983.6</v>
      </c>
      <c r="AF13" s="15">
        <f>VLOOKUP(A:A,[1]TDSheet!$A:$AF,32,0)</f>
        <v>1080.5999999999999</v>
      </c>
      <c r="AG13" s="15">
        <f>VLOOKUP(A:A,[1]TDSheet!$A:$AG,33,0)</f>
        <v>997</v>
      </c>
      <c r="AH13" s="15">
        <f>VLOOKUP(A:A,[3]TDSheet!$A:$D,4,0)</f>
        <v>1044</v>
      </c>
      <c r="AI13" s="15" t="str">
        <f>VLOOKUP(A:A,[1]TDSheet!$A:$AI,35,0)</f>
        <v>оконч</v>
      </c>
      <c r="AJ13" s="15">
        <f t="shared" si="15"/>
        <v>540</v>
      </c>
      <c r="AK13" s="15">
        <f t="shared" si="16"/>
        <v>540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2602</v>
      </c>
      <c r="D14" s="8">
        <v>9147</v>
      </c>
      <c r="E14" s="8">
        <v>9869</v>
      </c>
      <c r="F14" s="8">
        <v>1739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9926</v>
      </c>
      <c r="K14" s="15">
        <f t="shared" si="11"/>
        <v>-57</v>
      </c>
      <c r="L14" s="15">
        <f>VLOOKUP(A:A,[1]TDSheet!$A:$M,13,0)</f>
        <v>1000</v>
      </c>
      <c r="M14" s="15">
        <f>VLOOKUP(A:A,[1]TDSheet!$A:$N,14,0)</f>
        <v>1000</v>
      </c>
      <c r="N14" s="15">
        <f>VLOOKUP(A:A,[1]TDSheet!$A:$O,15,0)</f>
        <v>0</v>
      </c>
      <c r="O14" s="15">
        <f>VLOOKUP(A:A,[1]TDSheet!$A:$X,24,0)</f>
        <v>800</v>
      </c>
      <c r="P14" s="15"/>
      <c r="Q14" s="15"/>
      <c r="R14" s="15"/>
      <c r="S14" s="15"/>
      <c r="T14" s="15"/>
      <c r="U14" s="15"/>
      <c r="V14" s="17">
        <v>1100</v>
      </c>
      <c r="W14" s="15">
        <f t="shared" si="12"/>
        <v>1013.8</v>
      </c>
      <c r="X14" s="17">
        <v>1100</v>
      </c>
      <c r="Y14" s="18">
        <f t="shared" si="13"/>
        <v>6.647267705661867</v>
      </c>
      <c r="Z14" s="15">
        <f t="shared" si="14"/>
        <v>1.7153284671532847</v>
      </c>
      <c r="AA14" s="15"/>
      <c r="AB14" s="15"/>
      <c r="AC14" s="15"/>
      <c r="AD14" s="15">
        <f>VLOOKUP(A:A,[1]TDSheet!$A:$AD,30,0)</f>
        <v>4800</v>
      </c>
      <c r="AE14" s="15">
        <f>VLOOKUP(A:A,[1]TDSheet!$A:$AE,31,0)</f>
        <v>1035.2</v>
      </c>
      <c r="AF14" s="15">
        <f>VLOOKUP(A:A,[1]TDSheet!$A:$AF,32,0)</f>
        <v>1059.5999999999999</v>
      </c>
      <c r="AG14" s="15">
        <f>VLOOKUP(A:A,[1]TDSheet!$A:$AG,33,0)</f>
        <v>948.4</v>
      </c>
      <c r="AH14" s="15">
        <f>VLOOKUP(A:A,[3]TDSheet!$A:$D,4,0)</f>
        <v>942</v>
      </c>
      <c r="AI14" s="15">
        <f>VLOOKUP(A:A,[1]TDSheet!$A:$AI,35,0)</f>
        <v>0</v>
      </c>
      <c r="AJ14" s="15">
        <f t="shared" si="15"/>
        <v>495</v>
      </c>
      <c r="AK14" s="15">
        <f t="shared" si="16"/>
        <v>495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158</v>
      </c>
      <c r="D15" s="8">
        <v>427</v>
      </c>
      <c r="E15" s="8">
        <v>411</v>
      </c>
      <c r="F15" s="8">
        <v>158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466</v>
      </c>
      <c r="K15" s="15">
        <f t="shared" si="11"/>
        <v>-55</v>
      </c>
      <c r="L15" s="15">
        <f>VLOOKUP(A:A,[1]TDSheet!$A:$M,13,0)</f>
        <v>100</v>
      </c>
      <c r="M15" s="15">
        <f>VLOOKUP(A:A,[1]TDSheet!$A:$N,14,0)</f>
        <v>80</v>
      </c>
      <c r="N15" s="15">
        <f>VLOOKUP(A:A,[1]TDSheet!$A:$O,15,0)</f>
        <v>0</v>
      </c>
      <c r="O15" s="15">
        <f>VLOOKUP(A:A,[1]TDSheet!$A:$X,24,0)</f>
        <v>0</v>
      </c>
      <c r="P15" s="15"/>
      <c r="Q15" s="15"/>
      <c r="R15" s="15"/>
      <c r="S15" s="15"/>
      <c r="T15" s="15"/>
      <c r="U15" s="15"/>
      <c r="V15" s="17">
        <v>100</v>
      </c>
      <c r="W15" s="15">
        <f t="shared" si="12"/>
        <v>82.2</v>
      </c>
      <c r="X15" s="17">
        <v>100</v>
      </c>
      <c r="Y15" s="18">
        <f t="shared" si="13"/>
        <v>6.545012165450121</v>
      </c>
      <c r="Z15" s="15">
        <f t="shared" si="14"/>
        <v>1.9221411192214111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84.4</v>
      </c>
      <c r="AF15" s="15">
        <f>VLOOKUP(A:A,[1]TDSheet!$A:$AF,32,0)</f>
        <v>75</v>
      </c>
      <c r="AG15" s="15">
        <f>VLOOKUP(A:A,[1]TDSheet!$A:$AG,33,0)</f>
        <v>77.8</v>
      </c>
      <c r="AH15" s="15">
        <f>VLOOKUP(A:A,[3]TDSheet!$A:$D,4,0)</f>
        <v>116</v>
      </c>
      <c r="AI15" s="15" t="e">
        <f>VLOOKUP(A:A,[1]TDSheet!$A:$AI,35,0)</f>
        <v>#N/A</v>
      </c>
      <c r="AJ15" s="15">
        <f t="shared" si="15"/>
        <v>50</v>
      </c>
      <c r="AK15" s="15">
        <f t="shared" si="16"/>
        <v>50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51</v>
      </c>
      <c r="D16" s="8">
        <v>63</v>
      </c>
      <c r="E16" s="8">
        <v>89</v>
      </c>
      <c r="F16" s="8">
        <v>24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120</v>
      </c>
      <c r="K16" s="15">
        <f t="shared" si="11"/>
        <v>-31</v>
      </c>
      <c r="L16" s="15">
        <f>VLOOKUP(A:A,[1]TDSheet!$A:$M,13,0)</f>
        <v>20</v>
      </c>
      <c r="M16" s="15">
        <f>VLOOKUP(A:A,[1]TDSheet!$A:$N,14,0)</f>
        <v>20</v>
      </c>
      <c r="N16" s="15">
        <f>VLOOKUP(A:A,[1]TDSheet!$A:$O,15,0)</f>
        <v>0</v>
      </c>
      <c r="O16" s="15">
        <f>VLOOKUP(A:A,[1]TDSheet!$A:$X,24,0)</f>
        <v>30</v>
      </c>
      <c r="P16" s="15"/>
      <c r="Q16" s="15"/>
      <c r="R16" s="15"/>
      <c r="S16" s="15"/>
      <c r="T16" s="15"/>
      <c r="U16" s="15"/>
      <c r="V16" s="17">
        <v>30</v>
      </c>
      <c r="W16" s="15">
        <f t="shared" si="12"/>
        <v>17.8</v>
      </c>
      <c r="X16" s="17"/>
      <c r="Y16" s="18">
        <f t="shared" si="13"/>
        <v>6.9662921348314608</v>
      </c>
      <c r="Z16" s="15">
        <f t="shared" si="14"/>
        <v>1.348314606741573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17.8</v>
      </c>
      <c r="AF16" s="15">
        <f>VLOOKUP(A:A,[1]TDSheet!$A:$AF,32,0)</f>
        <v>18.2</v>
      </c>
      <c r="AG16" s="15">
        <f>VLOOKUP(A:A,[1]TDSheet!$A:$AG,33,0)</f>
        <v>15</v>
      </c>
      <c r="AH16" s="15">
        <f>VLOOKUP(A:A,[3]TDSheet!$A:$D,4,0)</f>
        <v>15</v>
      </c>
      <c r="AI16" s="15">
        <f>VLOOKUP(A:A,[1]TDSheet!$A:$AI,35,0)</f>
        <v>0</v>
      </c>
      <c r="AJ16" s="15">
        <f t="shared" si="15"/>
        <v>12</v>
      </c>
      <c r="AK16" s="15">
        <f t="shared" si="16"/>
        <v>0</v>
      </c>
      <c r="AL16" s="15"/>
      <c r="AM16" s="15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346</v>
      </c>
      <c r="D17" s="8">
        <v>319</v>
      </c>
      <c r="E17" s="8">
        <v>389</v>
      </c>
      <c r="F17" s="8">
        <v>263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423</v>
      </c>
      <c r="K17" s="15">
        <f t="shared" si="11"/>
        <v>-34</v>
      </c>
      <c r="L17" s="15">
        <f>VLOOKUP(A:A,[1]TDSheet!$A:$M,13,0)</f>
        <v>0</v>
      </c>
      <c r="M17" s="15">
        <f>VLOOKUP(A:A,[1]TDSheet!$A:$N,14,0)</f>
        <v>200</v>
      </c>
      <c r="N17" s="15">
        <f>VLOOKUP(A:A,[1]TDSheet!$A:$O,15,0)</f>
        <v>0</v>
      </c>
      <c r="O17" s="15">
        <f>VLOOKUP(A:A,[1]TDSheet!$A:$X,24,0)</f>
        <v>0</v>
      </c>
      <c r="P17" s="15"/>
      <c r="Q17" s="15"/>
      <c r="R17" s="15"/>
      <c r="S17" s="15"/>
      <c r="T17" s="15"/>
      <c r="U17" s="15"/>
      <c r="V17" s="17">
        <v>100</v>
      </c>
      <c r="W17" s="15">
        <f t="shared" si="12"/>
        <v>77.8</v>
      </c>
      <c r="X17" s="17">
        <v>100</v>
      </c>
      <c r="Y17" s="18">
        <f t="shared" si="13"/>
        <v>8.5218508997429314</v>
      </c>
      <c r="Z17" s="15">
        <f t="shared" si="14"/>
        <v>3.3804627249357329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63.4</v>
      </c>
      <c r="AF17" s="15">
        <f>VLOOKUP(A:A,[1]TDSheet!$A:$AF,32,0)</f>
        <v>65.599999999999994</v>
      </c>
      <c r="AG17" s="15">
        <f>VLOOKUP(A:A,[1]TDSheet!$A:$AG,33,0)</f>
        <v>75</v>
      </c>
      <c r="AH17" s="15">
        <f>VLOOKUP(A:A,[3]TDSheet!$A:$D,4,0)</f>
        <v>78</v>
      </c>
      <c r="AI17" s="15" t="e">
        <f>VLOOKUP(A:A,[1]TDSheet!$A:$AI,35,0)</f>
        <v>#N/A</v>
      </c>
      <c r="AJ17" s="15">
        <f t="shared" si="15"/>
        <v>17</v>
      </c>
      <c r="AK17" s="15">
        <f t="shared" si="16"/>
        <v>17</v>
      </c>
      <c r="AL17" s="15"/>
      <c r="AM17" s="15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219</v>
      </c>
      <c r="D18" s="8">
        <v>508</v>
      </c>
      <c r="E18" s="8">
        <v>492</v>
      </c>
      <c r="F18" s="8">
        <v>224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540</v>
      </c>
      <c r="K18" s="15">
        <f t="shared" si="11"/>
        <v>-48</v>
      </c>
      <c r="L18" s="15">
        <f>VLOOKUP(A:A,[1]TDSheet!$A:$M,13,0)</f>
        <v>110</v>
      </c>
      <c r="M18" s="15">
        <f>VLOOKUP(A:A,[1]TDSheet!$A:$N,14,0)</f>
        <v>100</v>
      </c>
      <c r="N18" s="15">
        <f>VLOOKUP(A:A,[1]TDSheet!$A:$O,15,0)</f>
        <v>0</v>
      </c>
      <c r="O18" s="15">
        <f>VLOOKUP(A:A,[1]TDSheet!$A:$X,24,0)</f>
        <v>0</v>
      </c>
      <c r="P18" s="15"/>
      <c r="Q18" s="15"/>
      <c r="R18" s="15"/>
      <c r="S18" s="15"/>
      <c r="T18" s="15"/>
      <c r="U18" s="15"/>
      <c r="V18" s="17">
        <v>100</v>
      </c>
      <c r="W18" s="15">
        <f t="shared" si="12"/>
        <v>98.4</v>
      </c>
      <c r="X18" s="17">
        <v>100</v>
      </c>
      <c r="Y18" s="18">
        <f t="shared" si="13"/>
        <v>6.4430894308943083</v>
      </c>
      <c r="Z18" s="15">
        <f t="shared" si="14"/>
        <v>2.2764227642276422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91.8</v>
      </c>
      <c r="AF18" s="15">
        <f>VLOOKUP(A:A,[1]TDSheet!$A:$AF,32,0)</f>
        <v>100.4</v>
      </c>
      <c r="AG18" s="15">
        <f>VLOOKUP(A:A,[1]TDSheet!$A:$AG,33,0)</f>
        <v>97.4</v>
      </c>
      <c r="AH18" s="15">
        <f>VLOOKUP(A:A,[3]TDSheet!$A:$D,4,0)</f>
        <v>110</v>
      </c>
      <c r="AI18" s="15">
        <f>VLOOKUP(A:A,[1]TDSheet!$A:$AI,35,0)</f>
        <v>0</v>
      </c>
      <c r="AJ18" s="15">
        <f t="shared" si="15"/>
        <v>30</v>
      </c>
      <c r="AK18" s="15">
        <f t="shared" si="16"/>
        <v>30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2164</v>
      </c>
      <c r="D19" s="8">
        <v>1073</v>
      </c>
      <c r="E19" s="8">
        <v>2095</v>
      </c>
      <c r="F19" s="8">
        <v>1081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2141</v>
      </c>
      <c r="K19" s="15">
        <f t="shared" si="11"/>
        <v>-46</v>
      </c>
      <c r="L19" s="15">
        <f>VLOOKUP(A:A,[1]TDSheet!$A:$M,13,0)</f>
        <v>0</v>
      </c>
      <c r="M19" s="15">
        <f>VLOOKUP(A:A,[1]TDSheet!$A:$N,14,0)</f>
        <v>1500</v>
      </c>
      <c r="N19" s="15">
        <f>VLOOKUP(A:A,[1]TDSheet!$A:$O,15,0)</f>
        <v>0</v>
      </c>
      <c r="O19" s="15">
        <f>VLOOKUP(A:A,[1]TDSheet!$A:$X,24,0)</f>
        <v>0</v>
      </c>
      <c r="P19" s="15"/>
      <c r="Q19" s="15"/>
      <c r="R19" s="15"/>
      <c r="S19" s="15"/>
      <c r="T19" s="15"/>
      <c r="U19" s="15"/>
      <c r="V19" s="17"/>
      <c r="W19" s="15">
        <f t="shared" si="12"/>
        <v>419</v>
      </c>
      <c r="X19" s="17">
        <v>1500</v>
      </c>
      <c r="Y19" s="18">
        <f t="shared" si="13"/>
        <v>9.7398568019093084</v>
      </c>
      <c r="Z19" s="15">
        <f t="shared" si="14"/>
        <v>2.5799522673031028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325.8</v>
      </c>
      <c r="AF19" s="15">
        <f>VLOOKUP(A:A,[1]TDSheet!$A:$AF,32,0)</f>
        <v>316.2</v>
      </c>
      <c r="AG19" s="15">
        <f>VLOOKUP(A:A,[1]TDSheet!$A:$AG,33,0)</f>
        <v>320.39999999999998</v>
      </c>
      <c r="AH19" s="15">
        <f>VLOOKUP(A:A,[3]TDSheet!$A:$D,4,0)</f>
        <v>378</v>
      </c>
      <c r="AI19" s="15">
        <f>VLOOKUP(A:A,[1]TDSheet!$A:$AI,35,0)</f>
        <v>0</v>
      </c>
      <c r="AJ19" s="15">
        <f t="shared" si="15"/>
        <v>0</v>
      </c>
      <c r="AK19" s="15">
        <f t="shared" si="16"/>
        <v>255.00000000000003</v>
      </c>
      <c r="AL19" s="15"/>
      <c r="AM19" s="15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622</v>
      </c>
      <c r="D20" s="8">
        <v>956</v>
      </c>
      <c r="E20" s="8">
        <v>1144</v>
      </c>
      <c r="F20" s="8">
        <v>371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1211</v>
      </c>
      <c r="K20" s="15">
        <f t="shared" si="11"/>
        <v>-67</v>
      </c>
      <c r="L20" s="15">
        <f>VLOOKUP(A:A,[1]TDSheet!$A:$M,13,0)</f>
        <v>250</v>
      </c>
      <c r="M20" s="15">
        <f>VLOOKUP(A:A,[1]TDSheet!$A:$N,14,0)</f>
        <v>150</v>
      </c>
      <c r="N20" s="15">
        <f>VLOOKUP(A:A,[1]TDSheet!$A:$O,15,0)</f>
        <v>0</v>
      </c>
      <c r="O20" s="15">
        <f>VLOOKUP(A:A,[1]TDSheet!$A:$X,24,0)</f>
        <v>300</v>
      </c>
      <c r="P20" s="15"/>
      <c r="Q20" s="15"/>
      <c r="R20" s="15"/>
      <c r="S20" s="15"/>
      <c r="T20" s="15"/>
      <c r="U20" s="15"/>
      <c r="V20" s="17">
        <v>250</v>
      </c>
      <c r="W20" s="15">
        <f t="shared" si="12"/>
        <v>228.8</v>
      </c>
      <c r="X20" s="17">
        <v>250</v>
      </c>
      <c r="Y20" s="18">
        <f t="shared" si="13"/>
        <v>6.8662587412587408</v>
      </c>
      <c r="Z20" s="15">
        <f t="shared" si="14"/>
        <v>1.6215034965034965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233.4</v>
      </c>
      <c r="AF20" s="15">
        <f>VLOOKUP(A:A,[1]TDSheet!$A:$AF,32,0)</f>
        <v>222.2</v>
      </c>
      <c r="AG20" s="15">
        <f>VLOOKUP(A:A,[1]TDSheet!$A:$AG,33,0)</f>
        <v>193.8</v>
      </c>
      <c r="AH20" s="15">
        <f>VLOOKUP(A:A,[3]TDSheet!$A:$D,4,0)</f>
        <v>195</v>
      </c>
      <c r="AI20" s="15" t="str">
        <f>VLOOKUP(A:A,[1]TDSheet!$A:$AI,35,0)</f>
        <v>продавг</v>
      </c>
      <c r="AJ20" s="15">
        <f t="shared" si="15"/>
        <v>87.5</v>
      </c>
      <c r="AK20" s="15">
        <f t="shared" si="16"/>
        <v>87.5</v>
      </c>
      <c r="AL20" s="15"/>
      <c r="AM20" s="15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175</v>
      </c>
      <c r="D21" s="8">
        <v>767</v>
      </c>
      <c r="E21" s="8">
        <v>856</v>
      </c>
      <c r="F21" s="8">
        <v>79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901</v>
      </c>
      <c r="K21" s="15">
        <f t="shared" si="11"/>
        <v>-45</v>
      </c>
      <c r="L21" s="15">
        <f>VLOOKUP(A:A,[1]TDSheet!$A:$M,13,0)</f>
        <v>40</v>
      </c>
      <c r="M21" s="15">
        <f>VLOOKUP(A:A,[1]TDSheet!$A:$N,14,0)</f>
        <v>40</v>
      </c>
      <c r="N21" s="15">
        <f>VLOOKUP(A:A,[1]TDSheet!$A:$O,15,0)</f>
        <v>0</v>
      </c>
      <c r="O21" s="15">
        <f>VLOOKUP(A:A,[1]TDSheet!$A:$X,24,0)</f>
        <v>30</v>
      </c>
      <c r="P21" s="15"/>
      <c r="Q21" s="15"/>
      <c r="R21" s="15"/>
      <c r="S21" s="15"/>
      <c r="T21" s="15"/>
      <c r="U21" s="15"/>
      <c r="V21" s="17">
        <v>80</v>
      </c>
      <c r="W21" s="15">
        <f t="shared" si="12"/>
        <v>51.2</v>
      </c>
      <c r="X21" s="17">
        <v>80</v>
      </c>
      <c r="Y21" s="18">
        <f t="shared" si="13"/>
        <v>6.81640625</v>
      </c>
      <c r="Z21" s="15">
        <f t="shared" si="14"/>
        <v>1.54296875</v>
      </c>
      <c r="AA21" s="15"/>
      <c r="AB21" s="15"/>
      <c r="AC21" s="15"/>
      <c r="AD21" s="15">
        <f>VLOOKUP(A:A,[1]TDSheet!$A:$AD,30,0)</f>
        <v>600</v>
      </c>
      <c r="AE21" s="15">
        <f>VLOOKUP(A:A,[1]TDSheet!$A:$AE,31,0)</f>
        <v>24.4</v>
      </c>
      <c r="AF21" s="15">
        <f>VLOOKUP(A:A,[1]TDSheet!$A:$AF,32,0)</f>
        <v>54.6</v>
      </c>
      <c r="AG21" s="15">
        <f>VLOOKUP(A:A,[1]TDSheet!$A:$AG,33,0)</f>
        <v>40.6</v>
      </c>
      <c r="AH21" s="15">
        <f>VLOOKUP(A:A,[3]TDSheet!$A:$D,4,0)</f>
        <v>61</v>
      </c>
      <c r="AI21" s="15">
        <f>VLOOKUP(A:A,[1]TDSheet!$A:$AI,35,0)</f>
        <v>0</v>
      </c>
      <c r="AJ21" s="15">
        <f t="shared" si="15"/>
        <v>28</v>
      </c>
      <c r="AK21" s="15">
        <f t="shared" si="16"/>
        <v>28</v>
      </c>
      <c r="AL21" s="15"/>
      <c r="AM21" s="15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360</v>
      </c>
      <c r="D22" s="8">
        <v>402</v>
      </c>
      <c r="E22" s="8">
        <v>466</v>
      </c>
      <c r="F22" s="8">
        <v>283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727</v>
      </c>
      <c r="K22" s="15">
        <f t="shared" si="11"/>
        <v>-261</v>
      </c>
      <c r="L22" s="15">
        <f>VLOOKUP(A:A,[1]TDSheet!$A:$M,13,0)</f>
        <v>90</v>
      </c>
      <c r="M22" s="15">
        <f>VLOOKUP(A:A,[1]TDSheet!$A:$N,14,0)</f>
        <v>80</v>
      </c>
      <c r="N22" s="15">
        <f>VLOOKUP(A:A,[1]TDSheet!$A:$O,15,0)</f>
        <v>0</v>
      </c>
      <c r="O22" s="15">
        <f>VLOOKUP(A:A,[1]TDSheet!$A:$X,24,0)</f>
        <v>70</v>
      </c>
      <c r="P22" s="15"/>
      <c r="Q22" s="15"/>
      <c r="R22" s="15"/>
      <c r="S22" s="15"/>
      <c r="T22" s="15"/>
      <c r="U22" s="15"/>
      <c r="V22" s="17">
        <v>80</v>
      </c>
      <c r="W22" s="15">
        <f t="shared" si="12"/>
        <v>75.2</v>
      </c>
      <c r="X22" s="17">
        <v>80</v>
      </c>
      <c r="Y22" s="18">
        <f t="shared" si="13"/>
        <v>9.0824468085106371</v>
      </c>
      <c r="Z22" s="15">
        <f t="shared" si="14"/>
        <v>3.7632978723404253</v>
      </c>
      <c r="AA22" s="15"/>
      <c r="AB22" s="15"/>
      <c r="AC22" s="15"/>
      <c r="AD22" s="15">
        <f>VLOOKUP(A:A,[1]TDSheet!$A:$AD,30,0)</f>
        <v>90</v>
      </c>
      <c r="AE22" s="15">
        <f>VLOOKUP(A:A,[1]TDSheet!$A:$AE,31,0)</f>
        <v>98.2</v>
      </c>
      <c r="AF22" s="15">
        <f>VLOOKUP(A:A,[1]TDSheet!$A:$AF,32,0)</f>
        <v>74.400000000000006</v>
      </c>
      <c r="AG22" s="15">
        <f>VLOOKUP(A:A,[1]TDSheet!$A:$AG,33,0)</f>
        <v>87.2</v>
      </c>
      <c r="AH22" s="15">
        <f>VLOOKUP(A:A,[3]TDSheet!$A:$D,4,0)</f>
        <v>93</v>
      </c>
      <c r="AI22" s="15">
        <f>VLOOKUP(A:A,[1]TDSheet!$A:$AI,35,0)</f>
        <v>0</v>
      </c>
      <c r="AJ22" s="15">
        <f t="shared" si="15"/>
        <v>28</v>
      </c>
      <c r="AK22" s="15">
        <f t="shared" si="16"/>
        <v>28</v>
      </c>
      <c r="AL22" s="15"/>
      <c r="AM22" s="15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411</v>
      </c>
      <c r="D23" s="8">
        <v>1016</v>
      </c>
      <c r="E23" s="8">
        <v>875</v>
      </c>
      <c r="F23" s="8">
        <v>524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1406</v>
      </c>
      <c r="K23" s="15">
        <f t="shared" si="11"/>
        <v>-531</v>
      </c>
      <c r="L23" s="15">
        <f>VLOOKUP(A:A,[1]TDSheet!$A:$M,13,0)</f>
        <v>250</v>
      </c>
      <c r="M23" s="15">
        <f>VLOOKUP(A:A,[1]TDSheet!$A:$N,14,0)</f>
        <v>150</v>
      </c>
      <c r="N23" s="15">
        <f>VLOOKUP(A:A,[1]TDSheet!$A:$O,15,0)</f>
        <v>0</v>
      </c>
      <c r="O23" s="15">
        <f>VLOOKUP(A:A,[1]TDSheet!$A:$X,24,0)</f>
        <v>200</v>
      </c>
      <c r="P23" s="15"/>
      <c r="Q23" s="15"/>
      <c r="R23" s="15"/>
      <c r="S23" s="15"/>
      <c r="T23" s="15"/>
      <c r="U23" s="15"/>
      <c r="V23" s="17">
        <v>200</v>
      </c>
      <c r="W23" s="15">
        <f t="shared" si="12"/>
        <v>175</v>
      </c>
      <c r="X23" s="17">
        <v>200</v>
      </c>
      <c r="Y23" s="18">
        <f t="shared" si="13"/>
        <v>8.7085714285714282</v>
      </c>
      <c r="Z23" s="15">
        <f t="shared" si="14"/>
        <v>2.9942857142857142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185.2</v>
      </c>
      <c r="AF23" s="15">
        <f>VLOOKUP(A:A,[1]TDSheet!$A:$AF,32,0)</f>
        <v>182.4</v>
      </c>
      <c r="AG23" s="15">
        <f>VLOOKUP(A:A,[1]TDSheet!$A:$AG,33,0)</f>
        <v>185.8</v>
      </c>
      <c r="AH23" s="15">
        <f>VLOOKUP(A:A,[3]TDSheet!$A:$D,4,0)</f>
        <v>197</v>
      </c>
      <c r="AI23" s="15">
        <f>VLOOKUP(A:A,[1]TDSheet!$A:$AI,35,0)</f>
        <v>0</v>
      </c>
      <c r="AJ23" s="15">
        <f t="shared" si="15"/>
        <v>70</v>
      </c>
      <c r="AK23" s="15">
        <f t="shared" si="16"/>
        <v>70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391.42200000000003</v>
      </c>
      <c r="D24" s="8">
        <v>395.88200000000001</v>
      </c>
      <c r="E24" s="8">
        <v>635.23599999999999</v>
      </c>
      <c r="F24" s="8">
        <v>138.708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614.70299999999997</v>
      </c>
      <c r="K24" s="15">
        <f t="shared" si="11"/>
        <v>20.533000000000015</v>
      </c>
      <c r="L24" s="15">
        <f>VLOOKUP(A:A,[1]TDSheet!$A:$M,13,0)</f>
        <v>100</v>
      </c>
      <c r="M24" s="15">
        <f>VLOOKUP(A:A,[1]TDSheet!$A:$N,14,0)</f>
        <v>100</v>
      </c>
      <c r="N24" s="15">
        <f>VLOOKUP(A:A,[1]TDSheet!$A:$O,15,0)</f>
        <v>0</v>
      </c>
      <c r="O24" s="15">
        <f>VLOOKUP(A:A,[1]TDSheet!$A:$X,24,0)</f>
        <v>130</v>
      </c>
      <c r="P24" s="15"/>
      <c r="Q24" s="15"/>
      <c r="R24" s="15"/>
      <c r="S24" s="15"/>
      <c r="T24" s="15"/>
      <c r="U24" s="15"/>
      <c r="V24" s="17">
        <v>200</v>
      </c>
      <c r="W24" s="15">
        <f t="shared" si="12"/>
        <v>127.0472</v>
      </c>
      <c r="X24" s="17">
        <v>200</v>
      </c>
      <c r="Y24" s="18">
        <f t="shared" si="13"/>
        <v>6.8376792247290767</v>
      </c>
      <c r="Z24" s="15">
        <f t="shared" si="14"/>
        <v>1.0917832112789576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109.2222</v>
      </c>
      <c r="AF24" s="15">
        <f>VLOOKUP(A:A,[1]TDSheet!$A:$AF,32,0)</f>
        <v>128.9666</v>
      </c>
      <c r="AG24" s="15">
        <f>VLOOKUP(A:A,[1]TDSheet!$A:$AG,33,0)</f>
        <v>99.46459999999999</v>
      </c>
      <c r="AH24" s="15">
        <f>VLOOKUP(A:A,[3]TDSheet!$A:$D,4,0)</f>
        <v>140.828</v>
      </c>
      <c r="AI24" s="15">
        <f>VLOOKUP(A:A,[1]TDSheet!$A:$AI,35,0)</f>
        <v>0</v>
      </c>
      <c r="AJ24" s="15">
        <f t="shared" si="15"/>
        <v>200</v>
      </c>
      <c r="AK24" s="15">
        <f t="shared" si="16"/>
        <v>200</v>
      </c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3256.2330000000002</v>
      </c>
      <c r="D25" s="8">
        <v>10435.563</v>
      </c>
      <c r="E25" s="8">
        <v>6627.1459999999997</v>
      </c>
      <c r="F25" s="8">
        <v>2357.0120000000002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6693.4139999999998</v>
      </c>
      <c r="K25" s="15">
        <f t="shared" si="11"/>
        <v>-66.268000000000029</v>
      </c>
      <c r="L25" s="15">
        <f>VLOOKUP(A:A,[1]TDSheet!$A:$M,13,0)</f>
        <v>1400</v>
      </c>
      <c r="M25" s="15">
        <f>VLOOKUP(A:A,[1]TDSheet!$A:$N,14,0)</f>
        <v>1300</v>
      </c>
      <c r="N25" s="15">
        <f>VLOOKUP(A:A,[1]TDSheet!$A:$O,15,0)</f>
        <v>1500</v>
      </c>
      <c r="O25" s="15">
        <f>VLOOKUP(A:A,[1]TDSheet!$A:$X,24,0)</f>
        <v>0</v>
      </c>
      <c r="P25" s="15"/>
      <c r="Q25" s="15"/>
      <c r="R25" s="15"/>
      <c r="S25" s="15"/>
      <c r="T25" s="15"/>
      <c r="U25" s="15"/>
      <c r="V25" s="17">
        <v>1500</v>
      </c>
      <c r="W25" s="15">
        <f t="shared" si="12"/>
        <v>1325.4292</v>
      </c>
      <c r="X25" s="17">
        <v>1500</v>
      </c>
      <c r="Y25" s="18">
        <f t="shared" si="13"/>
        <v>7.2105035863100042</v>
      </c>
      <c r="Z25" s="15">
        <f t="shared" si="14"/>
        <v>1.7783009458370165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1159.6848</v>
      </c>
      <c r="AF25" s="15">
        <f>VLOOKUP(A:A,[1]TDSheet!$A:$AF,32,0)</f>
        <v>1263.6124</v>
      </c>
      <c r="AG25" s="15">
        <f>VLOOKUP(A:A,[1]TDSheet!$A:$AG,33,0)</f>
        <v>1179.3786</v>
      </c>
      <c r="AH25" s="15">
        <f>VLOOKUP(A:A,[3]TDSheet!$A:$D,4,0)</f>
        <v>969.44100000000003</v>
      </c>
      <c r="AI25" s="15" t="str">
        <f>VLOOKUP(A:A,[1]TDSheet!$A:$AI,35,0)</f>
        <v>продавг</v>
      </c>
      <c r="AJ25" s="15">
        <f t="shared" si="15"/>
        <v>1500</v>
      </c>
      <c r="AK25" s="15">
        <f t="shared" si="16"/>
        <v>1500</v>
      </c>
      <c r="AL25" s="15"/>
      <c r="AM25" s="15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191.86199999999999</v>
      </c>
      <c r="D26" s="8">
        <v>370.12700000000001</v>
      </c>
      <c r="E26" s="8">
        <v>457.66800000000001</v>
      </c>
      <c r="F26" s="8">
        <v>72.843000000000004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480.87</v>
      </c>
      <c r="K26" s="15">
        <f t="shared" si="11"/>
        <v>-23.201999999999998</v>
      </c>
      <c r="L26" s="15">
        <f>VLOOKUP(A:A,[1]TDSheet!$A:$M,13,0)</f>
        <v>70</v>
      </c>
      <c r="M26" s="15">
        <f>VLOOKUP(A:A,[1]TDSheet!$A:$N,14,0)</f>
        <v>80</v>
      </c>
      <c r="N26" s="15">
        <f>VLOOKUP(A:A,[1]TDSheet!$A:$O,15,0)</f>
        <v>0</v>
      </c>
      <c r="O26" s="15">
        <f>VLOOKUP(A:A,[1]TDSheet!$A:$X,24,0)</f>
        <v>130</v>
      </c>
      <c r="P26" s="15"/>
      <c r="Q26" s="15"/>
      <c r="R26" s="15"/>
      <c r="S26" s="15"/>
      <c r="T26" s="15"/>
      <c r="U26" s="15"/>
      <c r="V26" s="17">
        <v>150</v>
      </c>
      <c r="W26" s="15">
        <f t="shared" si="12"/>
        <v>91.533600000000007</v>
      </c>
      <c r="X26" s="17">
        <v>150</v>
      </c>
      <c r="Y26" s="18">
        <f t="shared" si="13"/>
        <v>7.1322771091708406</v>
      </c>
      <c r="Z26" s="15">
        <f t="shared" si="14"/>
        <v>0.79580613020792368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83.035200000000003</v>
      </c>
      <c r="AF26" s="15">
        <f>VLOOKUP(A:A,[1]TDSheet!$A:$AF,32,0)</f>
        <v>80.972000000000008</v>
      </c>
      <c r="AG26" s="15">
        <f>VLOOKUP(A:A,[1]TDSheet!$A:$AG,33,0)</f>
        <v>72.445599999999999</v>
      </c>
      <c r="AH26" s="15">
        <f>VLOOKUP(A:A,[3]TDSheet!$A:$D,4,0)</f>
        <v>95.335999999999999</v>
      </c>
      <c r="AI26" s="15">
        <f>VLOOKUP(A:A,[1]TDSheet!$A:$AI,35,0)</f>
        <v>0</v>
      </c>
      <c r="AJ26" s="15">
        <f t="shared" si="15"/>
        <v>150</v>
      </c>
      <c r="AK26" s="15">
        <f t="shared" si="16"/>
        <v>150</v>
      </c>
      <c r="AL26" s="15"/>
      <c r="AM26" s="15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315.28500000000003</v>
      </c>
      <c r="D27" s="8">
        <v>734.34400000000005</v>
      </c>
      <c r="E27" s="8">
        <v>769.78599999999994</v>
      </c>
      <c r="F27" s="8">
        <v>256.822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748.05700000000002</v>
      </c>
      <c r="K27" s="15">
        <f t="shared" si="11"/>
        <v>21.728999999999928</v>
      </c>
      <c r="L27" s="15">
        <f>VLOOKUP(A:A,[1]TDSheet!$A:$M,13,0)</f>
        <v>140</v>
      </c>
      <c r="M27" s="15">
        <f>VLOOKUP(A:A,[1]TDSheet!$A:$N,14,0)</f>
        <v>150</v>
      </c>
      <c r="N27" s="15">
        <f>VLOOKUP(A:A,[1]TDSheet!$A:$O,15,0)</f>
        <v>0</v>
      </c>
      <c r="O27" s="15">
        <f>VLOOKUP(A:A,[1]TDSheet!$A:$X,24,0)</f>
        <v>140</v>
      </c>
      <c r="P27" s="15"/>
      <c r="Q27" s="15"/>
      <c r="R27" s="15"/>
      <c r="S27" s="15"/>
      <c r="T27" s="15"/>
      <c r="U27" s="15"/>
      <c r="V27" s="17">
        <v>200</v>
      </c>
      <c r="W27" s="15">
        <f t="shared" si="12"/>
        <v>153.9572</v>
      </c>
      <c r="X27" s="17">
        <v>200</v>
      </c>
      <c r="Y27" s="18">
        <f t="shared" si="13"/>
        <v>7.0592476350570168</v>
      </c>
      <c r="Z27" s="15">
        <f t="shared" si="14"/>
        <v>1.6681389373150459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139.5026</v>
      </c>
      <c r="AF27" s="15">
        <f>VLOOKUP(A:A,[1]TDSheet!$A:$AF,32,0)</f>
        <v>141.77080000000001</v>
      </c>
      <c r="AG27" s="15">
        <f>VLOOKUP(A:A,[1]TDSheet!$A:$AG,33,0)</f>
        <v>137.2954</v>
      </c>
      <c r="AH27" s="15">
        <f>VLOOKUP(A:A,[3]TDSheet!$A:$D,4,0)</f>
        <v>153.59299999999999</v>
      </c>
      <c r="AI27" s="15">
        <f>VLOOKUP(A:A,[1]TDSheet!$A:$AI,35,0)</f>
        <v>0</v>
      </c>
      <c r="AJ27" s="15">
        <f t="shared" si="15"/>
        <v>200</v>
      </c>
      <c r="AK27" s="15">
        <f t="shared" si="16"/>
        <v>200</v>
      </c>
      <c r="AL27" s="15"/>
      <c r="AM27" s="15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61.494</v>
      </c>
      <c r="D28" s="8">
        <v>395.089</v>
      </c>
      <c r="E28" s="8">
        <v>340.90199999999999</v>
      </c>
      <c r="F28" s="8">
        <v>107.8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353.28399999999999</v>
      </c>
      <c r="K28" s="15">
        <f t="shared" si="11"/>
        <v>-12.382000000000005</v>
      </c>
      <c r="L28" s="15">
        <f>VLOOKUP(A:A,[1]TDSheet!$A:$M,13,0)</f>
        <v>60</v>
      </c>
      <c r="M28" s="15">
        <f>VLOOKUP(A:A,[1]TDSheet!$A:$N,14,0)</f>
        <v>70</v>
      </c>
      <c r="N28" s="15">
        <f>VLOOKUP(A:A,[1]TDSheet!$A:$O,15,0)</f>
        <v>0</v>
      </c>
      <c r="O28" s="15">
        <f>VLOOKUP(A:A,[1]TDSheet!$A:$X,24,0)</f>
        <v>40</v>
      </c>
      <c r="P28" s="15"/>
      <c r="Q28" s="15"/>
      <c r="R28" s="15"/>
      <c r="S28" s="15"/>
      <c r="T28" s="15"/>
      <c r="U28" s="15"/>
      <c r="V28" s="17">
        <v>90</v>
      </c>
      <c r="W28" s="15">
        <f t="shared" si="12"/>
        <v>68.180399999999992</v>
      </c>
      <c r="X28" s="17">
        <v>90</v>
      </c>
      <c r="Y28" s="18">
        <f t="shared" si="13"/>
        <v>6.7145396624249791</v>
      </c>
      <c r="Z28" s="15">
        <f t="shared" si="14"/>
        <v>1.5810995535373804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63.016600000000004</v>
      </c>
      <c r="AF28" s="15">
        <f>VLOOKUP(A:A,[1]TDSheet!$A:$AF,32,0)</f>
        <v>56.654200000000003</v>
      </c>
      <c r="AG28" s="15">
        <f>VLOOKUP(A:A,[1]TDSheet!$A:$AG,33,0)</f>
        <v>62.321600000000004</v>
      </c>
      <c r="AH28" s="15">
        <f>VLOOKUP(A:A,[3]TDSheet!$A:$D,4,0)</f>
        <v>80.460999999999999</v>
      </c>
      <c r="AI28" s="15">
        <f>VLOOKUP(A:A,[1]TDSheet!$A:$AI,35,0)</f>
        <v>0</v>
      </c>
      <c r="AJ28" s="15">
        <f t="shared" si="15"/>
        <v>90</v>
      </c>
      <c r="AK28" s="15">
        <f t="shared" si="16"/>
        <v>90</v>
      </c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121.66800000000001</v>
      </c>
      <c r="D29" s="8">
        <v>291.125</v>
      </c>
      <c r="E29" s="8">
        <v>298.81400000000002</v>
      </c>
      <c r="F29" s="8">
        <v>105.11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347.565</v>
      </c>
      <c r="K29" s="15">
        <f t="shared" si="11"/>
        <v>-48.750999999999976</v>
      </c>
      <c r="L29" s="15">
        <f>VLOOKUP(A:A,[1]TDSheet!$A:$M,13,0)</f>
        <v>60</v>
      </c>
      <c r="M29" s="15">
        <f>VLOOKUP(A:A,[1]TDSheet!$A:$N,14,0)</f>
        <v>50</v>
      </c>
      <c r="N29" s="15">
        <f>VLOOKUP(A:A,[1]TDSheet!$A:$O,15,0)</f>
        <v>0</v>
      </c>
      <c r="O29" s="15">
        <f>VLOOKUP(A:A,[1]TDSheet!$A:$X,24,0)</f>
        <v>0</v>
      </c>
      <c r="P29" s="15"/>
      <c r="Q29" s="15"/>
      <c r="R29" s="15"/>
      <c r="S29" s="15"/>
      <c r="T29" s="15"/>
      <c r="U29" s="15"/>
      <c r="V29" s="17">
        <v>90</v>
      </c>
      <c r="W29" s="15">
        <f t="shared" si="12"/>
        <v>59.762800000000006</v>
      </c>
      <c r="X29" s="17">
        <v>90</v>
      </c>
      <c r="Y29" s="18">
        <f t="shared" si="13"/>
        <v>6.6113033525872273</v>
      </c>
      <c r="Z29" s="15">
        <f t="shared" si="14"/>
        <v>1.758786402243536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56.571600000000004</v>
      </c>
      <c r="AF29" s="15">
        <f>VLOOKUP(A:A,[1]TDSheet!$A:$AF,32,0)</f>
        <v>52.368200000000002</v>
      </c>
      <c r="AG29" s="15">
        <f>VLOOKUP(A:A,[1]TDSheet!$A:$AG,33,0)</f>
        <v>52.881399999999999</v>
      </c>
      <c r="AH29" s="15">
        <f>VLOOKUP(A:A,[3]TDSheet!$A:$D,4,0)</f>
        <v>76.88</v>
      </c>
      <c r="AI29" s="15">
        <f>VLOOKUP(A:A,[1]TDSheet!$A:$AI,35,0)</f>
        <v>0</v>
      </c>
      <c r="AJ29" s="15">
        <f t="shared" si="15"/>
        <v>90</v>
      </c>
      <c r="AK29" s="15">
        <f t="shared" si="16"/>
        <v>90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43.247999999999998</v>
      </c>
      <c r="D30" s="8">
        <v>34.481000000000002</v>
      </c>
      <c r="E30" s="8">
        <v>48.072000000000003</v>
      </c>
      <c r="F30" s="8">
        <v>29.306000000000001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52.884</v>
      </c>
      <c r="K30" s="15">
        <f t="shared" si="11"/>
        <v>-4.8119999999999976</v>
      </c>
      <c r="L30" s="15">
        <f>VLOOKUP(A:A,[1]TDSheet!$A:$M,13,0)</f>
        <v>30</v>
      </c>
      <c r="M30" s="15">
        <f>VLOOKUP(A:A,[1]TDSheet!$A:$N,14,0)</f>
        <v>0</v>
      </c>
      <c r="N30" s="15">
        <f>VLOOKUP(A:A,[1]TDSheet!$A:$O,15,0)</f>
        <v>0</v>
      </c>
      <c r="O30" s="15">
        <f>VLOOKUP(A:A,[1]TDSheet!$A:$X,24,0)</f>
        <v>0</v>
      </c>
      <c r="P30" s="15"/>
      <c r="Q30" s="15"/>
      <c r="R30" s="15"/>
      <c r="S30" s="15"/>
      <c r="T30" s="15"/>
      <c r="U30" s="15"/>
      <c r="V30" s="17"/>
      <c r="W30" s="15">
        <f t="shared" si="12"/>
        <v>9.6143999999999998</v>
      </c>
      <c r="X30" s="17">
        <v>50</v>
      </c>
      <c r="Y30" s="18">
        <f t="shared" si="13"/>
        <v>11.368988184390082</v>
      </c>
      <c r="Z30" s="15">
        <f t="shared" si="14"/>
        <v>3.0481361291396238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6.7983999999999991</v>
      </c>
      <c r="AF30" s="15">
        <f>VLOOKUP(A:A,[1]TDSheet!$A:$AF,32,0)</f>
        <v>7.4279999999999999</v>
      </c>
      <c r="AG30" s="15">
        <f>VLOOKUP(A:A,[1]TDSheet!$A:$AG,33,0)</f>
        <v>8.6714000000000002</v>
      </c>
      <c r="AH30" s="15">
        <f>VLOOKUP(A:A,[3]TDSheet!$A:$D,4,0)</f>
        <v>8.4090000000000007</v>
      </c>
      <c r="AI30" s="15" t="e">
        <f>VLOOKUP(A:A,[1]TDSheet!$A:$AI,35,0)</f>
        <v>#N/A</v>
      </c>
      <c r="AJ30" s="15">
        <f t="shared" si="15"/>
        <v>0</v>
      </c>
      <c r="AK30" s="15">
        <f t="shared" si="16"/>
        <v>50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313.54300000000001</v>
      </c>
      <c r="D31" s="8">
        <v>675.63599999999997</v>
      </c>
      <c r="E31" s="8">
        <v>777.92200000000003</v>
      </c>
      <c r="F31" s="8">
        <v>192.023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767.54100000000005</v>
      </c>
      <c r="K31" s="15">
        <f t="shared" si="11"/>
        <v>10.380999999999972</v>
      </c>
      <c r="L31" s="15">
        <f>VLOOKUP(A:A,[1]TDSheet!$A:$M,13,0)</f>
        <v>130</v>
      </c>
      <c r="M31" s="15">
        <f>VLOOKUP(A:A,[1]TDSheet!$A:$N,14,0)</f>
        <v>150</v>
      </c>
      <c r="N31" s="15">
        <f>VLOOKUP(A:A,[1]TDSheet!$A:$O,15,0)</f>
        <v>0</v>
      </c>
      <c r="O31" s="15">
        <f>VLOOKUP(A:A,[1]TDSheet!$A:$X,24,0)</f>
        <v>170</v>
      </c>
      <c r="P31" s="15"/>
      <c r="Q31" s="15"/>
      <c r="R31" s="15"/>
      <c r="S31" s="15"/>
      <c r="T31" s="15"/>
      <c r="U31" s="15"/>
      <c r="V31" s="17">
        <v>200</v>
      </c>
      <c r="W31" s="15">
        <f t="shared" si="12"/>
        <v>155.58440000000002</v>
      </c>
      <c r="X31" s="17">
        <v>200</v>
      </c>
      <c r="Y31" s="18">
        <f t="shared" si="13"/>
        <v>6.6974773820511571</v>
      </c>
      <c r="Z31" s="15">
        <f t="shared" si="14"/>
        <v>1.2342047146114905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153.5282</v>
      </c>
      <c r="AF31" s="15">
        <f>VLOOKUP(A:A,[1]TDSheet!$A:$AF,32,0)</f>
        <v>134.256</v>
      </c>
      <c r="AG31" s="15">
        <f>VLOOKUP(A:A,[1]TDSheet!$A:$AG,33,0)</f>
        <v>128.75560000000002</v>
      </c>
      <c r="AH31" s="15">
        <f>VLOOKUP(A:A,[3]TDSheet!$A:$D,4,0)</f>
        <v>147.25700000000001</v>
      </c>
      <c r="AI31" s="15">
        <f>VLOOKUP(A:A,[1]TDSheet!$A:$AI,35,0)</f>
        <v>0</v>
      </c>
      <c r="AJ31" s="15">
        <f t="shared" si="15"/>
        <v>200</v>
      </c>
      <c r="AK31" s="15">
        <f t="shared" si="16"/>
        <v>200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91.194999999999993</v>
      </c>
      <c r="D32" s="8">
        <v>200.09299999999999</v>
      </c>
      <c r="E32" s="8">
        <v>178.59299999999999</v>
      </c>
      <c r="F32" s="8">
        <v>108.648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182.154</v>
      </c>
      <c r="K32" s="15">
        <f t="shared" si="11"/>
        <v>-3.561000000000007</v>
      </c>
      <c r="L32" s="15">
        <f>VLOOKUP(A:A,[1]TDSheet!$A:$M,13,0)</f>
        <v>30</v>
      </c>
      <c r="M32" s="15">
        <f>VLOOKUP(A:A,[1]TDSheet!$A:$N,14,0)</f>
        <v>50</v>
      </c>
      <c r="N32" s="15">
        <f>VLOOKUP(A:A,[1]TDSheet!$A:$O,15,0)</f>
        <v>0</v>
      </c>
      <c r="O32" s="15">
        <f>VLOOKUP(A:A,[1]TDSheet!$A:$X,24,0)</f>
        <v>0</v>
      </c>
      <c r="P32" s="15"/>
      <c r="Q32" s="15"/>
      <c r="R32" s="15"/>
      <c r="S32" s="15"/>
      <c r="T32" s="15"/>
      <c r="U32" s="15"/>
      <c r="V32" s="17">
        <v>30</v>
      </c>
      <c r="W32" s="15">
        <f t="shared" si="12"/>
        <v>35.718599999999995</v>
      </c>
      <c r="X32" s="17"/>
      <c r="Y32" s="18">
        <f t="shared" si="13"/>
        <v>6.1214045343322532</v>
      </c>
      <c r="Z32" s="15">
        <f t="shared" si="14"/>
        <v>3.0417765533923506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31.7334</v>
      </c>
      <c r="AF32" s="15">
        <f>VLOOKUP(A:A,[1]TDSheet!$A:$AF,32,0)</f>
        <v>34.437599999999996</v>
      </c>
      <c r="AG32" s="15">
        <f>VLOOKUP(A:A,[1]TDSheet!$A:$AG,33,0)</f>
        <v>35.558999999999997</v>
      </c>
      <c r="AH32" s="15">
        <f>VLOOKUP(A:A,[3]TDSheet!$A:$D,4,0)</f>
        <v>37.155999999999999</v>
      </c>
      <c r="AI32" s="15">
        <f>VLOOKUP(A:A,[1]TDSheet!$A:$AI,35,0)</f>
        <v>0</v>
      </c>
      <c r="AJ32" s="15">
        <f t="shared" si="15"/>
        <v>30</v>
      </c>
      <c r="AK32" s="15">
        <f t="shared" si="16"/>
        <v>0</v>
      </c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-18.382999999999999</v>
      </c>
      <c r="D33" s="8">
        <v>985.74199999999996</v>
      </c>
      <c r="E33" s="8">
        <v>202.86600000000001</v>
      </c>
      <c r="F33" s="8">
        <v>223.446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227.535</v>
      </c>
      <c r="K33" s="15">
        <f t="shared" si="11"/>
        <v>-24.668999999999983</v>
      </c>
      <c r="L33" s="15">
        <f>VLOOKUP(A:A,[1]TDSheet!$A:$M,13,0)</f>
        <v>60</v>
      </c>
      <c r="M33" s="15">
        <f>VLOOKUP(A:A,[1]TDSheet!$A:$N,14,0)</f>
        <v>90</v>
      </c>
      <c r="N33" s="15">
        <f>VLOOKUP(A:A,[1]TDSheet!$A:$O,15,0)</f>
        <v>0</v>
      </c>
      <c r="O33" s="15">
        <f>VLOOKUP(A:A,[1]TDSheet!$A:$X,24,0)</f>
        <v>0</v>
      </c>
      <c r="P33" s="15"/>
      <c r="Q33" s="15"/>
      <c r="R33" s="15"/>
      <c r="S33" s="15"/>
      <c r="T33" s="15"/>
      <c r="U33" s="15"/>
      <c r="V33" s="17"/>
      <c r="W33" s="15">
        <f t="shared" si="12"/>
        <v>40.5732</v>
      </c>
      <c r="X33" s="17">
        <v>30</v>
      </c>
      <c r="Y33" s="18">
        <f t="shared" si="13"/>
        <v>9.9436573896069334</v>
      </c>
      <c r="Z33" s="15">
        <f t="shared" si="14"/>
        <v>5.5072313744047792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51.529600000000002</v>
      </c>
      <c r="AF33" s="15">
        <f>VLOOKUP(A:A,[1]TDSheet!$A:$AF,32,0)</f>
        <v>43.204999999999998</v>
      </c>
      <c r="AG33" s="15">
        <f>VLOOKUP(A:A,[1]TDSheet!$A:$AG,33,0)</f>
        <v>63.032799999999995</v>
      </c>
      <c r="AH33" s="15">
        <f>VLOOKUP(A:A,[3]TDSheet!$A:$D,4,0)</f>
        <v>61.588000000000001</v>
      </c>
      <c r="AI33" s="15">
        <f>VLOOKUP(A:A,[1]TDSheet!$A:$AI,35,0)</f>
        <v>0</v>
      </c>
      <c r="AJ33" s="15">
        <f t="shared" si="15"/>
        <v>0</v>
      </c>
      <c r="AK33" s="15">
        <f t="shared" si="16"/>
        <v>30</v>
      </c>
      <c r="AL33" s="15"/>
      <c r="AM33" s="15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581.76199999999994</v>
      </c>
      <c r="D34" s="8">
        <v>1434.9860000000001</v>
      </c>
      <c r="E34" s="8">
        <v>1595.106</v>
      </c>
      <c r="F34" s="8">
        <v>381.80399999999997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1598.3820000000001</v>
      </c>
      <c r="K34" s="15">
        <f t="shared" si="11"/>
        <v>-3.2760000000000673</v>
      </c>
      <c r="L34" s="15">
        <f>VLOOKUP(A:A,[1]TDSheet!$A:$M,13,0)</f>
        <v>320</v>
      </c>
      <c r="M34" s="15">
        <f>VLOOKUP(A:A,[1]TDSheet!$A:$N,14,0)</f>
        <v>200</v>
      </c>
      <c r="N34" s="15">
        <f>VLOOKUP(A:A,[1]TDSheet!$A:$O,15,0)</f>
        <v>0</v>
      </c>
      <c r="O34" s="15">
        <f>VLOOKUP(A:A,[1]TDSheet!$A:$X,24,0)</f>
        <v>400</v>
      </c>
      <c r="P34" s="15"/>
      <c r="Q34" s="15"/>
      <c r="R34" s="15"/>
      <c r="S34" s="15"/>
      <c r="T34" s="15"/>
      <c r="U34" s="15"/>
      <c r="V34" s="17">
        <v>350</v>
      </c>
      <c r="W34" s="15">
        <f t="shared" si="12"/>
        <v>319.02120000000002</v>
      </c>
      <c r="X34" s="17">
        <v>350</v>
      </c>
      <c r="Y34" s="18">
        <f t="shared" si="13"/>
        <v>6.274830638214639</v>
      </c>
      <c r="Z34" s="15">
        <f t="shared" si="14"/>
        <v>1.1967982065141751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275.15279999999996</v>
      </c>
      <c r="AF34" s="15">
        <f>VLOOKUP(A:A,[1]TDSheet!$A:$AF,32,0)</f>
        <v>266.35039999999998</v>
      </c>
      <c r="AG34" s="15">
        <f>VLOOKUP(A:A,[1]TDSheet!$A:$AG,33,0)</f>
        <v>251.2176</v>
      </c>
      <c r="AH34" s="15">
        <f>VLOOKUP(A:A,[3]TDSheet!$A:$D,4,0)</f>
        <v>250.66</v>
      </c>
      <c r="AI34" s="15" t="str">
        <f>VLOOKUP(A:A,[1]TDSheet!$A:$AI,35,0)</f>
        <v>авгяб</v>
      </c>
      <c r="AJ34" s="15">
        <f t="shared" si="15"/>
        <v>350</v>
      </c>
      <c r="AK34" s="15">
        <f t="shared" si="16"/>
        <v>350</v>
      </c>
      <c r="AL34" s="15"/>
      <c r="AM34" s="15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111.08</v>
      </c>
      <c r="D35" s="8">
        <v>122.71</v>
      </c>
      <c r="E35" s="8">
        <v>173.798</v>
      </c>
      <c r="F35" s="8">
        <v>58.639000000000003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204.352</v>
      </c>
      <c r="K35" s="15">
        <f t="shared" si="11"/>
        <v>-30.554000000000002</v>
      </c>
      <c r="L35" s="15">
        <f>VLOOKUP(A:A,[1]TDSheet!$A:$M,13,0)</f>
        <v>30</v>
      </c>
      <c r="M35" s="15">
        <f>VLOOKUP(A:A,[1]TDSheet!$A:$N,14,0)</f>
        <v>20</v>
      </c>
      <c r="N35" s="15">
        <f>VLOOKUP(A:A,[1]TDSheet!$A:$O,15,0)</f>
        <v>0</v>
      </c>
      <c r="O35" s="15">
        <f>VLOOKUP(A:A,[1]TDSheet!$A:$X,24,0)</f>
        <v>20</v>
      </c>
      <c r="P35" s="15"/>
      <c r="Q35" s="15"/>
      <c r="R35" s="15"/>
      <c r="S35" s="15"/>
      <c r="T35" s="15"/>
      <c r="U35" s="15"/>
      <c r="V35" s="17">
        <v>60</v>
      </c>
      <c r="W35" s="15">
        <f t="shared" si="12"/>
        <v>34.759599999999999</v>
      </c>
      <c r="X35" s="17">
        <v>60</v>
      </c>
      <c r="Y35" s="18">
        <f t="shared" si="13"/>
        <v>7.1531030276527927</v>
      </c>
      <c r="Z35" s="15">
        <f t="shared" si="14"/>
        <v>1.6869871920275263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25.812200000000001</v>
      </c>
      <c r="AF35" s="15">
        <f>VLOOKUP(A:A,[1]TDSheet!$A:$AF,32,0)</f>
        <v>27.909199999999998</v>
      </c>
      <c r="AG35" s="15">
        <f>VLOOKUP(A:A,[1]TDSheet!$A:$AG,33,0)</f>
        <v>26.907600000000002</v>
      </c>
      <c r="AH35" s="15">
        <f>VLOOKUP(A:A,[3]TDSheet!$A:$D,4,0)</f>
        <v>40.814</v>
      </c>
      <c r="AI35" s="15" t="str">
        <f>VLOOKUP(A:A,[1]TDSheet!$A:$AI,35,0)</f>
        <v>увел</v>
      </c>
      <c r="AJ35" s="15">
        <f t="shared" si="15"/>
        <v>60</v>
      </c>
      <c r="AK35" s="15">
        <f t="shared" si="16"/>
        <v>60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189.12700000000001</v>
      </c>
      <c r="D36" s="8">
        <v>415.39600000000002</v>
      </c>
      <c r="E36" s="8">
        <v>475.35700000000003</v>
      </c>
      <c r="F36" s="8">
        <v>88.462000000000003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511.19400000000002</v>
      </c>
      <c r="K36" s="15">
        <f t="shared" si="11"/>
        <v>-35.836999999999989</v>
      </c>
      <c r="L36" s="15">
        <f>VLOOKUP(A:A,[1]TDSheet!$A:$M,13,0)</f>
        <v>70</v>
      </c>
      <c r="M36" s="15">
        <f>VLOOKUP(A:A,[1]TDSheet!$A:$N,14,0)</f>
        <v>80</v>
      </c>
      <c r="N36" s="15">
        <f>VLOOKUP(A:A,[1]TDSheet!$A:$O,15,0)</f>
        <v>0</v>
      </c>
      <c r="O36" s="15">
        <f>VLOOKUP(A:A,[1]TDSheet!$A:$X,24,0)</f>
        <v>200</v>
      </c>
      <c r="P36" s="15"/>
      <c r="Q36" s="15"/>
      <c r="R36" s="15"/>
      <c r="S36" s="15"/>
      <c r="T36" s="15"/>
      <c r="U36" s="15"/>
      <c r="V36" s="17">
        <v>90</v>
      </c>
      <c r="W36" s="15">
        <f t="shared" si="12"/>
        <v>95.071400000000011</v>
      </c>
      <c r="X36" s="17">
        <v>90</v>
      </c>
      <c r="Y36" s="18">
        <f t="shared" si="13"/>
        <v>6.5052371165250529</v>
      </c>
      <c r="Z36" s="15">
        <f t="shared" si="14"/>
        <v>0.93047961847621885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87.929000000000002</v>
      </c>
      <c r="AF36" s="15">
        <f>VLOOKUP(A:A,[1]TDSheet!$A:$AF,32,0)</f>
        <v>53.269399999999997</v>
      </c>
      <c r="AG36" s="15">
        <f>VLOOKUP(A:A,[1]TDSheet!$A:$AG,33,0)</f>
        <v>77.731999999999999</v>
      </c>
      <c r="AH36" s="15">
        <f>VLOOKUP(A:A,[3]TDSheet!$A:$D,4,0)</f>
        <v>6.9740000000000002</v>
      </c>
      <c r="AI36" s="15">
        <f>VLOOKUP(A:A,[1]TDSheet!$A:$AI,35,0)</f>
        <v>0</v>
      </c>
      <c r="AJ36" s="15">
        <f t="shared" si="15"/>
        <v>90</v>
      </c>
      <c r="AK36" s="15">
        <f t="shared" si="16"/>
        <v>90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107.35599999999999</v>
      </c>
      <c r="D37" s="8">
        <v>120.74299999999999</v>
      </c>
      <c r="E37" s="8">
        <v>138.88</v>
      </c>
      <c r="F37" s="8">
        <v>77.224000000000004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161.25399999999999</v>
      </c>
      <c r="K37" s="15">
        <f t="shared" si="11"/>
        <v>-22.373999999999995</v>
      </c>
      <c r="L37" s="15">
        <f>VLOOKUP(A:A,[1]TDSheet!$A:$M,13,0)</f>
        <v>10</v>
      </c>
      <c r="M37" s="15">
        <f>VLOOKUP(A:A,[1]TDSheet!$A:$N,14,0)</f>
        <v>30</v>
      </c>
      <c r="N37" s="15">
        <f>VLOOKUP(A:A,[1]TDSheet!$A:$O,15,0)</f>
        <v>0</v>
      </c>
      <c r="O37" s="15">
        <f>VLOOKUP(A:A,[1]TDSheet!$A:$X,24,0)</f>
        <v>30</v>
      </c>
      <c r="P37" s="15"/>
      <c r="Q37" s="15"/>
      <c r="R37" s="15"/>
      <c r="S37" s="15"/>
      <c r="T37" s="15"/>
      <c r="U37" s="15"/>
      <c r="V37" s="17">
        <v>20</v>
      </c>
      <c r="W37" s="15">
        <f t="shared" si="12"/>
        <v>27.776</v>
      </c>
      <c r="X37" s="17"/>
      <c r="Y37" s="18">
        <f t="shared" si="13"/>
        <v>6.0204493087557598</v>
      </c>
      <c r="Z37" s="15">
        <f t="shared" si="14"/>
        <v>2.780241935483871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38.191000000000003</v>
      </c>
      <c r="AF37" s="15">
        <f>VLOOKUP(A:A,[1]TDSheet!$A:$AF,32,0)</f>
        <v>33.924199999999999</v>
      </c>
      <c r="AG37" s="15">
        <f>VLOOKUP(A:A,[1]TDSheet!$A:$AG,33,0)</f>
        <v>25.843400000000003</v>
      </c>
      <c r="AH37" s="15">
        <f>VLOOKUP(A:A,[3]TDSheet!$A:$D,4,0)</f>
        <v>10.765000000000001</v>
      </c>
      <c r="AI37" s="15">
        <f>VLOOKUP(A:A,[1]TDSheet!$A:$AI,35,0)</f>
        <v>0</v>
      </c>
      <c r="AJ37" s="15">
        <f t="shared" si="15"/>
        <v>20</v>
      </c>
      <c r="AK37" s="15">
        <f t="shared" si="16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154.94999999999999</v>
      </c>
      <c r="D38" s="8">
        <v>661.18200000000002</v>
      </c>
      <c r="E38" s="8">
        <v>336.48399999999998</v>
      </c>
      <c r="F38" s="8">
        <v>84.025000000000006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340.274</v>
      </c>
      <c r="K38" s="15">
        <f t="shared" si="11"/>
        <v>-3.7900000000000205</v>
      </c>
      <c r="L38" s="15">
        <f>VLOOKUP(A:A,[1]TDSheet!$A:$M,13,0)</f>
        <v>60</v>
      </c>
      <c r="M38" s="15">
        <f>VLOOKUP(A:A,[1]TDSheet!$A:$N,14,0)</f>
        <v>60</v>
      </c>
      <c r="N38" s="15">
        <f>VLOOKUP(A:A,[1]TDSheet!$A:$O,15,0)</f>
        <v>0</v>
      </c>
      <c r="O38" s="15">
        <f>VLOOKUP(A:A,[1]TDSheet!$A:$X,24,0)</f>
        <v>80</v>
      </c>
      <c r="P38" s="15"/>
      <c r="Q38" s="15"/>
      <c r="R38" s="15"/>
      <c r="S38" s="15"/>
      <c r="T38" s="15"/>
      <c r="U38" s="15"/>
      <c r="V38" s="17">
        <v>90</v>
      </c>
      <c r="W38" s="15">
        <f t="shared" si="12"/>
        <v>67.29679999999999</v>
      </c>
      <c r="X38" s="17">
        <v>90</v>
      </c>
      <c r="Y38" s="18">
        <f t="shared" si="13"/>
        <v>6.895201554903057</v>
      </c>
      <c r="Z38" s="15">
        <f t="shared" si="14"/>
        <v>1.2485734834345767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62.819600000000001</v>
      </c>
      <c r="AF38" s="15">
        <f>VLOOKUP(A:A,[1]TDSheet!$A:$AF,32,0)</f>
        <v>66.466200000000001</v>
      </c>
      <c r="AG38" s="15">
        <f>VLOOKUP(A:A,[1]TDSheet!$A:$AG,33,0)</f>
        <v>57.928999999999995</v>
      </c>
      <c r="AH38" s="15">
        <f>VLOOKUP(A:A,[3]TDSheet!$A:$D,4,0)</f>
        <v>50.616999999999997</v>
      </c>
      <c r="AI38" s="15">
        <f>VLOOKUP(A:A,[1]TDSheet!$A:$AI,35,0)</f>
        <v>0</v>
      </c>
      <c r="AJ38" s="15">
        <f t="shared" si="15"/>
        <v>90</v>
      </c>
      <c r="AK38" s="15">
        <f t="shared" si="16"/>
        <v>90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104.554</v>
      </c>
      <c r="D39" s="8">
        <v>250.48400000000001</v>
      </c>
      <c r="E39" s="8">
        <v>241.18199999999999</v>
      </c>
      <c r="F39" s="8">
        <v>98.094999999999999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312.63299999999998</v>
      </c>
      <c r="K39" s="15">
        <f t="shared" si="11"/>
        <v>-71.450999999999993</v>
      </c>
      <c r="L39" s="15">
        <f>VLOOKUP(A:A,[1]TDSheet!$A:$M,13,0)</f>
        <v>50</v>
      </c>
      <c r="M39" s="15">
        <f>VLOOKUP(A:A,[1]TDSheet!$A:$N,14,0)</f>
        <v>50</v>
      </c>
      <c r="N39" s="15">
        <f>VLOOKUP(A:A,[1]TDSheet!$A:$O,15,0)</f>
        <v>0</v>
      </c>
      <c r="O39" s="15">
        <f>VLOOKUP(A:A,[1]TDSheet!$A:$X,24,0)</f>
        <v>0</v>
      </c>
      <c r="P39" s="15"/>
      <c r="Q39" s="15"/>
      <c r="R39" s="15"/>
      <c r="S39" s="15"/>
      <c r="T39" s="15"/>
      <c r="U39" s="15"/>
      <c r="V39" s="17">
        <v>70</v>
      </c>
      <c r="W39" s="15">
        <f t="shared" si="12"/>
        <v>48.236399999999996</v>
      </c>
      <c r="X39" s="17">
        <v>70</v>
      </c>
      <c r="Y39" s="18">
        <f t="shared" si="13"/>
        <v>7.0091258883332932</v>
      </c>
      <c r="Z39" s="15">
        <f t="shared" si="14"/>
        <v>2.0336302045757977</v>
      </c>
      <c r="AA39" s="15"/>
      <c r="AB39" s="15"/>
      <c r="AC39" s="15"/>
      <c r="AD39" s="15">
        <f>VLOOKUP(A:A,[1]TDSheet!$A:$AD,30,0)</f>
        <v>0</v>
      </c>
      <c r="AE39" s="15">
        <f>VLOOKUP(A:A,[1]TDSheet!$A:$AE,31,0)</f>
        <v>47.5152</v>
      </c>
      <c r="AF39" s="15">
        <f>VLOOKUP(A:A,[1]TDSheet!$A:$AF,32,0)</f>
        <v>47.8444</v>
      </c>
      <c r="AG39" s="15">
        <f>VLOOKUP(A:A,[1]TDSheet!$A:$AG,33,0)</f>
        <v>45.872199999999999</v>
      </c>
      <c r="AH39" s="15">
        <f>VLOOKUP(A:A,[3]TDSheet!$A:$D,4,0)</f>
        <v>60.415999999999997</v>
      </c>
      <c r="AI39" s="15">
        <f>VLOOKUP(A:A,[1]TDSheet!$A:$AI,35,0)</f>
        <v>0</v>
      </c>
      <c r="AJ39" s="15">
        <f t="shared" si="15"/>
        <v>70</v>
      </c>
      <c r="AK39" s="15">
        <f t="shared" si="16"/>
        <v>70</v>
      </c>
      <c r="AL39" s="15"/>
      <c r="AM39" s="15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134.56800000000001</v>
      </c>
      <c r="D40" s="8">
        <v>163.548</v>
      </c>
      <c r="E40" s="8">
        <v>202.416</v>
      </c>
      <c r="F40" s="8">
        <v>87.778999999999996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248.279</v>
      </c>
      <c r="K40" s="15">
        <f t="shared" si="11"/>
        <v>-45.863</v>
      </c>
      <c r="L40" s="15">
        <f>VLOOKUP(A:A,[1]TDSheet!$A:$M,13,0)</f>
        <v>40</v>
      </c>
      <c r="M40" s="15">
        <f>VLOOKUP(A:A,[1]TDSheet!$A:$N,14,0)</f>
        <v>50</v>
      </c>
      <c r="N40" s="15">
        <f>VLOOKUP(A:A,[1]TDSheet!$A:$O,15,0)</f>
        <v>0</v>
      </c>
      <c r="O40" s="15">
        <f>VLOOKUP(A:A,[1]TDSheet!$A:$X,24,0)</f>
        <v>20</v>
      </c>
      <c r="P40" s="15"/>
      <c r="Q40" s="15"/>
      <c r="R40" s="15"/>
      <c r="S40" s="15"/>
      <c r="T40" s="15"/>
      <c r="U40" s="15"/>
      <c r="V40" s="17">
        <v>40</v>
      </c>
      <c r="W40" s="15">
        <f t="shared" si="12"/>
        <v>40.483199999999997</v>
      </c>
      <c r="X40" s="17">
        <v>40</v>
      </c>
      <c r="Y40" s="18">
        <f t="shared" si="13"/>
        <v>6.8615870286933847</v>
      </c>
      <c r="Z40" s="15">
        <f t="shared" si="14"/>
        <v>2.1682821516085684</v>
      </c>
      <c r="AA40" s="15"/>
      <c r="AB40" s="15"/>
      <c r="AC40" s="15"/>
      <c r="AD40" s="15">
        <f>VLOOKUP(A:A,[1]TDSheet!$A:$AD,30,0)</f>
        <v>0</v>
      </c>
      <c r="AE40" s="15">
        <f>VLOOKUP(A:A,[1]TDSheet!$A:$AE,31,0)</f>
        <v>46.835999999999999</v>
      </c>
      <c r="AF40" s="15">
        <f>VLOOKUP(A:A,[1]TDSheet!$A:$AF,32,0)</f>
        <v>48.389400000000002</v>
      </c>
      <c r="AG40" s="15">
        <f>VLOOKUP(A:A,[1]TDSheet!$A:$AG,33,0)</f>
        <v>40.369</v>
      </c>
      <c r="AH40" s="15">
        <f>VLOOKUP(A:A,[3]TDSheet!$A:$D,4,0)</f>
        <v>33.732999999999997</v>
      </c>
      <c r="AI40" s="15">
        <f>VLOOKUP(A:A,[1]TDSheet!$A:$AI,35,0)</f>
        <v>0</v>
      </c>
      <c r="AJ40" s="15">
        <f t="shared" si="15"/>
        <v>40</v>
      </c>
      <c r="AK40" s="15">
        <f t="shared" si="16"/>
        <v>40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1460</v>
      </c>
      <c r="D41" s="8">
        <v>4113</v>
      </c>
      <c r="E41" s="20">
        <v>2355</v>
      </c>
      <c r="F41" s="21">
        <v>1191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1723</v>
      </c>
      <c r="K41" s="15">
        <f t="shared" si="11"/>
        <v>632</v>
      </c>
      <c r="L41" s="15">
        <f>VLOOKUP(A:A,[1]TDSheet!$A:$M,13,0)</f>
        <v>500</v>
      </c>
      <c r="M41" s="15">
        <f>VLOOKUP(A:A,[1]TDSheet!$A:$N,14,0)</f>
        <v>500</v>
      </c>
      <c r="N41" s="15">
        <f>VLOOKUP(A:A,[1]TDSheet!$A:$O,15,0)</f>
        <v>0</v>
      </c>
      <c r="O41" s="15">
        <f>VLOOKUP(A:A,[1]TDSheet!$A:$X,24,0)</f>
        <v>0</v>
      </c>
      <c r="P41" s="15"/>
      <c r="Q41" s="15"/>
      <c r="R41" s="15"/>
      <c r="S41" s="15"/>
      <c r="T41" s="15"/>
      <c r="U41" s="15"/>
      <c r="V41" s="17">
        <v>500</v>
      </c>
      <c r="W41" s="15">
        <f t="shared" si="12"/>
        <v>471</v>
      </c>
      <c r="X41" s="17">
        <v>500</v>
      </c>
      <c r="Y41" s="18">
        <f t="shared" si="13"/>
        <v>6.7749469214437363</v>
      </c>
      <c r="Z41" s="15">
        <f t="shared" si="14"/>
        <v>2.5286624203821657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463.8</v>
      </c>
      <c r="AF41" s="15">
        <f>VLOOKUP(A:A,[1]TDSheet!$A:$AF,32,0)</f>
        <v>511.8</v>
      </c>
      <c r="AG41" s="15">
        <f>VLOOKUP(A:A,[1]TDSheet!$A:$AG,33,0)</f>
        <v>479.2</v>
      </c>
      <c r="AH41" s="15">
        <f>VLOOKUP(A:A,[3]TDSheet!$A:$D,4,0)</f>
        <v>237</v>
      </c>
      <c r="AI41" s="15" t="str">
        <f>VLOOKUP(A:A,[1]TDSheet!$A:$AI,35,0)</f>
        <v>оконч</v>
      </c>
      <c r="AJ41" s="15">
        <f t="shared" si="15"/>
        <v>175</v>
      </c>
      <c r="AK41" s="15">
        <f t="shared" si="16"/>
        <v>175</v>
      </c>
      <c r="AL41" s="15"/>
      <c r="AM41" s="15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3230</v>
      </c>
      <c r="D42" s="8">
        <v>11661</v>
      </c>
      <c r="E42" s="20">
        <v>7125</v>
      </c>
      <c r="F42" s="21">
        <v>1760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5258</v>
      </c>
      <c r="K42" s="15">
        <f t="shared" si="11"/>
        <v>1867</v>
      </c>
      <c r="L42" s="15">
        <f>VLOOKUP(A:A,[1]TDSheet!$A:$M,13,0)</f>
        <v>1100</v>
      </c>
      <c r="M42" s="15">
        <f>VLOOKUP(A:A,[1]TDSheet!$A:$N,14,0)</f>
        <v>1000</v>
      </c>
      <c r="N42" s="15">
        <f>VLOOKUP(A:A,[1]TDSheet!$A:$O,15,0)</f>
        <v>0</v>
      </c>
      <c r="O42" s="15">
        <f>VLOOKUP(A:A,[1]TDSheet!$A:$X,24,0)</f>
        <v>800</v>
      </c>
      <c r="P42" s="15"/>
      <c r="Q42" s="15"/>
      <c r="R42" s="15"/>
      <c r="S42" s="15"/>
      <c r="T42" s="15"/>
      <c r="U42" s="15"/>
      <c r="V42" s="17">
        <v>1500</v>
      </c>
      <c r="W42" s="15">
        <f t="shared" si="12"/>
        <v>1168.2</v>
      </c>
      <c r="X42" s="17">
        <v>1500</v>
      </c>
      <c r="Y42" s="18">
        <f t="shared" si="13"/>
        <v>6.5570963876048616</v>
      </c>
      <c r="Z42" s="15">
        <f t="shared" si="14"/>
        <v>1.5065913370998116</v>
      </c>
      <c r="AA42" s="15"/>
      <c r="AB42" s="15"/>
      <c r="AC42" s="15"/>
      <c r="AD42" s="15">
        <f>VLOOKUP(A:A,[1]TDSheet!$A:$AD,30,0)</f>
        <v>1284</v>
      </c>
      <c r="AE42" s="15">
        <f>VLOOKUP(A:A,[1]TDSheet!$A:$AE,31,0)</f>
        <v>1047.2</v>
      </c>
      <c r="AF42" s="15">
        <f>VLOOKUP(A:A,[1]TDSheet!$A:$AF,32,0)</f>
        <v>1086.2</v>
      </c>
      <c r="AG42" s="15">
        <f>VLOOKUP(A:A,[1]TDSheet!$A:$AG,33,0)</f>
        <v>1056</v>
      </c>
      <c r="AH42" s="15">
        <f>VLOOKUP(A:A,[3]TDSheet!$A:$D,4,0)</f>
        <v>1014</v>
      </c>
      <c r="AI42" s="15">
        <f>VLOOKUP(A:A,[1]TDSheet!$A:$AI,35,0)</f>
        <v>0</v>
      </c>
      <c r="AJ42" s="15">
        <f t="shared" si="15"/>
        <v>600</v>
      </c>
      <c r="AK42" s="15">
        <f t="shared" si="16"/>
        <v>600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3440</v>
      </c>
      <c r="D43" s="8">
        <v>8543</v>
      </c>
      <c r="E43" s="8">
        <v>8933</v>
      </c>
      <c r="F43" s="8">
        <v>2996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8904</v>
      </c>
      <c r="K43" s="15">
        <f t="shared" si="11"/>
        <v>29</v>
      </c>
      <c r="L43" s="15">
        <f>VLOOKUP(A:A,[1]TDSheet!$A:$M,13,0)</f>
        <v>1200</v>
      </c>
      <c r="M43" s="15">
        <f>VLOOKUP(A:A,[1]TDSheet!$A:$N,14,0)</f>
        <v>1200</v>
      </c>
      <c r="N43" s="15">
        <f>VLOOKUP(A:A,[1]TDSheet!$A:$O,15,0)</f>
        <v>0</v>
      </c>
      <c r="O43" s="15">
        <f>VLOOKUP(A:A,[1]TDSheet!$A:$X,24,0)</f>
        <v>0</v>
      </c>
      <c r="P43" s="15"/>
      <c r="Q43" s="15"/>
      <c r="R43" s="15"/>
      <c r="S43" s="15"/>
      <c r="T43" s="15"/>
      <c r="U43" s="15"/>
      <c r="V43" s="17">
        <v>600</v>
      </c>
      <c r="W43" s="15">
        <f t="shared" si="12"/>
        <v>986.6</v>
      </c>
      <c r="X43" s="17">
        <v>600</v>
      </c>
      <c r="Y43" s="18">
        <f t="shared" si="13"/>
        <v>6.6855868639772957</v>
      </c>
      <c r="Z43" s="15">
        <f t="shared" si="14"/>
        <v>3.0366916683559699</v>
      </c>
      <c r="AA43" s="15"/>
      <c r="AB43" s="15"/>
      <c r="AC43" s="15"/>
      <c r="AD43" s="15">
        <f>VLOOKUP(A:A,[1]TDSheet!$A:$AD,30,0)</f>
        <v>4000</v>
      </c>
      <c r="AE43" s="15">
        <f>VLOOKUP(A:A,[1]TDSheet!$A:$AE,31,0)</f>
        <v>1262.2</v>
      </c>
      <c r="AF43" s="15">
        <f>VLOOKUP(A:A,[1]TDSheet!$A:$AF,32,0)</f>
        <v>1329.4</v>
      </c>
      <c r="AG43" s="15">
        <f>VLOOKUP(A:A,[1]TDSheet!$A:$AG,33,0)</f>
        <v>1115</v>
      </c>
      <c r="AH43" s="15">
        <f>VLOOKUP(A:A,[3]TDSheet!$A:$D,4,0)</f>
        <v>648</v>
      </c>
      <c r="AI43" s="15" t="str">
        <f>VLOOKUP(A:A,[1]TDSheet!$A:$AI,35,0)</f>
        <v>оконч</v>
      </c>
      <c r="AJ43" s="15">
        <f t="shared" si="15"/>
        <v>270</v>
      </c>
      <c r="AK43" s="15">
        <f t="shared" si="16"/>
        <v>270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287.85599999999999</v>
      </c>
      <c r="D44" s="8">
        <v>927.79600000000005</v>
      </c>
      <c r="E44" s="8">
        <v>890.44899999999996</v>
      </c>
      <c r="F44" s="8">
        <v>280.803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881.86400000000003</v>
      </c>
      <c r="K44" s="15">
        <f t="shared" si="11"/>
        <v>8.5849999999999227</v>
      </c>
      <c r="L44" s="15">
        <f>VLOOKUP(A:A,[1]TDSheet!$A:$M,13,0)</f>
        <v>180</v>
      </c>
      <c r="M44" s="15">
        <f>VLOOKUP(A:A,[1]TDSheet!$A:$N,14,0)</f>
        <v>180</v>
      </c>
      <c r="N44" s="15">
        <f>VLOOKUP(A:A,[1]TDSheet!$A:$O,15,0)</f>
        <v>0</v>
      </c>
      <c r="O44" s="15">
        <f>VLOOKUP(A:A,[1]TDSheet!$A:$X,24,0)</f>
        <v>150</v>
      </c>
      <c r="P44" s="15"/>
      <c r="Q44" s="15"/>
      <c r="R44" s="15"/>
      <c r="S44" s="15"/>
      <c r="T44" s="15"/>
      <c r="U44" s="15"/>
      <c r="V44" s="17">
        <v>200</v>
      </c>
      <c r="W44" s="15">
        <f t="shared" si="12"/>
        <v>178.0898</v>
      </c>
      <c r="X44" s="17">
        <v>200</v>
      </c>
      <c r="Y44" s="18">
        <f t="shared" si="13"/>
        <v>6.6865311769680238</v>
      </c>
      <c r="Z44" s="15">
        <f t="shared" si="14"/>
        <v>1.5767494825644142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151.1454</v>
      </c>
      <c r="AF44" s="15">
        <f>VLOOKUP(A:A,[1]TDSheet!$A:$AF,32,0)</f>
        <v>159.90600000000001</v>
      </c>
      <c r="AG44" s="15">
        <f>VLOOKUP(A:A,[1]TDSheet!$A:$AG,33,0)</f>
        <v>160.6688</v>
      </c>
      <c r="AH44" s="15">
        <f>VLOOKUP(A:A,[3]TDSheet!$A:$D,4,0)</f>
        <v>174.148</v>
      </c>
      <c r="AI44" s="15">
        <f>VLOOKUP(A:A,[1]TDSheet!$A:$AI,35,0)</f>
        <v>0</v>
      </c>
      <c r="AJ44" s="15">
        <f t="shared" si="15"/>
        <v>200</v>
      </c>
      <c r="AK44" s="15">
        <f t="shared" si="16"/>
        <v>200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1062</v>
      </c>
      <c r="D45" s="8">
        <v>1073</v>
      </c>
      <c r="E45" s="8">
        <v>1379</v>
      </c>
      <c r="F45" s="8">
        <v>697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1692</v>
      </c>
      <c r="K45" s="15">
        <f t="shared" si="11"/>
        <v>-313</v>
      </c>
      <c r="L45" s="15">
        <f>VLOOKUP(A:A,[1]TDSheet!$A:$M,13,0)</f>
        <v>0</v>
      </c>
      <c r="M45" s="15">
        <f>VLOOKUP(A:A,[1]TDSheet!$A:$N,14,0)</f>
        <v>0</v>
      </c>
      <c r="N45" s="15">
        <f>VLOOKUP(A:A,[1]TDSheet!$A:$O,15,0)</f>
        <v>0</v>
      </c>
      <c r="O45" s="15">
        <f>VLOOKUP(A:A,[1]TDSheet!$A:$X,24,0)</f>
        <v>300</v>
      </c>
      <c r="P45" s="15"/>
      <c r="Q45" s="15"/>
      <c r="R45" s="15"/>
      <c r="S45" s="15"/>
      <c r="T45" s="15"/>
      <c r="U45" s="15"/>
      <c r="V45" s="17">
        <v>1000</v>
      </c>
      <c r="W45" s="15">
        <f t="shared" si="12"/>
        <v>275.8</v>
      </c>
      <c r="X45" s="17">
        <v>1000</v>
      </c>
      <c r="Y45" s="18">
        <f t="shared" si="13"/>
        <v>10.866569978245105</v>
      </c>
      <c r="Z45" s="15">
        <f t="shared" si="14"/>
        <v>2.5271936185641768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134.4</v>
      </c>
      <c r="AF45" s="15">
        <f>VLOOKUP(A:A,[1]TDSheet!$A:$AF,32,0)</f>
        <v>137.19999999999999</v>
      </c>
      <c r="AG45" s="15">
        <f>VLOOKUP(A:A,[1]TDSheet!$A:$AG,33,0)</f>
        <v>196</v>
      </c>
      <c r="AH45" s="15">
        <f>VLOOKUP(A:A,[3]TDSheet!$A:$D,4,0)</f>
        <v>356</v>
      </c>
      <c r="AI45" s="15">
        <f>VLOOKUP(A:A,[1]TDSheet!$A:$AI,35,0)</f>
        <v>0</v>
      </c>
      <c r="AJ45" s="15">
        <f t="shared" si="15"/>
        <v>100</v>
      </c>
      <c r="AK45" s="15">
        <f t="shared" si="16"/>
        <v>100</v>
      </c>
      <c r="AL45" s="15"/>
      <c r="AM45" s="15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616</v>
      </c>
      <c r="D46" s="8">
        <v>1930</v>
      </c>
      <c r="E46" s="8">
        <v>1917</v>
      </c>
      <c r="F46" s="8">
        <v>564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2024</v>
      </c>
      <c r="K46" s="15">
        <f t="shared" si="11"/>
        <v>-107</v>
      </c>
      <c r="L46" s="15">
        <f>VLOOKUP(A:A,[1]TDSheet!$A:$M,13,0)</f>
        <v>300</v>
      </c>
      <c r="M46" s="15">
        <f>VLOOKUP(A:A,[1]TDSheet!$A:$N,14,0)</f>
        <v>350</v>
      </c>
      <c r="N46" s="15">
        <f>VLOOKUP(A:A,[1]TDSheet!$A:$O,15,0)</f>
        <v>0</v>
      </c>
      <c r="O46" s="15">
        <f>VLOOKUP(A:A,[1]TDSheet!$A:$X,24,0)</f>
        <v>450</v>
      </c>
      <c r="P46" s="15"/>
      <c r="Q46" s="15"/>
      <c r="R46" s="15"/>
      <c r="S46" s="15"/>
      <c r="T46" s="15"/>
      <c r="U46" s="15"/>
      <c r="V46" s="17">
        <v>450</v>
      </c>
      <c r="W46" s="15">
        <f t="shared" si="12"/>
        <v>383.4</v>
      </c>
      <c r="X46" s="17">
        <v>450</v>
      </c>
      <c r="Y46" s="18">
        <f t="shared" si="13"/>
        <v>6.6875326030255611</v>
      </c>
      <c r="Z46" s="15">
        <f t="shared" si="14"/>
        <v>1.4710485133020346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312.39999999999998</v>
      </c>
      <c r="AF46" s="15">
        <f>VLOOKUP(A:A,[1]TDSheet!$A:$AF,32,0)</f>
        <v>321.8</v>
      </c>
      <c r="AG46" s="15">
        <f>VLOOKUP(A:A,[1]TDSheet!$A:$AG,33,0)</f>
        <v>331.2</v>
      </c>
      <c r="AH46" s="15">
        <f>VLOOKUP(A:A,[3]TDSheet!$A:$D,4,0)</f>
        <v>440</v>
      </c>
      <c r="AI46" s="15">
        <f>VLOOKUP(A:A,[1]TDSheet!$A:$AI,35,0)</f>
        <v>0</v>
      </c>
      <c r="AJ46" s="15">
        <f t="shared" si="15"/>
        <v>157.5</v>
      </c>
      <c r="AK46" s="15">
        <f t="shared" si="16"/>
        <v>157.5</v>
      </c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137.68600000000001</v>
      </c>
      <c r="D47" s="8">
        <v>1431.961</v>
      </c>
      <c r="E47" s="8">
        <v>254.61199999999999</v>
      </c>
      <c r="F47" s="8">
        <v>109.501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274.505</v>
      </c>
      <c r="K47" s="15">
        <f t="shared" si="11"/>
        <v>-19.893000000000001</v>
      </c>
      <c r="L47" s="15">
        <f>VLOOKUP(A:A,[1]TDSheet!$A:$M,13,0)</f>
        <v>40</v>
      </c>
      <c r="M47" s="15">
        <f>VLOOKUP(A:A,[1]TDSheet!$A:$N,14,0)</f>
        <v>50</v>
      </c>
      <c r="N47" s="15">
        <f>VLOOKUP(A:A,[1]TDSheet!$A:$O,15,0)</f>
        <v>0</v>
      </c>
      <c r="O47" s="15">
        <f>VLOOKUP(A:A,[1]TDSheet!$A:$X,24,0)</f>
        <v>60</v>
      </c>
      <c r="P47" s="15"/>
      <c r="Q47" s="15"/>
      <c r="R47" s="15"/>
      <c r="S47" s="15"/>
      <c r="T47" s="15"/>
      <c r="U47" s="15"/>
      <c r="V47" s="17">
        <v>50</v>
      </c>
      <c r="W47" s="15">
        <f t="shared" si="12"/>
        <v>50.922399999999996</v>
      </c>
      <c r="X47" s="17">
        <v>50</v>
      </c>
      <c r="Y47" s="18">
        <f t="shared" si="13"/>
        <v>7.0597811572117575</v>
      </c>
      <c r="Z47" s="15">
        <f t="shared" si="14"/>
        <v>2.1503503369833319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54.037400000000005</v>
      </c>
      <c r="AF47" s="15">
        <f>VLOOKUP(A:A,[1]TDSheet!$A:$AF,32,0)</f>
        <v>52.551000000000002</v>
      </c>
      <c r="AG47" s="15">
        <f>VLOOKUP(A:A,[1]TDSheet!$A:$AG,33,0)</f>
        <v>44.610199999999999</v>
      </c>
      <c r="AH47" s="15">
        <f>VLOOKUP(A:A,[3]TDSheet!$A:$D,4,0)</f>
        <v>37.168999999999997</v>
      </c>
      <c r="AI47" s="15">
        <f>VLOOKUP(A:A,[1]TDSheet!$A:$AI,35,0)</f>
        <v>0</v>
      </c>
      <c r="AJ47" s="15">
        <f t="shared" si="15"/>
        <v>50</v>
      </c>
      <c r="AK47" s="15">
        <f t="shared" si="16"/>
        <v>50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949</v>
      </c>
      <c r="D48" s="8">
        <v>9470</v>
      </c>
      <c r="E48" s="8">
        <v>3098</v>
      </c>
      <c r="F48" s="8">
        <v>961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3163</v>
      </c>
      <c r="K48" s="15">
        <f t="shared" si="11"/>
        <v>-65</v>
      </c>
      <c r="L48" s="15">
        <f>VLOOKUP(A:A,[1]TDSheet!$A:$M,13,0)</f>
        <v>600</v>
      </c>
      <c r="M48" s="15">
        <f>VLOOKUP(A:A,[1]TDSheet!$A:$N,14,0)</f>
        <v>600</v>
      </c>
      <c r="N48" s="15">
        <f>VLOOKUP(A:A,[1]TDSheet!$A:$O,15,0)</f>
        <v>0</v>
      </c>
      <c r="O48" s="15">
        <f>VLOOKUP(A:A,[1]TDSheet!$A:$X,24,0)</f>
        <v>500</v>
      </c>
      <c r="P48" s="15"/>
      <c r="Q48" s="15"/>
      <c r="R48" s="15"/>
      <c r="S48" s="15"/>
      <c r="T48" s="15"/>
      <c r="U48" s="15"/>
      <c r="V48" s="17">
        <v>700</v>
      </c>
      <c r="W48" s="15">
        <f t="shared" si="12"/>
        <v>619.6</v>
      </c>
      <c r="X48" s="17">
        <v>700</v>
      </c>
      <c r="Y48" s="18">
        <f t="shared" si="13"/>
        <v>6.5542285345384119</v>
      </c>
      <c r="Z48" s="15">
        <f t="shared" si="14"/>
        <v>1.551000645577792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549.6</v>
      </c>
      <c r="AF48" s="15">
        <f>VLOOKUP(A:A,[1]TDSheet!$A:$AF,32,0)</f>
        <v>555.4</v>
      </c>
      <c r="AG48" s="15">
        <f>VLOOKUP(A:A,[1]TDSheet!$A:$AG,33,0)</f>
        <v>572.4</v>
      </c>
      <c r="AH48" s="15">
        <f>VLOOKUP(A:A,[3]TDSheet!$A:$D,4,0)</f>
        <v>757</v>
      </c>
      <c r="AI48" s="15" t="e">
        <f>VLOOKUP(A:A,[1]TDSheet!$A:$AI,35,0)</f>
        <v>#N/A</v>
      </c>
      <c r="AJ48" s="15">
        <f t="shared" si="15"/>
        <v>280</v>
      </c>
      <c r="AK48" s="15">
        <f t="shared" si="16"/>
        <v>280</v>
      </c>
      <c r="AL48" s="15"/>
      <c r="AM48" s="15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1714</v>
      </c>
      <c r="D49" s="8">
        <v>14017</v>
      </c>
      <c r="E49" s="8">
        <v>4627</v>
      </c>
      <c r="F49" s="8">
        <v>1259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4664</v>
      </c>
      <c r="K49" s="15">
        <f t="shared" si="11"/>
        <v>-37</v>
      </c>
      <c r="L49" s="15">
        <f>VLOOKUP(A:A,[1]TDSheet!$A:$M,13,0)</f>
        <v>900</v>
      </c>
      <c r="M49" s="15">
        <f>VLOOKUP(A:A,[1]TDSheet!$A:$N,14,0)</f>
        <v>900</v>
      </c>
      <c r="N49" s="15">
        <f>VLOOKUP(A:A,[1]TDSheet!$A:$O,15,0)</f>
        <v>0</v>
      </c>
      <c r="O49" s="15">
        <f>VLOOKUP(A:A,[1]TDSheet!$A:$X,24,0)</f>
        <v>1000</v>
      </c>
      <c r="P49" s="15"/>
      <c r="Q49" s="15"/>
      <c r="R49" s="15"/>
      <c r="S49" s="15"/>
      <c r="T49" s="15"/>
      <c r="U49" s="15"/>
      <c r="V49" s="17">
        <v>1000</v>
      </c>
      <c r="W49" s="15">
        <f t="shared" si="12"/>
        <v>925.4</v>
      </c>
      <c r="X49" s="17">
        <v>1000</v>
      </c>
      <c r="Y49" s="18">
        <f t="shared" si="13"/>
        <v>6.5474389453209421</v>
      </c>
      <c r="Z49" s="15">
        <f t="shared" si="14"/>
        <v>1.3604927598876162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853.4</v>
      </c>
      <c r="AF49" s="15">
        <f>VLOOKUP(A:A,[1]TDSheet!$A:$AF,32,0)</f>
        <v>847.6</v>
      </c>
      <c r="AG49" s="15">
        <f>VLOOKUP(A:A,[1]TDSheet!$A:$AG,33,0)</f>
        <v>822.4</v>
      </c>
      <c r="AH49" s="15">
        <f>VLOOKUP(A:A,[3]TDSheet!$A:$D,4,0)</f>
        <v>910</v>
      </c>
      <c r="AI49" s="15" t="e">
        <f>VLOOKUP(A:A,[1]TDSheet!$A:$AI,35,0)</f>
        <v>#N/A</v>
      </c>
      <c r="AJ49" s="15">
        <f t="shared" si="15"/>
        <v>400</v>
      </c>
      <c r="AK49" s="15">
        <f t="shared" si="16"/>
        <v>400</v>
      </c>
      <c r="AL49" s="15"/>
      <c r="AM49" s="15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38.752000000000002</v>
      </c>
      <c r="D50" s="8">
        <v>500.31700000000001</v>
      </c>
      <c r="E50" s="8">
        <v>101.242</v>
      </c>
      <c r="F50" s="8">
        <v>108.003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116.496</v>
      </c>
      <c r="K50" s="15">
        <f t="shared" si="11"/>
        <v>-15.253999999999991</v>
      </c>
      <c r="L50" s="15">
        <f>VLOOKUP(A:A,[1]TDSheet!$A:$M,13,0)</f>
        <v>30</v>
      </c>
      <c r="M50" s="15">
        <f>VLOOKUP(A:A,[1]TDSheet!$A:$N,14,0)</f>
        <v>30</v>
      </c>
      <c r="N50" s="15">
        <f>VLOOKUP(A:A,[1]TDSheet!$A:$O,15,0)</f>
        <v>0</v>
      </c>
      <c r="O50" s="15">
        <f>VLOOKUP(A:A,[1]TDSheet!$A:$X,24,0)</f>
        <v>0</v>
      </c>
      <c r="P50" s="15"/>
      <c r="Q50" s="15"/>
      <c r="R50" s="15"/>
      <c r="S50" s="15"/>
      <c r="T50" s="15"/>
      <c r="U50" s="15"/>
      <c r="V50" s="17">
        <v>20</v>
      </c>
      <c r="W50" s="15">
        <f t="shared" si="12"/>
        <v>20.2484</v>
      </c>
      <c r="X50" s="17"/>
      <c r="Y50" s="18">
        <f t="shared" si="13"/>
        <v>9.2848323818178216</v>
      </c>
      <c r="Z50" s="15">
        <f t="shared" si="14"/>
        <v>5.3339029256632626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20.275399999999998</v>
      </c>
      <c r="AF50" s="15">
        <f>VLOOKUP(A:A,[1]TDSheet!$A:$AF,32,0)</f>
        <v>18.119999999999997</v>
      </c>
      <c r="AG50" s="15">
        <f>VLOOKUP(A:A,[1]TDSheet!$A:$AG,33,0)</f>
        <v>23.4068</v>
      </c>
      <c r="AH50" s="15">
        <f>VLOOKUP(A:A,[3]TDSheet!$A:$D,4,0)</f>
        <v>22.791</v>
      </c>
      <c r="AI50" s="15">
        <f>VLOOKUP(A:A,[1]TDSheet!$A:$AI,35,0)</f>
        <v>0</v>
      </c>
      <c r="AJ50" s="15">
        <f t="shared" si="15"/>
        <v>20</v>
      </c>
      <c r="AK50" s="15">
        <f t="shared" si="16"/>
        <v>0</v>
      </c>
      <c r="AL50" s="15"/>
      <c r="AM50" s="15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55.448999999999998</v>
      </c>
      <c r="D51" s="8">
        <v>328.858</v>
      </c>
      <c r="E51" s="8">
        <v>242.40199999999999</v>
      </c>
      <c r="F51" s="8">
        <v>66.763000000000005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266.29199999999997</v>
      </c>
      <c r="K51" s="15">
        <f t="shared" si="11"/>
        <v>-23.889999999999986</v>
      </c>
      <c r="L51" s="15">
        <f>VLOOKUP(A:A,[1]TDSheet!$A:$M,13,0)</f>
        <v>50</v>
      </c>
      <c r="M51" s="15">
        <f>VLOOKUP(A:A,[1]TDSheet!$A:$N,14,0)</f>
        <v>50</v>
      </c>
      <c r="N51" s="15">
        <f>VLOOKUP(A:A,[1]TDSheet!$A:$O,15,0)</f>
        <v>0</v>
      </c>
      <c r="O51" s="15">
        <f>VLOOKUP(A:A,[1]TDSheet!$A:$X,24,0)</f>
        <v>50</v>
      </c>
      <c r="P51" s="15"/>
      <c r="Q51" s="15"/>
      <c r="R51" s="15"/>
      <c r="S51" s="15"/>
      <c r="T51" s="15"/>
      <c r="U51" s="15"/>
      <c r="V51" s="17">
        <v>50</v>
      </c>
      <c r="W51" s="15">
        <f t="shared" si="12"/>
        <v>48.480399999999996</v>
      </c>
      <c r="X51" s="17">
        <v>50</v>
      </c>
      <c r="Y51" s="18">
        <f t="shared" si="13"/>
        <v>6.5338363544855254</v>
      </c>
      <c r="Z51" s="15">
        <f t="shared" si="14"/>
        <v>1.3771132251384066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38.844000000000001</v>
      </c>
      <c r="AF51" s="15">
        <f>VLOOKUP(A:A,[1]TDSheet!$A:$AF,32,0)</f>
        <v>33.568799999999996</v>
      </c>
      <c r="AG51" s="15">
        <f>VLOOKUP(A:A,[1]TDSheet!$A:$AG,33,0)</f>
        <v>40.255000000000003</v>
      </c>
      <c r="AH51" s="15">
        <f>VLOOKUP(A:A,[3]TDSheet!$A:$D,4,0)</f>
        <v>47.125</v>
      </c>
      <c r="AI51" s="15">
        <f>VLOOKUP(A:A,[1]TDSheet!$A:$AI,35,0)</f>
        <v>0</v>
      </c>
      <c r="AJ51" s="15">
        <f t="shared" si="15"/>
        <v>50</v>
      </c>
      <c r="AK51" s="15">
        <f t="shared" si="16"/>
        <v>50</v>
      </c>
      <c r="AL51" s="15"/>
      <c r="AM51" s="15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720</v>
      </c>
      <c r="D52" s="8">
        <v>7574</v>
      </c>
      <c r="E52" s="8">
        <v>1974</v>
      </c>
      <c r="F52" s="8">
        <v>581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2047</v>
      </c>
      <c r="K52" s="15">
        <f t="shared" si="11"/>
        <v>-73</v>
      </c>
      <c r="L52" s="15">
        <f>VLOOKUP(A:A,[1]TDSheet!$A:$M,13,0)</f>
        <v>400</v>
      </c>
      <c r="M52" s="15">
        <f>VLOOKUP(A:A,[1]TDSheet!$A:$N,14,0)</f>
        <v>350</v>
      </c>
      <c r="N52" s="15">
        <f>VLOOKUP(A:A,[1]TDSheet!$A:$O,15,0)</f>
        <v>0</v>
      </c>
      <c r="O52" s="15">
        <f>VLOOKUP(A:A,[1]TDSheet!$A:$X,24,0)</f>
        <v>400</v>
      </c>
      <c r="P52" s="15"/>
      <c r="Q52" s="15"/>
      <c r="R52" s="15"/>
      <c r="S52" s="15"/>
      <c r="T52" s="15"/>
      <c r="U52" s="15"/>
      <c r="V52" s="17">
        <v>450</v>
      </c>
      <c r="W52" s="15">
        <f t="shared" si="12"/>
        <v>394.8</v>
      </c>
      <c r="X52" s="17">
        <v>450</v>
      </c>
      <c r="Y52" s="18">
        <f t="shared" si="13"/>
        <v>6.6641337386018238</v>
      </c>
      <c r="Z52" s="15">
        <f t="shared" si="14"/>
        <v>1.4716312056737588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350.2</v>
      </c>
      <c r="AF52" s="15">
        <f>VLOOKUP(A:A,[1]TDSheet!$A:$AF,32,0)</f>
        <v>344.2</v>
      </c>
      <c r="AG52" s="15">
        <f>VLOOKUP(A:A,[1]TDSheet!$A:$AG,33,0)</f>
        <v>344.4</v>
      </c>
      <c r="AH52" s="15">
        <f>VLOOKUP(A:A,[3]TDSheet!$A:$D,4,0)</f>
        <v>410</v>
      </c>
      <c r="AI52" s="15">
        <f>VLOOKUP(A:A,[1]TDSheet!$A:$AI,35,0)</f>
        <v>0</v>
      </c>
      <c r="AJ52" s="15">
        <f t="shared" si="15"/>
        <v>157.5</v>
      </c>
      <c r="AK52" s="15">
        <f t="shared" si="16"/>
        <v>157.5</v>
      </c>
      <c r="AL52" s="15"/>
      <c r="AM52" s="15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905</v>
      </c>
      <c r="D53" s="8">
        <v>11928</v>
      </c>
      <c r="E53" s="8">
        <v>2643</v>
      </c>
      <c r="F53" s="8">
        <v>700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2736</v>
      </c>
      <c r="K53" s="15">
        <f t="shared" si="11"/>
        <v>-93</v>
      </c>
      <c r="L53" s="15">
        <f>VLOOKUP(A:A,[1]TDSheet!$A:$M,13,0)</f>
        <v>500</v>
      </c>
      <c r="M53" s="15">
        <f>VLOOKUP(A:A,[1]TDSheet!$A:$N,14,0)</f>
        <v>500</v>
      </c>
      <c r="N53" s="15">
        <f>VLOOKUP(A:A,[1]TDSheet!$A:$O,15,0)</f>
        <v>0</v>
      </c>
      <c r="O53" s="15">
        <f>VLOOKUP(A:A,[1]TDSheet!$A:$X,24,0)</f>
        <v>600</v>
      </c>
      <c r="P53" s="15"/>
      <c r="Q53" s="15"/>
      <c r="R53" s="15"/>
      <c r="S53" s="15"/>
      <c r="T53" s="15"/>
      <c r="U53" s="15"/>
      <c r="V53" s="17">
        <v>600</v>
      </c>
      <c r="W53" s="15">
        <f t="shared" si="12"/>
        <v>528.6</v>
      </c>
      <c r="X53" s="17">
        <v>600</v>
      </c>
      <c r="Y53" s="18">
        <f t="shared" si="13"/>
        <v>6.6212637154748393</v>
      </c>
      <c r="Z53" s="15">
        <f t="shared" si="14"/>
        <v>1.3242527430949678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466</v>
      </c>
      <c r="AF53" s="15">
        <f>VLOOKUP(A:A,[1]TDSheet!$A:$AF,32,0)</f>
        <v>454.4</v>
      </c>
      <c r="AG53" s="15">
        <f>VLOOKUP(A:A,[1]TDSheet!$A:$AG,33,0)</f>
        <v>471.4</v>
      </c>
      <c r="AH53" s="15">
        <f>VLOOKUP(A:A,[3]TDSheet!$A:$D,4,0)</f>
        <v>534</v>
      </c>
      <c r="AI53" s="15">
        <f>VLOOKUP(A:A,[1]TDSheet!$A:$AI,35,0)</f>
        <v>0</v>
      </c>
      <c r="AJ53" s="15">
        <f t="shared" si="15"/>
        <v>210</v>
      </c>
      <c r="AK53" s="15">
        <f t="shared" si="16"/>
        <v>210</v>
      </c>
      <c r="AL53" s="15"/>
      <c r="AM53" s="15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598</v>
      </c>
      <c r="D54" s="8">
        <v>1728</v>
      </c>
      <c r="E54" s="8">
        <v>1760</v>
      </c>
      <c r="F54" s="8">
        <v>508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1841</v>
      </c>
      <c r="K54" s="15">
        <f t="shared" si="11"/>
        <v>-81</v>
      </c>
      <c r="L54" s="15">
        <f>VLOOKUP(A:A,[1]TDSheet!$A:$M,13,0)</f>
        <v>300</v>
      </c>
      <c r="M54" s="15">
        <f>VLOOKUP(A:A,[1]TDSheet!$A:$N,14,0)</f>
        <v>350</v>
      </c>
      <c r="N54" s="15">
        <f>VLOOKUP(A:A,[1]TDSheet!$A:$O,15,0)</f>
        <v>0</v>
      </c>
      <c r="O54" s="15">
        <f>VLOOKUP(A:A,[1]TDSheet!$A:$X,24,0)</f>
        <v>200</v>
      </c>
      <c r="P54" s="15"/>
      <c r="Q54" s="15"/>
      <c r="R54" s="15"/>
      <c r="S54" s="15"/>
      <c r="T54" s="15"/>
      <c r="U54" s="15"/>
      <c r="V54" s="17">
        <v>500</v>
      </c>
      <c r="W54" s="15">
        <f t="shared" si="12"/>
        <v>352</v>
      </c>
      <c r="X54" s="17">
        <v>500</v>
      </c>
      <c r="Y54" s="18">
        <f t="shared" si="13"/>
        <v>6.6988636363636367</v>
      </c>
      <c r="Z54" s="15">
        <f t="shared" si="14"/>
        <v>1.4431818181818181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306</v>
      </c>
      <c r="AF54" s="15">
        <f>VLOOKUP(A:A,[1]TDSheet!$A:$AF,32,0)</f>
        <v>325.8</v>
      </c>
      <c r="AG54" s="15">
        <f>VLOOKUP(A:A,[1]TDSheet!$A:$AG,33,0)</f>
        <v>317.60000000000002</v>
      </c>
      <c r="AH54" s="15">
        <f>VLOOKUP(A:A,[3]TDSheet!$A:$D,4,0)</f>
        <v>525</v>
      </c>
      <c r="AI54" s="15">
        <f>VLOOKUP(A:A,[1]TDSheet!$A:$AI,35,0)</f>
        <v>0</v>
      </c>
      <c r="AJ54" s="15">
        <f t="shared" si="15"/>
        <v>200</v>
      </c>
      <c r="AK54" s="15">
        <f t="shared" si="16"/>
        <v>200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383.97399999999999</v>
      </c>
      <c r="D55" s="8">
        <v>270.63099999999997</v>
      </c>
      <c r="E55" s="8">
        <v>519.85500000000002</v>
      </c>
      <c r="F55" s="8">
        <v>114.333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528.82399999999996</v>
      </c>
      <c r="K55" s="15">
        <f t="shared" si="11"/>
        <v>-8.9689999999999372</v>
      </c>
      <c r="L55" s="15">
        <f>VLOOKUP(A:A,[1]TDSheet!$A:$M,13,0)</f>
        <v>60</v>
      </c>
      <c r="M55" s="15">
        <f>VLOOKUP(A:A,[1]TDSheet!$A:$N,14,0)</f>
        <v>100</v>
      </c>
      <c r="N55" s="15">
        <f>VLOOKUP(A:A,[1]TDSheet!$A:$O,15,0)</f>
        <v>0</v>
      </c>
      <c r="O55" s="15">
        <f>VLOOKUP(A:A,[1]TDSheet!$A:$X,24,0)</f>
        <v>150</v>
      </c>
      <c r="P55" s="15"/>
      <c r="Q55" s="15"/>
      <c r="R55" s="15"/>
      <c r="S55" s="15"/>
      <c r="T55" s="15"/>
      <c r="U55" s="15"/>
      <c r="V55" s="17">
        <v>130</v>
      </c>
      <c r="W55" s="15">
        <f t="shared" si="12"/>
        <v>103.971</v>
      </c>
      <c r="X55" s="17">
        <v>140</v>
      </c>
      <c r="Y55" s="18">
        <f t="shared" si="13"/>
        <v>6.6781410200921405</v>
      </c>
      <c r="Z55" s="15">
        <f t="shared" si="14"/>
        <v>1.0996624058631734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93.863599999999991</v>
      </c>
      <c r="AF55" s="15">
        <f>VLOOKUP(A:A,[1]TDSheet!$A:$AF,32,0)</f>
        <v>110.18559999999999</v>
      </c>
      <c r="AG55" s="15">
        <f>VLOOKUP(A:A,[1]TDSheet!$A:$AG,33,0)</f>
        <v>81.601599999999991</v>
      </c>
      <c r="AH55" s="15">
        <f>VLOOKUP(A:A,[3]TDSheet!$A:$D,4,0)</f>
        <v>91.105999999999995</v>
      </c>
      <c r="AI55" s="15">
        <f>VLOOKUP(A:A,[1]TDSheet!$A:$AI,35,0)</f>
        <v>0</v>
      </c>
      <c r="AJ55" s="15">
        <f t="shared" si="15"/>
        <v>130</v>
      </c>
      <c r="AK55" s="15">
        <f t="shared" si="16"/>
        <v>140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592.85</v>
      </c>
      <c r="D56" s="8">
        <v>1349.57</v>
      </c>
      <c r="E56" s="8">
        <v>1119.4780000000001</v>
      </c>
      <c r="F56" s="8">
        <v>773.02499999999998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1118.93</v>
      </c>
      <c r="K56" s="15">
        <f t="shared" si="11"/>
        <v>0.54800000000000182</v>
      </c>
      <c r="L56" s="15">
        <f>VLOOKUP(A:A,[1]TDSheet!$A:$M,13,0)</f>
        <v>200</v>
      </c>
      <c r="M56" s="15">
        <f>VLOOKUP(A:A,[1]TDSheet!$A:$N,14,0)</f>
        <v>200</v>
      </c>
      <c r="N56" s="15">
        <f>VLOOKUP(A:A,[1]TDSheet!$A:$O,15,0)</f>
        <v>0</v>
      </c>
      <c r="O56" s="15">
        <f>VLOOKUP(A:A,[1]TDSheet!$A:$X,24,0)</f>
        <v>0</v>
      </c>
      <c r="P56" s="15"/>
      <c r="Q56" s="15"/>
      <c r="R56" s="15"/>
      <c r="S56" s="15"/>
      <c r="T56" s="15"/>
      <c r="U56" s="15"/>
      <c r="V56" s="17">
        <v>200</v>
      </c>
      <c r="W56" s="15">
        <f t="shared" si="12"/>
        <v>223.8956</v>
      </c>
      <c r="X56" s="17">
        <v>200</v>
      </c>
      <c r="Y56" s="18">
        <f t="shared" si="13"/>
        <v>7.0257075172535774</v>
      </c>
      <c r="Z56" s="15">
        <f t="shared" si="14"/>
        <v>3.4526136288520184</v>
      </c>
      <c r="AA56" s="15"/>
      <c r="AB56" s="15"/>
      <c r="AC56" s="15"/>
      <c r="AD56" s="15">
        <f>VLOOKUP(A:A,[1]TDSheet!$A:$AD,30,0)</f>
        <v>0</v>
      </c>
      <c r="AE56" s="15">
        <f>VLOOKUP(A:A,[1]TDSheet!$A:$AE,31,0)</f>
        <v>201.96780000000001</v>
      </c>
      <c r="AF56" s="15">
        <f>VLOOKUP(A:A,[1]TDSheet!$A:$AF,32,0)</f>
        <v>212.25020000000001</v>
      </c>
      <c r="AG56" s="15">
        <f>VLOOKUP(A:A,[1]TDSheet!$A:$AG,33,0)</f>
        <v>186.49</v>
      </c>
      <c r="AH56" s="15">
        <f>VLOOKUP(A:A,[3]TDSheet!$A:$D,4,0)</f>
        <v>149.58199999999999</v>
      </c>
      <c r="AI56" s="15" t="str">
        <f>VLOOKUP(A:A,[1]TDSheet!$A:$AI,35,0)</f>
        <v>авгяб</v>
      </c>
      <c r="AJ56" s="15">
        <f t="shared" si="15"/>
        <v>200</v>
      </c>
      <c r="AK56" s="15">
        <f t="shared" si="16"/>
        <v>200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225.24</v>
      </c>
      <c r="D57" s="8">
        <v>9.0120000000000005</v>
      </c>
      <c r="E57" s="8">
        <v>82.61</v>
      </c>
      <c r="F57" s="8">
        <v>150.13999999999999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100.005</v>
      </c>
      <c r="K57" s="15">
        <f t="shared" si="11"/>
        <v>-17.394999999999996</v>
      </c>
      <c r="L57" s="15">
        <f>VLOOKUP(A:A,[1]TDSheet!$A:$M,13,0)</f>
        <v>0</v>
      </c>
      <c r="M57" s="15">
        <f>VLOOKUP(A:A,[1]TDSheet!$A:$N,14,0)</f>
        <v>0</v>
      </c>
      <c r="N57" s="15">
        <f>VLOOKUP(A:A,[1]TDSheet!$A:$O,15,0)</f>
        <v>0</v>
      </c>
      <c r="O57" s="15">
        <f>VLOOKUP(A:A,[1]TDSheet!$A:$X,24,0)</f>
        <v>0</v>
      </c>
      <c r="P57" s="15"/>
      <c r="Q57" s="15"/>
      <c r="R57" s="15"/>
      <c r="S57" s="15"/>
      <c r="T57" s="15"/>
      <c r="U57" s="15"/>
      <c r="V57" s="17"/>
      <c r="W57" s="15">
        <f t="shared" si="12"/>
        <v>16.521999999999998</v>
      </c>
      <c r="X57" s="17"/>
      <c r="Y57" s="18">
        <f t="shared" si="13"/>
        <v>9.0872775693015377</v>
      </c>
      <c r="Z57" s="15">
        <f t="shared" si="14"/>
        <v>9.0872775693015377</v>
      </c>
      <c r="AA57" s="15"/>
      <c r="AB57" s="15"/>
      <c r="AC57" s="15"/>
      <c r="AD57" s="15">
        <f>VLOOKUP(A:A,[1]TDSheet!$A:$AD,30,0)</f>
        <v>0</v>
      </c>
      <c r="AE57" s="15">
        <f>VLOOKUP(A:A,[1]TDSheet!$A:$AE,31,0)</f>
        <v>16.521999999999998</v>
      </c>
      <c r="AF57" s="15">
        <f>VLOOKUP(A:A,[1]TDSheet!$A:$AF,32,0)</f>
        <v>20.430799999999998</v>
      </c>
      <c r="AG57" s="15">
        <f>VLOOKUP(A:A,[1]TDSheet!$A:$AG,33,0)</f>
        <v>18.324400000000001</v>
      </c>
      <c r="AH57" s="15">
        <f>VLOOKUP(A:A,[3]TDSheet!$A:$D,4,0)</f>
        <v>22.53</v>
      </c>
      <c r="AI57" s="15">
        <f>VLOOKUP(A:A,[1]TDSheet!$A:$AI,35,0)</f>
        <v>0</v>
      </c>
      <c r="AJ57" s="15">
        <f t="shared" si="15"/>
        <v>0</v>
      </c>
      <c r="AK57" s="15">
        <f t="shared" si="16"/>
        <v>0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137.96</v>
      </c>
      <c r="D58" s="8">
        <v>0.76400000000000001</v>
      </c>
      <c r="E58" s="8">
        <v>49.64</v>
      </c>
      <c r="F58" s="8">
        <v>88.32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52.860999999999997</v>
      </c>
      <c r="K58" s="15">
        <f t="shared" si="11"/>
        <v>-3.2209999999999965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VLOOKUP(A:A,[1]TDSheet!$A:$O,15,0)</f>
        <v>0</v>
      </c>
      <c r="O58" s="15">
        <f>VLOOKUP(A:A,[1]TDSheet!$A:$X,24,0)</f>
        <v>0</v>
      </c>
      <c r="P58" s="15"/>
      <c r="Q58" s="15"/>
      <c r="R58" s="15"/>
      <c r="S58" s="15"/>
      <c r="T58" s="15"/>
      <c r="U58" s="15"/>
      <c r="V58" s="17"/>
      <c r="W58" s="15">
        <f t="shared" si="12"/>
        <v>9.9280000000000008</v>
      </c>
      <c r="X58" s="17"/>
      <c r="Y58" s="18">
        <f t="shared" si="13"/>
        <v>8.8960515713134551</v>
      </c>
      <c r="Z58" s="15">
        <f t="shared" si="14"/>
        <v>8.8960515713134551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0</v>
      </c>
      <c r="AF58" s="15">
        <f>VLOOKUP(A:A,[1]TDSheet!$A:$AF,32,0)</f>
        <v>0</v>
      </c>
      <c r="AG58" s="15">
        <f>VLOOKUP(A:A,[1]TDSheet!$A:$AG,33,0)</f>
        <v>1.6808000000000001</v>
      </c>
      <c r="AH58" s="15">
        <f>VLOOKUP(A:A,[3]TDSheet!$A:$D,4,0)</f>
        <v>39.707999999999998</v>
      </c>
      <c r="AI58" s="15" t="str">
        <f>VLOOKUP(A:A,[1]TDSheet!$A:$AI,35,0)</f>
        <v>увел</v>
      </c>
      <c r="AJ58" s="15">
        <f t="shared" si="15"/>
        <v>0</v>
      </c>
      <c r="AK58" s="15">
        <f t="shared" si="16"/>
        <v>0</v>
      </c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1540.595</v>
      </c>
      <c r="D59" s="8">
        <v>3188.904</v>
      </c>
      <c r="E59" s="8">
        <v>3274.7460000000001</v>
      </c>
      <c r="F59" s="8">
        <v>1418.471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3156.9119999999998</v>
      </c>
      <c r="K59" s="15">
        <f t="shared" si="11"/>
        <v>117.83400000000029</v>
      </c>
      <c r="L59" s="15">
        <f>VLOOKUP(A:A,[1]TDSheet!$A:$M,13,0)</f>
        <v>600</v>
      </c>
      <c r="M59" s="15">
        <f>VLOOKUP(A:A,[1]TDSheet!$A:$N,14,0)</f>
        <v>700</v>
      </c>
      <c r="N59" s="15">
        <f>VLOOKUP(A:A,[1]TDSheet!$A:$O,15,0)</f>
        <v>0</v>
      </c>
      <c r="O59" s="15">
        <f>VLOOKUP(A:A,[1]TDSheet!$A:$X,24,0)</f>
        <v>400</v>
      </c>
      <c r="P59" s="15"/>
      <c r="Q59" s="15"/>
      <c r="R59" s="15"/>
      <c r="S59" s="15"/>
      <c r="T59" s="15"/>
      <c r="U59" s="15"/>
      <c r="V59" s="17">
        <v>600</v>
      </c>
      <c r="W59" s="15">
        <f t="shared" si="12"/>
        <v>654.94920000000002</v>
      </c>
      <c r="X59" s="17">
        <v>600</v>
      </c>
      <c r="Y59" s="18">
        <f t="shared" si="13"/>
        <v>6.5935968774372107</v>
      </c>
      <c r="Z59" s="15">
        <f t="shared" si="14"/>
        <v>2.1657725515200261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612.90060000000005</v>
      </c>
      <c r="AF59" s="15">
        <f>VLOOKUP(A:A,[1]TDSheet!$A:$AF,32,0)</f>
        <v>667.19679999999994</v>
      </c>
      <c r="AG59" s="15">
        <f>VLOOKUP(A:A,[1]TDSheet!$A:$AG,33,0)</f>
        <v>634.7346</v>
      </c>
      <c r="AH59" s="15">
        <f>VLOOKUP(A:A,[3]TDSheet!$A:$D,4,0)</f>
        <v>384.92099999999999</v>
      </c>
      <c r="AI59" s="15" t="str">
        <f>VLOOKUP(A:A,[1]TDSheet!$A:$AI,35,0)</f>
        <v>оконч</v>
      </c>
      <c r="AJ59" s="15">
        <f t="shared" si="15"/>
        <v>600</v>
      </c>
      <c r="AK59" s="15">
        <f t="shared" si="16"/>
        <v>600</v>
      </c>
      <c r="AL59" s="15"/>
      <c r="AM59" s="15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2744</v>
      </c>
      <c r="D60" s="8">
        <v>3759</v>
      </c>
      <c r="E60" s="8">
        <v>4494</v>
      </c>
      <c r="F60" s="8">
        <v>1932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4470</v>
      </c>
      <c r="K60" s="15">
        <f t="shared" si="11"/>
        <v>24</v>
      </c>
      <c r="L60" s="15">
        <f>VLOOKUP(A:A,[1]TDSheet!$A:$M,13,0)</f>
        <v>1000</v>
      </c>
      <c r="M60" s="15">
        <f>VLOOKUP(A:A,[1]TDSheet!$A:$N,14,0)</f>
        <v>900</v>
      </c>
      <c r="N60" s="15">
        <f>VLOOKUP(A:A,[1]TDSheet!$A:$O,15,0)</f>
        <v>0</v>
      </c>
      <c r="O60" s="15">
        <f>VLOOKUP(A:A,[1]TDSheet!$A:$X,24,0)</f>
        <v>100</v>
      </c>
      <c r="P60" s="15"/>
      <c r="Q60" s="15"/>
      <c r="R60" s="15"/>
      <c r="S60" s="15"/>
      <c r="T60" s="15"/>
      <c r="U60" s="15"/>
      <c r="V60" s="17">
        <v>1000</v>
      </c>
      <c r="W60" s="15">
        <f t="shared" si="12"/>
        <v>882.8</v>
      </c>
      <c r="X60" s="17">
        <v>1000</v>
      </c>
      <c r="Y60" s="18">
        <f t="shared" si="13"/>
        <v>6.7195287720888084</v>
      </c>
      <c r="Z60" s="15">
        <f t="shared" si="14"/>
        <v>2.1884911644766651</v>
      </c>
      <c r="AA60" s="15"/>
      <c r="AB60" s="15"/>
      <c r="AC60" s="15"/>
      <c r="AD60" s="15">
        <f>VLOOKUP(A:A,[1]TDSheet!$A:$AD,30,0)</f>
        <v>80</v>
      </c>
      <c r="AE60" s="15">
        <f>VLOOKUP(A:A,[1]TDSheet!$A:$AE,31,0)</f>
        <v>951.2</v>
      </c>
      <c r="AF60" s="15">
        <f>VLOOKUP(A:A,[1]TDSheet!$A:$AF,32,0)</f>
        <v>1030.5999999999999</v>
      </c>
      <c r="AG60" s="15">
        <f>VLOOKUP(A:A,[1]TDSheet!$A:$AG,33,0)</f>
        <v>873.6</v>
      </c>
      <c r="AH60" s="15">
        <f>VLOOKUP(A:A,[3]TDSheet!$A:$D,4,0)</f>
        <v>882</v>
      </c>
      <c r="AI60" s="15">
        <f>VLOOKUP(A:A,[1]TDSheet!$A:$AI,35,0)</f>
        <v>0</v>
      </c>
      <c r="AJ60" s="15">
        <f t="shared" si="15"/>
        <v>450</v>
      </c>
      <c r="AK60" s="15">
        <f t="shared" si="16"/>
        <v>450</v>
      </c>
      <c r="AL60" s="15"/>
      <c r="AM60" s="15"/>
    </row>
    <row r="61" spans="1:39" s="1" customFormat="1" ht="11.1" customHeight="1" outlineLevel="1" x14ac:dyDescent="0.2">
      <c r="A61" s="7" t="s">
        <v>116</v>
      </c>
      <c r="B61" s="7" t="s">
        <v>8</v>
      </c>
      <c r="C61" s="8">
        <v>204.69499999999999</v>
      </c>
      <c r="D61" s="8"/>
      <c r="E61" s="8">
        <v>8.6</v>
      </c>
      <c r="F61" s="20">
        <v>196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5">
        <f>VLOOKUP(A:A,[2]TDSheet!$A:$F,6,0)</f>
        <v>11.9</v>
      </c>
      <c r="K61" s="15">
        <f t="shared" si="11"/>
        <v>-3.3000000000000007</v>
      </c>
      <c r="L61" s="15">
        <f>VLOOKUP(A:A,[1]TDSheet!$A:$M,13,0)</f>
        <v>0</v>
      </c>
      <c r="M61" s="15">
        <f>VLOOKUP(A:A,[1]TDSheet!$A:$N,14,0)</f>
        <v>0</v>
      </c>
      <c r="N61" s="15">
        <f>VLOOKUP(A:A,[1]TDSheet!$A:$O,15,0)</f>
        <v>0</v>
      </c>
      <c r="O61" s="15">
        <f>VLOOKUP(A:A,[1]TDSheet!$A:$X,24,0)</f>
        <v>0</v>
      </c>
      <c r="P61" s="15"/>
      <c r="Q61" s="15"/>
      <c r="R61" s="15"/>
      <c r="S61" s="15"/>
      <c r="T61" s="15"/>
      <c r="U61" s="15"/>
      <c r="V61" s="17"/>
      <c r="W61" s="15">
        <f t="shared" si="12"/>
        <v>1.72</v>
      </c>
      <c r="X61" s="17"/>
      <c r="Y61" s="18">
        <f t="shared" si="13"/>
        <v>113.95348837209302</v>
      </c>
      <c r="Z61" s="15">
        <f t="shared" si="14"/>
        <v>113.95348837209302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0</v>
      </c>
      <c r="AF61" s="15">
        <f>VLOOKUP(A:A,[1]TDSheet!$A:$AF,32,0)</f>
        <v>0</v>
      </c>
      <c r="AG61" s="15">
        <f>VLOOKUP(A:A,[1]TDSheet!$A:$AG,33,0)</f>
        <v>0.96</v>
      </c>
      <c r="AH61" s="15">
        <f>VLOOKUP(A:A,[3]TDSheet!$A:$D,4,0)</f>
        <v>1.3</v>
      </c>
      <c r="AI61" s="15" t="str">
        <f>VLOOKUP(A:A,[1]TDSheet!$A:$AI,35,0)</f>
        <v>увел</v>
      </c>
      <c r="AJ61" s="15">
        <f t="shared" si="15"/>
        <v>0</v>
      </c>
      <c r="AK61" s="15">
        <f t="shared" si="16"/>
        <v>0</v>
      </c>
      <c r="AL61" s="15"/>
      <c r="AM61" s="15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142.154</v>
      </c>
      <c r="D62" s="8">
        <v>0.76400000000000001</v>
      </c>
      <c r="E62" s="8">
        <v>19.864000000000001</v>
      </c>
      <c r="F62" s="8">
        <v>122.29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5">
        <f>VLOOKUP(A:A,[2]TDSheet!$A:$F,6,0)</f>
        <v>20.962</v>
      </c>
      <c r="K62" s="15">
        <f t="shared" si="11"/>
        <v>-1.097999999999999</v>
      </c>
      <c r="L62" s="15">
        <f>VLOOKUP(A:A,[1]TDSheet!$A:$M,13,0)</f>
        <v>0</v>
      </c>
      <c r="M62" s="15">
        <f>VLOOKUP(A:A,[1]TDSheet!$A:$N,14,0)</f>
        <v>0</v>
      </c>
      <c r="N62" s="15">
        <f>VLOOKUP(A:A,[1]TDSheet!$A:$O,15,0)</f>
        <v>0</v>
      </c>
      <c r="O62" s="15">
        <f>VLOOKUP(A:A,[1]TDSheet!$A:$X,24,0)</f>
        <v>0</v>
      </c>
      <c r="P62" s="15"/>
      <c r="Q62" s="15"/>
      <c r="R62" s="15"/>
      <c r="S62" s="15"/>
      <c r="T62" s="15"/>
      <c r="U62" s="15"/>
      <c r="V62" s="17"/>
      <c r="W62" s="15">
        <f t="shared" si="12"/>
        <v>3.9728000000000003</v>
      </c>
      <c r="X62" s="17"/>
      <c r="Y62" s="18">
        <f t="shared" si="13"/>
        <v>30.781816351188077</v>
      </c>
      <c r="Z62" s="15">
        <f t="shared" si="14"/>
        <v>30.781816351188077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0</v>
      </c>
      <c r="AF62" s="15">
        <f>VLOOKUP(A:A,[1]TDSheet!$A:$AF,32,0)</f>
        <v>0.15279999999999999</v>
      </c>
      <c r="AG62" s="15">
        <f>VLOOKUP(A:A,[1]TDSheet!$A:$AG,33,0)</f>
        <v>0.61119999999999997</v>
      </c>
      <c r="AH62" s="15">
        <f>VLOOKUP(A:A,[3]TDSheet!$A:$D,4,0)</f>
        <v>15.28</v>
      </c>
      <c r="AI62" s="15" t="str">
        <f>VLOOKUP(A:A,[1]TDSheet!$A:$AI,35,0)</f>
        <v>увел</v>
      </c>
      <c r="AJ62" s="15">
        <f t="shared" si="15"/>
        <v>0</v>
      </c>
      <c r="AK62" s="15">
        <f t="shared" si="16"/>
        <v>0</v>
      </c>
      <c r="AL62" s="15"/>
      <c r="AM62" s="15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1317</v>
      </c>
      <c r="D63" s="8">
        <v>6523</v>
      </c>
      <c r="E63" s="8">
        <v>6601</v>
      </c>
      <c r="F63" s="8">
        <v>1134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6640</v>
      </c>
      <c r="K63" s="15">
        <f t="shared" si="11"/>
        <v>-39</v>
      </c>
      <c r="L63" s="15">
        <f>VLOOKUP(A:A,[1]TDSheet!$A:$M,13,0)</f>
        <v>1000</v>
      </c>
      <c r="M63" s="15">
        <f>VLOOKUP(A:A,[1]TDSheet!$A:$N,14,0)</f>
        <v>800</v>
      </c>
      <c r="N63" s="15">
        <f>VLOOKUP(A:A,[1]TDSheet!$A:$O,15,0)</f>
        <v>0</v>
      </c>
      <c r="O63" s="15">
        <f>VLOOKUP(A:A,[1]TDSheet!$A:$X,24,0)</f>
        <v>800</v>
      </c>
      <c r="P63" s="15"/>
      <c r="Q63" s="15"/>
      <c r="R63" s="15"/>
      <c r="S63" s="15"/>
      <c r="T63" s="15"/>
      <c r="U63" s="15"/>
      <c r="V63" s="17">
        <v>1200</v>
      </c>
      <c r="W63" s="15">
        <f t="shared" si="12"/>
        <v>920.2</v>
      </c>
      <c r="X63" s="17">
        <v>1200</v>
      </c>
      <c r="Y63" s="18">
        <f t="shared" si="13"/>
        <v>6.6659421864811996</v>
      </c>
      <c r="Z63" s="15">
        <f t="shared" si="14"/>
        <v>1.2323407954792436</v>
      </c>
      <c r="AA63" s="15"/>
      <c r="AB63" s="15"/>
      <c r="AC63" s="15"/>
      <c r="AD63" s="15">
        <f>VLOOKUP(A:A,[1]TDSheet!$A:$AD,30,0)</f>
        <v>2000</v>
      </c>
      <c r="AE63" s="15">
        <f>VLOOKUP(A:A,[1]TDSheet!$A:$AE,31,0)</f>
        <v>709.4</v>
      </c>
      <c r="AF63" s="15">
        <f>VLOOKUP(A:A,[1]TDSheet!$A:$AF,32,0)</f>
        <v>729.2</v>
      </c>
      <c r="AG63" s="15">
        <f>VLOOKUP(A:A,[1]TDSheet!$A:$AG,33,0)</f>
        <v>744.6</v>
      </c>
      <c r="AH63" s="15">
        <f>VLOOKUP(A:A,[3]TDSheet!$A:$D,4,0)</f>
        <v>1195</v>
      </c>
      <c r="AI63" s="15" t="str">
        <f>VLOOKUP(A:A,[1]TDSheet!$A:$AI,35,0)</f>
        <v>авгяб</v>
      </c>
      <c r="AJ63" s="15">
        <f t="shared" si="15"/>
        <v>540</v>
      </c>
      <c r="AK63" s="15">
        <f t="shared" si="16"/>
        <v>540</v>
      </c>
      <c r="AL63" s="15"/>
      <c r="AM63" s="15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697</v>
      </c>
      <c r="D64" s="8">
        <v>1606</v>
      </c>
      <c r="E64" s="8">
        <v>1858</v>
      </c>
      <c r="F64" s="8">
        <v>400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1983</v>
      </c>
      <c r="K64" s="15">
        <f t="shared" si="11"/>
        <v>-125</v>
      </c>
      <c r="L64" s="15">
        <f>VLOOKUP(A:A,[1]TDSheet!$A:$M,13,0)</f>
        <v>300</v>
      </c>
      <c r="M64" s="15">
        <f>VLOOKUP(A:A,[1]TDSheet!$A:$N,14,0)</f>
        <v>300</v>
      </c>
      <c r="N64" s="15">
        <f>VLOOKUP(A:A,[1]TDSheet!$A:$O,15,0)</f>
        <v>0</v>
      </c>
      <c r="O64" s="15">
        <f>VLOOKUP(A:A,[1]TDSheet!$A:$X,24,0)</f>
        <v>400</v>
      </c>
      <c r="P64" s="15"/>
      <c r="Q64" s="15"/>
      <c r="R64" s="15"/>
      <c r="S64" s="15"/>
      <c r="T64" s="15"/>
      <c r="U64" s="15"/>
      <c r="V64" s="17">
        <v>550</v>
      </c>
      <c r="W64" s="15">
        <f t="shared" si="12"/>
        <v>371.6</v>
      </c>
      <c r="X64" s="17">
        <v>550</v>
      </c>
      <c r="Y64" s="18">
        <f t="shared" si="13"/>
        <v>6.7276641550053817</v>
      </c>
      <c r="Z64" s="15">
        <f t="shared" si="14"/>
        <v>1.0764262648008611</v>
      </c>
      <c r="AA64" s="15"/>
      <c r="AB64" s="15"/>
      <c r="AC64" s="15"/>
      <c r="AD64" s="15">
        <f>VLOOKUP(A:A,[1]TDSheet!$A:$AD,30,0)</f>
        <v>0</v>
      </c>
      <c r="AE64" s="15">
        <f>VLOOKUP(A:A,[1]TDSheet!$A:$AE,31,0)</f>
        <v>321.8</v>
      </c>
      <c r="AF64" s="15">
        <f>VLOOKUP(A:A,[1]TDSheet!$A:$AF,32,0)</f>
        <v>310.60000000000002</v>
      </c>
      <c r="AG64" s="15">
        <f>VLOOKUP(A:A,[1]TDSheet!$A:$AG,33,0)</f>
        <v>309.8</v>
      </c>
      <c r="AH64" s="15">
        <f>VLOOKUP(A:A,[3]TDSheet!$A:$D,4,0)</f>
        <v>372</v>
      </c>
      <c r="AI64" s="15">
        <f>VLOOKUP(A:A,[1]TDSheet!$A:$AI,35,0)</f>
        <v>0</v>
      </c>
      <c r="AJ64" s="15">
        <f t="shared" si="15"/>
        <v>247.5</v>
      </c>
      <c r="AK64" s="15">
        <f t="shared" si="16"/>
        <v>247.5</v>
      </c>
      <c r="AL64" s="15"/>
      <c r="AM64" s="15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275</v>
      </c>
      <c r="D65" s="8">
        <v>680</v>
      </c>
      <c r="E65" s="8">
        <v>769</v>
      </c>
      <c r="F65" s="8">
        <v>152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884</v>
      </c>
      <c r="K65" s="15">
        <f t="shared" si="11"/>
        <v>-115</v>
      </c>
      <c r="L65" s="15">
        <f>VLOOKUP(A:A,[1]TDSheet!$A:$M,13,0)</f>
        <v>140</v>
      </c>
      <c r="M65" s="15">
        <f>VLOOKUP(A:A,[1]TDSheet!$A:$N,14,0)</f>
        <v>150</v>
      </c>
      <c r="N65" s="15">
        <f>VLOOKUP(A:A,[1]TDSheet!$A:$O,15,0)</f>
        <v>0</v>
      </c>
      <c r="O65" s="15">
        <f>VLOOKUP(A:A,[1]TDSheet!$A:$X,24,0)</f>
        <v>200</v>
      </c>
      <c r="P65" s="15"/>
      <c r="Q65" s="15"/>
      <c r="R65" s="15"/>
      <c r="S65" s="15"/>
      <c r="T65" s="15"/>
      <c r="U65" s="15"/>
      <c r="V65" s="17">
        <v>200</v>
      </c>
      <c r="W65" s="15">
        <f t="shared" si="12"/>
        <v>153.80000000000001</v>
      </c>
      <c r="X65" s="17">
        <v>200</v>
      </c>
      <c r="Y65" s="18">
        <f t="shared" si="13"/>
        <v>6.7750325097529256</v>
      </c>
      <c r="Z65" s="15">
        <f t="shared" si="14"/>
        <v>0.98829648894668398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116.8</v>
      </c>
      <c r="AF65" s="15">
        <f>VLOOKUP(A:A,[1]TDSheet!$A:$AF,32,0)</f>
        <v>128.19999999999999</v>
      </c>
      <c r="AG65" s="15">
        <f>VLOOKUP(A:A,[1]TDSheet!$A:$AG,33,0)</f>
        <v>125.6</v>
      </c>
      <c r="AH65" s="15">
        <f>VLOOKUP(A:A,[3]TDSheet!$A:$D,4,0)</f>
        <v>190</v>
      </c>
      <c r="AI65" s="15" t="e">
        <f>VLOOKUP(A:A,[1]TDSheet!$A:$AI,35,0)</f>
        <v>#N/A</v>
      </c>
      <c r="AJ65" s="15">
        <f t="shared" si="15"/>
        <v>80</v>
      </c>
      <c r="AK65" s="15">
        <f t="shared" si="16"/>
        <v>80</v>
      </c>
      <c r="AL65" s="15"/>
      <c r="AM65" s="15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372</v>
      </c>
      <c r="D66" s="8">
        <v>426</v>
      </c>
      <c r="E66" s="8">
        <v>699</v>
      </c>
      <c r="F66" s="8">
        <v>52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749</v>
      </c>
      <c r="K66" s="15">
        <f t="shared" si="11"/>
        <v>-50</v>
      </c>
      <c r="L66" s="15">
        <f>VLOOKUP(A:A,[1]TDSheet!$A:$M,13,0)</f>
        <v>100</v>
      </c>
      <c r="M66" s="15">
        <f>VLOOKUP(A:A,[1]TDSheet!$A:$N,14,0)</f>
        <v>110</v>
      </c>
      <c r="N66" s="15">
        <f>VLOOKUP(A:A,[1]TDSheet!$A:$O,15,0)</f>
        <v>0</v>
      </c>
      <c r="O66" s="15">
        <f>VLOOKUP(A:A,[1]TDSheet!$A:$X,24,0)</f>
        <v>200</v>
      </c>
      <c r="P66" s="15"/>
      <c r="Q66" s="15"/>
      <c r="R66" s="15"/>
      <c r="S66" s="15"/>
      <c r="T66" s="15"/>
      <c r="U66" s="15"/>
      <c r="V66" s="17">
        <v>240</v>
      </c>
      <c r="W66" s="15">
        <f t="shared" si="12"/>
        <v>139.80000000000001</v>
      </c>
      <c r="X66" s="17">
        <v>240</v>
      </c>
      <c r="Y66" s="18">
        <f t="shared" si="13"/>
        <v>6.7381974248927037</v>
      </c>
      <c r="Z66" s="15">
        <f t="shared" si="14"/>
        <v>0.3719599427753934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112.8</v>
      </c>
      <c r="AF66" s="15">
        <f>VLOOKUP(A:A,[1]TDSheet!$A:$AF,32,0)</f>
        <v>125.4</v>
      </c>
      <c r="AG66" s="15">
        <f>VLOOKUP(A:A,[1]TDSheet!$A:$AG,33,0)</f>
        <v>99</v>
      </c>
      <c r="AH66" s="15">
        <f>VLOOKUP(A:A,[3]TDSheet!$A:$D,4,0)</f>
        <v>165</v>
      </c>
      <c r="AI66" s="15" t="e">
        <f>VLOOKUP(A:A,[1]TDSheet!$A:$AI,35,0)</f>
        <v>#N/A</v>
      </c>
      <c r="AJ66" s="15">
        <f t="shared" si="15"/>
        <v>96</v>
      </c>
      <c r="AK66" s="15">
        <f t="shared" si="16"/>
        <v>96</v>
      </c>
      <c r="AL66" s="15"/>
      <c r="AM66" s="15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1569.202</v>
      </c>
      <c r="D67" s="8">
        <v>3017.174</v>
      </c>
      <c r="E67" s="20">
        <v>1724</v>
      </c>
      <c r="F67" s="21">
        <v>819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1047.3989999999999</v>
      </c>
      <c r="K67" s="15">
        <f t="shared" si="11"/>
        <v>676.60100000000011</v>
      </c>
      <c r="L67" s="15">
        <f>VLOOKUP(A:A,[1]TDSheet!$A:$M,13,0)</f>
        <v>300</v>
      </c>
      <c r="M67" s="15">
        <f>VLOOKUP(A:A,[1]TDSheet!$A:$N,14,0)</f>
        <v>300</v>
      </c>
      <c r="N67" s="15">
        <f>VLOOKUP(A:A,[1]TDSheet!$A:$O,15,0)</f>
        <v>0</v>
      </c>
      <c r="O67" s="15">
        <f>VLOOKUP(A:A,[1]TDSheet!$A:$X,24,0)</f>
        <v>250</v>
      </c>
      <c r="P67" s="15"/>
      <c r="Q67" s="15"/>
      <c r="R67" s="15"/>
      <c r="S67" s="15"/>
      <c r="T67" s="15"/>
      <c r="U67" s="15"/>
      <c r="V67" s="17">
        <v>350</v>
      </c>
      <c r="W67" s="15">
        <f t="shared" si="12"/>
        <v>344.8</v>
      </c>
      <c r="X67" s="17">
        <v>400</v>
      </c>
      <c r="Y67" s="18">
        <f t="shared" si="13"/>
        <v>7.015661252900232</v>
      </c>
      <c r="Z67" s="15">
        <f t="shared" si="14"/>
        <v>2.3752900232018561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385.8</v>
      </c>
      <c r="AF67" s="15">
        <f>VLOOKUP(A:A,[1]TDSheet!$A:$AF,32,0)</f>
        <v>386.6</v>
      </c>
      <c r="AG67" s="15">
        <f>VLOOKUP(A:A,[1]TDSheet!$A:$AG,33,0)</f>
        <v>310</v>
      </c>
      <c r="AH67" s="15">
        <f>VLOOKUP(A:A,[3]TDSheet!$A:$D,4,0)</f>
        <v>128.315</v>
      </c>
      <c r="AI67" s="15" t="str">
        <f>VLOOKUP(A:A,[1]TDSheet!$A:$AI,35,0)</f>
        <v>акиюльяб</v>
      </c>
      <c r="AJ67" s="15">
        <f t="shared" si="15"/>
        <v>350</v>
      </c>
      <c r="AK67" s="15">
        <f t="shared" si="16"/>
        <v>400</v>
      </c>
      <c r="AL67" s="15"/>
      <c r="AM67" s="15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108</v>
      </c>
      <c r="D68" s="8">
        <v>509</v>
      </c>
      <c r="E68" s="8">
        <v>185</v>
      </c>
      <c r="F68" s="8">
        <v>426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5">
        <f>VLOOKUP(A:A,[2]TDSheet!$A:$F,6,0)</f>
        <v>370</v>
      </c>
      <c r="K68" s="15">
        <f t="shared" si="11"/>
        <v>-185</v>
      </c>
      <c r="L68" s="15">
        <f>VLOOKUP(A:A,[1]TDSheet!$A:$M,13,0)</f>
        <v>0</v>
      </c>
      <c r="M68" s="15">
        <f>VLOOKUP(A:A,[1]TDSheet!$A:$N,14,0)</f>
        <v>0</v>
      </c>
      <c r="N68" s="15">
        <f>VLOOKUP(A:A,[1]TDSheet!$A:$O,15,0)</f>
        <v>0</v>
      </c>
      <c r="O68" s="15">
        <f>VLOOKUP(A:A,[1]TDSheet!$A:$X,24,0)</f>
        <v>0</v>
      </c>
      <c r="P68" s="15"/>
      <c r="Q68" s="15"/>
      <c r="R68" s="15"/>
      <c r="S68" s="15"/>
      <c r="T68" s="15"/>
      <c r="U68" s="15"/>
      <c r="V68" s="17"/>
      <c r="W68" s="15">
        <f t="shared" si="12"/>
        <v>37</v>
      </c>
      <c r="X68" s="17">
        <v>500</v>
      </c>
      <c r="Y68" s="18">
        <f t="shared" si="13"/>
        <v>25.027027027027028</v>
      </c>
      <c r="Z68" s="15">
        <f t="shared" si="14"/>
        <v>11.513513513513514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0</v>
      </c>
      <c r="AF68" s="15">
        <f>VLOOKUP(A:A,[1]TDSheet!$A:$AF,32,0)</f>
        <v>0</v>
      </c>
      <c r="AG68" s="15">
        <f>VLOOKUP(A:A,[1]TDSheet!$A:$AG,33,0)</f>
        <v>32.799999999999997</v>
      </c>
      <c r="AH68" s="15">
        <f>VLOOKUP(A:A,[3]TDSheet!$A:$D,4,0)</f>
        <v>78</v>
      </c>
      <c r="AI68" s="15" t="e">
        <f>VLOOKUP(A:A,[1]TDSheet!$A:$AI,35,0)</f>
        <v>#N/A</v>
      </c>
      <c r="AJ68" s="15">
        <f t="shared" si="15"/>
        <v>0</v>
      </c>
      <c r="AK68" s="15">
        <f t="shared" si="16"/>
        <v>50</v>
      </c>
      <c r="AL68" s="15"/>
      <c r="AM68" s="15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185.65199999999999</v>
      </c>
      <c r="D69" s="8">
        <v>293.29399999999998</v>
      </c>
      <c r="E69" s="8">
        <v>312.21899999999999</v>
      </c>
      <c r="F69" s="8">
        <v>152.417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309.74099999999999</v>
      </c>
      <c r="K69" s="15">
        <f t="shared" si="11"/>
        <v>2.4780000000000086</v>
      </c>
      <c r="L69" s="15">
        <f>VLOOKUP(A:A,[1]TDSheet!$A:$M,13,0)</f>
        <v>70</v>
      </c>
      <c r="M69" s="15">
        <f>VLOOKUP(A:A,[1]TDSheet!$A:$N,14,0)</f>
        <v>70</v>
      </c>
      <c r="N69" s="15">
        <f>VLOOKUP(A:A,[1]TDSheet!$A:$O,15,0)</f>
        <v>0</v>
      </c>
      <c r="O69" s="15">
        <f>VLOOKUP(A:A,[1]TDSheet!$A:$X,24,0)</f>
        <v>0</v>
      </c>
      <c r="P69" s="15"/>
      <c r="Q69" s="15"/>
      <c r="R69" s="15"/>
      <c r="S69" s="15"/>
      <c r="T69" s="15"/>
      <c r="U69" s="15"/>
      <c r="V69" s="17">
        <v>60</v>
      </c>
      <c r="W69" s="15">
        <f t="shared" si="12"/>
        <v>62.443799999999996</v>
      </c>
      <c r="X69" s="17">
        <v>60</v>
      </c>
      <c r="Y69" s="18">
        <f t="shared" si="13"/>
        <v>6.6046108660907894</v>
      </c>
      <c r="Z69" s="15">
        <f t="shared" si="14"/>
        <v>2.4408668274512442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63.758200000000002</v>
      </c>
      <c r="AF69" s="15">
        <f>VLOOKUP(A:A,[1]TDSheet!$A:$AF,32,0)</f>
        <v>61.637800000000006</v>
      </c>
      <c r="AG69" s="15">
        <f>VLOOKUP(A:A,[1]TDSheet!$A:$AG,33,0)</f>
        <v>58.287199999999999</v>
      </c>
      <c r="AH69" s="15">
        <f>VLOOKUP(A:A,[3]TDSheet!$A:$D,4,0)</f>
        <v>62.963999999999999</v>
      </c>
      <c r="AI69" s="15" t="e">
        <f>VLOOKUP(A:A,[1]TDSheet!$A:$AI,35,0)</f>
        <v>#N/A</v>
      </c>
      <c r="AJ69" s="15">
        <f t="shared" si="15"/>
        <v>60</v>
      </c>
      <c r="AK69" s="15">
        <f t="shared" si="16"/>
        <v>60</v>
      </c>
      <c r="AL69" s="15"/>
      <c r="AM69" s="15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1426</v>
      </c>
      <c r="D70" s="8">
        <v>5502</v>
      </c>
      <c r="E70" s="8">
        <v>5465</v>
      </c>
      <c r="F70" s="8">
        <v>1379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5547</v>
      </c>
      <c r="K70" s="15">
        <f t="shared" si="11"/>
        <v>-82</v>
      </c>
      <c r="L70" s="15">
        <f>VLOOKUP(A:A,[1]TDSheet!$A:$M,13,0)</f>
        <v>800</v>
      </c>
      <c r="M70" s="15">
        <f>VLOOKUP(A:A,[1]TDSheet!$A:$N,14,0)</f>
        <v>800</v>
      </c>
      <c r="N70" s="15">
        <f>VLOOKUP(A:A,[1]TDSheet!$A:$O,15,0)</f>
        <v>0</v>
      </c>
      <c r="O70" s="15">
        <f>VLOOKUP(A:A,[1]TDSheet!$A:$X,24,0)</f>
        <v>350</v>
      </c>
      <c r="P70" s="15"/>
      <c r="Q70" s="15"/>
      <c r="R70" s="15"/>
      <c r="S70" s="15"/>
      <c r="T70" s="15"/>
      <c r="U70" s="15"/>
      <c r="V70" s="17">
        <v>900</v>
      </c>
      <c r="W70" s="15">
        <f t="shared" si="12"/>
        <v>759.4</v>
      </c>
      <c r="X70" s="17">
        <v>900</v>
      </c>
      <c r="Y70" s="18">
        <f t="shared" si="13"/>
        <v>6.754016328680537</v>
      </c>
      <c r="Z70" s="15">
        <f t="shared" si="14"/>
        <v>1.8159072952330788</v>
      </c>
      <c r="AA70" s="15"/>
      <c r="AB70" s="15"/>
      <c r="AC70" s="15"/>
      <c r="AD70" s="15">
        <f>VLOOKUP(A:A,[1]TDSheet!$A:$AD,30,0)</f>
        <v>1668</v>
      </c>
      <c r="AE70" s="15">
        <f>VLOOKUP(A:A,[1]TDSheet!$A:$AE,31,0)</f>
        <v>702.2</v>
      </c>
      <c r="AF70" s="15">
        <f>VLOOKUP(A:A,[1]TDSheet!$A:$AF,32,0)</f>
        <v>714.6</v>
      </c>
      <c r="AG70" s="15">
        <f>VLOOKUP(A:A,[1]TDSheet!$A:$AG,33,0)</f>
        <v>712.6</v>
      </c>
      <c r="AH70" s="15">
        <f>VLOOKUP(A:A,[3]TDSheet!$A:$D,4,0)</f>
        <v>765</v>
      </c>
      <c r="AI70" s="15">
        <f>VLOOKUP(A:A,[1]TDSheet!$A:$AI,35,0)</f>
        <v>0</v>
      </c>
      <c r="AJ70" s="15">
        <f t="shared" si="15"/>
        <v>360</v>
      </c>
      <c r="AK70" s="15">
        <f t="shared" si="16"/>
        <v>360</v>
      </c>
      <c r="AL70" s="15"/>
      <c r="AM70" s="15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1092</v>
      </c>
      <c r="D71" s="8">
        <v>3720</v>
      </c>
      <c r="E71" s="8">
        <v>3387</v>
      </c>
      <c r="F71" s="8">
        <v>1344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3426</v>
      </c>
      <c r="K71" s="15">
        <f t="shared" si="11"/>
        <v>-39</v>
      </c>
      <c r="L71" s="15">
        <f>VLOOKUP(A:A,[1]TDSheet!$A:$M,13,0)</f>
        <v>700</v>
      </c>
      <c r="M71" s="15">
        <f>VLOOKUP(A:A,[1]TDSheet!$A:$N,14,0)</f>
        <v>750</v>
      </c>
      <c r="N71" s="15">
        <f>VLOOKUP(A:A,[1]TDSheet!$A:$O,15,0)</f>
        <v>0</v>
      </c>
      <c r="O71" s="15">
        <f>VLOOKUP(A:A,[1]TDSheet!$A:$X,24,0)</f>
        <v>300</v>
      </c>
      <c r="P71" s="15"/>
      <c r="Q71" s="15"/>
      <c r="R71" s="15"/>
      <c r="S71" s="15"/>
      <c r="T71" s="15"/>
      <c r="U71" s="15"/>
      <c r="V71" s="17">
        <v>700</v>
      </c>
      <c r="W71" s="15">
        <f t="shared" si="12"/>
        <v>677.4</v>
      </c>
      <c r="X71" s="17">
        <v>700</v>
      </c>
      <c r="Y71" s="18">
        <f t="shared" si="13"/>
        <v>6.6341895482728077</v>
      </c>
      <c r="Z71" s="15">
        <f t="shared" si="14"/>
        <v>1.9840566873339238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640.20000000000005</v>
      </c>
      <c r="AF71" s="15">
        <f>VLOOKUP(A:A,[1]TDSheet!$A:$AF,32,0)</f>
        <v>624.6</v>
      </c>
      <c r="AG71" s="15">
        <f>VLOOKUP(A:A,[1]TDSheet!$A:$AG,33,0)</f>
        <v>653.79999999999995</v>
      </c>
      <c r="AH71" s="15">
        <f>VLOOKUP(A:A,[3]TDSheet!$A:$D,4,0)</f>
        <v>609</v>
      </c>
      <c r="AI71" s="15">
        <f>VLOOKUP(A:A,[1]TDSheet!$A:$AI,35,0)</f>
        <v>0</v>
      </c>
      <c r="AJ71" s="15">
        <f t="shared" si="15"/>
        <v>280</v>
      </c>
      <c r="AK71" s="15">
        <f t="shared" si="16"/>
        <v>280</v>
      </c>
      <c r="AL71" s="15"/>
      <c r="AM71" s="15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228.68600000000001</v>
      </c>
      <c r="D72" s="8">
        <v>612.88900000000001</v>
      </c>
      <c r="E72" s="8">
        <v>600.68799999999999</v>
      </c>
      <c r="F72" s="8">
        <v>213.50200000000001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619.24099999999999</v>
      </c>
      <c r="K72" s="15">
        <f t="shared" ref="K72:K127" si="17">E72-J72</f>
        <v>-18.552999999999997</v>
      </c>
      <c r="L72" s="15">
        <f>VLOOKUP(A:A,[1]TDSheet!$A:$M,13,0)</f>
        <v>100</v>
      </c>
      <c r="M72" s="15">
        <f>VLOOKUP(A:A,[1]TDSheet!$A:$N,14,0)</f>
        <v>150</v>
      </c>
      <c r="N72" s="15">
        <f>VLOOKUP(A:A,[1]TDSheet!$A:$O,15,0)</f>
        <v>0</v>
      </c>
      <c r="O72" s="15">
        <f>VLOOKUP(A:A,[1]TDSheet!$A:$X,24,0)</f>
        <v>50</v>
      </c>
      <c r="P72" s="15"/>
      <c r="Q72" s="15"/>
      <c r="R72" s="15"/>
      <c r="S72" s="15"/>
      <c r="T72" s="15"/>
      <c r="U72" s="15"/>
      <c r="V72" s="17">
        <v>140</v>
      </c>
      <c r="W72" s="15">
        <f t="shared" ref="W72:W127" si="18">(E72-AD72)/5</f>
        <v>120.13759999999999</v>
      </c>
      <c r="X72" s="17">
        <v>140</v>
      </c>
      <c r="Y72" s="18">
        <f t="shared" ref="Y72:Y127" si="19">(F72+L72+M72+N72+O72+V72+X72)/W72</f>
        <v>6.6049429986948303</v>
      </c>
      <c r="Z72" s="15">
        <f t="shared" ref="Z72:Z127" si="20">F72/W72</f>
        <v>1.7771455397810512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114.36120000000001</v>
      </c>
      <c r="AF72" s="15">
        <f>VLOOKUP(A:A,[1]TDSheet!$A:$AF,32,0)</f>
        <v>107.4836</v>
      </c>
      <c r="AG72" s="15">
        <f>VLOOKUP(A:A,[1]TDSheet!$A:$AG,33,0)</f>
        <v>107.8124</v>
      </c>
      <c r="AH72" s="15">
        <f>VLOOKUP(A:A,[3]TDSheet!$A:$D,4,0)</f>
        <v>123.55</v>
      </c>
      <c r="AI72" s="15" t="e">
        <f>VLOOKUP(A:A,[1]TDSheet!$A:$AI,35,0)</f>
        <v>#N/A</v>
      </c>
      <c r="AJ72" s="15">
        <f t="shared" ref="AJ72:AJ127" si="21">V72*H72</f>
        <v>140</v>
      </c>
      <c r="AK72" s="15">
        <f t="shared" ref="AK72:AK127" si="22">X72*H72</f>
        <v>140</v>
      </c>
      <c r="AL72" s="15"/>
      <c r="AM72" s="15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135.54599999999999</v>
      </c>
      <c r="D73" s="8">
        <v>401.12</v>
      </c>
      <c r="E73" s="8">
        <v>407.73399999999998</v>
      </c>
      <c r="F73" s="8">
        <v>120.761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422</v>
      </c>
      <c r="K73" s="15">
        <f t="shared" si="17"/>
        <v>-14.26600000000002</v>
      </c>
      <c r="L73" s="15">
        <f>VLOOKUP(A:A,[1]TDSheet!$A:$M,13,0)</f>
        <v>70</v>
      </c>
      <c r="M73" s="15">
        <f>VLOOKUP(A:A,[1]TDSheet!$A:$N,14,0)</f>
        <v>90</v>
      </c>
      <c r="N73" s="15">
        <f>VLOOKUP(A:A,[1]TDSheet!$A:$O,15,0)</f>
        <v>0</v>
      </c>
      <c r="O73" s="15">
        <f>VLOOKUP(A:A,[1]TDSheet!$A:$X,24,0)</f>
        <v>40</v>
      </c>
      <c r="P73" s="15"/>
      <c r="Q73" s="15"/>
      <c r="R73" s="15"/>
      <c r="S73" s="15"/>
      <c r="T73" s="15"/>
      <c r="U73" s="15"/>
      <c r="V73" s="17">
        <v>120</v>
      </c>
      <c r="W73" s="15">
        <f t="shared" si="18"/>
        <v>81.54679999999999</v>
      </c>
      <c r="X73" s="17">
        <v>120</v>
      </c>
      <c r="Y73" s="18">
        <f t="shared" si="19"/>
        <v>6.8765543221806382</v>
      </c>
      <c r="Z73" s="15">
        <f t="shared" si="20"/>
        <v>1.4808796911712048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75.010199999999998</v>
      </c>
      <c r="AF73" s="15">
        <f>VLOOKUP(A:A,[1]TDSheet!$A:$AF,32,0)</f>
        <v>73.630799999999994</v>
      </c>
      <c r="AG73" s="15">
        <f>VLOOKUP(A:A,[1]TDSheet!$A:$AG,33,0)</f>
        <v>71.921599999999998</v>
      </c>
      <c r="AH73" s="15">
        <f>VLOOKUP(A:A,[3]TDSheet!$A:$D,4,0)</f>
        <v>109.328</v>
      </c>
      <c r="AI73" s="15" t="e">
        <f>VLOOKUP(A:A,[1]TDSheet!$A:$AI,35,0)</f>
        <v>#N/A</v>
      </c>
      <c r="AJ73" s="15">
        <f t="shared" si="21"/>
        <v>120</v>
      </c>
      <c r="AK73" s="15">
        <f t="shared" si="22"/>
        <v>120</v>
      </c>
      <c r="AL73" s="15"/>
      <c r="AM73" s="15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268.565</v>
      </c>
      <c r="D74" s="8">
        <v>854.14700000000005</v>
      </c>
      <c r="E74" s="8">
        <v>851.62300000000005</v>
      </c>
      <c r="F74" s="8">
        <v>226.393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886.62599999999998</v>
      </c>
      <c r="K74" s="15">
        <f t="shared" si="17"/>
        <v>-35.002999999999929</v>
      </c>
      <c r="L74" s="15">
        <f>VLOOKUP(A:A,[1]TDSheet!$A:$M,13,0)</f>
        <v>150</v>
      </c>
      <c r="M74" s="15">
        <f>VLOOKUP(A:A,[1]TDSheet!$A:$N,14,0)</f>
        <v>180</v>
      </c>
      <c r="N74" s="15">
        <f>VLOOKUP(A:A,[1]TDSheet!$A:$O,15,0)</f>
        <v>0</v>
      </c>
      <c r="O74" s="15">
        <f>VLOOKUP(A:A,[1]TDSheet!$A:$X,24,0)</f>
        <v>180</v>
      </c>
      <c r="P74" s="15"/>
      <c r="Q74" s="15"/>
      <c r="R74" s="15"/>
      <c r="S74" s="15"/>
      <c r="T74" s="15"/>
      <c r="U74" s="15"/>
      <c r="V74" s="17">
        <v>200</v>
      </c>
      <c r="W74" s="15">
        <f t="shared" si="18"/>
        <v>170.3246</v>
      </c>
      <c r="X74" s="17">
        <v>200</v>
      </c>
      <c r="Y74" s="18">
        <f t="shared" si="19"/>
        <v>6.6719252533104436</v>
      </c>
      <c r="Z74" s="15">
        <f t="shared" si="20"/>
        <v>1.3291855668529384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170.71520000000001</v>
      </c>
      <c r="AF74" s="15">
        <f>VLOOKUP(A:A,[1]TDSheet!$A:$AF,32,0)</f>
        <v>141.55959999999999</v>
      </c>
      <c r="AG74" s="15">
        <f>VLOOKUP(A:A,[1]TDSheet!$A:$AG,33,0)</f>
        <v>146.5994</v>
      </c>
      <c r="AH74" s="15">
        <f>VLOOKUP(A:A,[3]TDSheet!$A:$D,4,0)</f>
        <v>171.18</v>
      </c>
      <c r="AI74" s="15" t="e">
        <f>VLOOKUP(A:A,[1]TDSheet!$A:$AI,35,0)</f>
        <v>#N/A</v>
      </c>
      <c r="AJ74" s="15">
        <f t="shared" si="21"/>
        <v>200</v>
      </c>
      <c r="AK74" s="15">
        <f t="shared" si="22"/>
        <v>200</v>
      </c>
      <c r="AL74" s="15"/>
      <c r="AM74" s="15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175.30199999999999</v>
      </c>
      <c r="D75" s="8">
        <v>581.03</v>
      </c>
      <c r="E75" s="8">
        <v>598.78200000000004</v>
      </c>
      <c r="F75" s="8">
        <v>135.441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538.00400000000002</v>
      </c>
      <c r="K75" s="15">
        <f t="shared" si="17"/>
        <v>60.77800000000002</v>
      </c>
      <c r="L75" s="15">
        <f>VLOOKUP(A:A,[1]TDSheet!$A:$M,13,0)</f>
        <v>120</v>
      </c>
      <c r="M75" s="15">
        <f>VLOOKUP(A:A,[1]TDSheet!$A:$N,14,0)</f>
        <v>100</v>
      </c>
      <c r="N75" s="15">
        <f>VLOOKUP(A:A,[1]TDSheet!$A:$O,15,0)</f>
        <v>0</v>
      </c>
      <c r="O75" s="15">
        <f>VLOOKUP(A:A,[1]TDSheet!$A:$X,24,0)</f>
        <v>0</v>
      </c>
      <c r="P75" s="15"/>
      <c r="Q75" s="15"/>
      <c r="R75" s="15"/>
      <c r="S75" s="15"/>
      <c r="T75" s="15"/>
      <c r="U75" s="15"/>
      <c r="V75" s="17">
        <v>220</v>
      </c>
      <c r="W75" s="15">
        <f t="shared" si="18"/>
        <v>119.75640000000001</v>
      </c>
      <c r="X75" s="17">
        <v>220</v>
      </c>
      <c r="Y75" s="18">
        <f t="shared" si="19"/>
        <v>6.6421585819212998</v>
      </c>
      <c r="Z75" s="15">
        <f t="shared" si="20"/>
        <v>1.1309708708678616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97.382599999999996</v>
      </c>
      <c r="AF75" s="15">
        <f>VLOOKUP(A:A,[1]TDSheet!$A:$AF,32,0)</f>
        <v>97.771600000000007</v>
      </c>
      <c r="AG75" s="15">
        <f>VLOOKUP(A:A,[1]TDSheet!$A:$AG,33,0)</f>
        <v>100.90779999999999</v>
      </c>
      <c r="AH75" s="15">
        <f>VLOOKUP(A:A,[3]TDSheet!$A:$D,4,0)</f>
        <v>204.12200000000001</v>
      </c>
      <c r="AI75" s="15" t="e">
        <f>VLOOKUP(A:A,[1]TDSheet!$A:$AI,35,0)</f>
        <v>#N/A</v>
      </c>
      <c r="AJ75" s="15">
        <f t="shared" si="21"/>
        <v>220</v>
      </c>
      <c r="AK75" s="15">
        <f t="shared" si="22"/>
        <v>220</v>
      </c>
      <c r="AL75" s="15"/>
      <c r="AM75" s="15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85</v>
      </c>
      <c r="D76" s="8">
        <v>453</v>
      </c>
      <c r="E76" s="8">
        <v>88</v>
      </c>
      <c r="F76" s="8">
        <v>2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184</v>
      </c>
      <c r="K76" s="15">
        <f t="shared" si="17"/>
        <v>-96</v>
      </c>
      <c r="L76" s="15">
        <f>VLOOKUP(A:A,[1]TDSheet!$A:$M,13,0)</f>
        <v>30</v>
      </c>
      <c r="M76" s="15">
        <f>VLOOKUP(A:A,[1]TDSheet!$A:$N,14,0)</f>
        <v>0</v>
      </c>
      <c r="N76" s="15">
        <f>VLOOKUP(A:A,[1]TDSheet!$A:$O,15,0)</f>
        <v>0</v>
      </c>
      <c r="O76" s="15">
        <f>VLOOKUP(A:A,[1]TDSheet!$A:$X,24,0)</f>
        <v>40</v>
      </c>
      <c r="P76" s="15"/>
      <c r="Q76" s="15"/>
      <c r="R76" s="15"/>
      <c r="S76" s="15"/>
      <c r="T76" s="15"/>
      <c r="U76" s="15"/>
      <c r="V76" s="17">
        <v>30</v>
      </c>
      <c r="W76" s="15">
        <f t="shared" si="18"/>
        <v>17.600000000000001</v>
      </c>
      <c r="X76" s="17">
        <v>30</v>
      </c>
      <c r="Y76" s="18">
        <f t="shared" si="19"/>
        <v>7.4999999999999991</v>
      </c>
      <c r="Z76" s="15">
        <f t="shared" si="20"/>
        <v>0.11363636363636363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19.8</v>
      </c>
      <c r="AF76" s="15">
        <f>VLOOKUP(A:A,[1]TDSheet!$A:$AF,32,0)</f>
        <v>26</v>
      </c>
      <c r="AG76" s="15">
        <f>VLOOKUP(A:A,[1]TDSheet!$A:$AG,33,0)</f>
        <v>17.2</v>
      </c>
      <c r="AH76" s="15">
        <f>VLOOKUP(A:A,[3]TDSheet!$A:$D,4,0)</f>
        <v>8</v>
      </c>
      <c r="AI76" s="15" t="str">
        <f>VLOOKUP(A:A,[1]TDSheet!$A:$AI,35,0)</f>
        <v>???</v>
      </c>
      <c r="AJ76" s="15">
        <f t="shared" si="21"/>
        <v>18</v>
      </c>
      <c r="AK76" s="15">
        <f t="shared" si="22"/>
        <v>18</v>
      </c>
      <c r="AL76" s="15"/>
      <c r="AM76" s="15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178</v>
      </c>
      <c r="D77" s="8">
        <v>1699</v>
      </c>
      <c r="E77" s="8">
        <v>263</v>
      </c>
      <c r="F77" s="8">
        <v>79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356</v>
      </c>
      <c r="K77" s="15">
        <f t="shared" si="17"/>
        <v>-93</v>
      </c>
      <c r="L77" s="15">
        <f>VLOOKUP(A:A,[1]TDSheet!$A:$M,13,0)</f>
        <v>60</v>
      </c>
      <c r="M77" s="15">
        <f>VLOOKUP(A:A,[1]TDSheet!$A:$N,14,0)</f>
        <v>70</v>
      </c>
      <c r="N77" s="15">
        <f>VLOOKUP(A:A,[1]TDSheet!$A:$O,15,0)</f>
        <v>0</v>
      </c>
      <c r="O77" s="15">
        <f>VLOOKUP(A:A,[1]TDSheet!$A:$X,24,0)</f>
        <v>30</v>
      </c>
      <c r="P77" s="15"/>
      <c r="Q77" s="15"/>
      <c r="R77" s="15"/>
      <c r="S77" s="15"/>
      <c r="T77" s="15"/>
      <c r="U77" s="15"/>
      <c r="V77" s="17">
        <v>60</v>
      </c>
      <c r="W77" s="15">
        <f t="shared" si="18"/>
        <v>52.6</v>
      </c>
      <c r="X77" s="17">
        <v>60</v>
      </c>
      <c r="Y77" s="18">
        <f t="shared" si="19"/>
        <v>6.8250950570342201</v>
      </c>
      <c r="Z77" s="15">
        <f t="shared" si="20"/>
        <v>1.5019011406844105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62.6</v>
      </c>
      <c r="AF77" s="15">
        <f>VLOOKUP(A:A,[1]TDSheet!$A:$AF,32,0)</f>
        <v>58.8</v>
      </c>
      <c r="AG77" s="15">
        <f>VLOOKUP(A:A,[1]TDSheet!$A:$AG,33,0)</f>
        <v>53.4</v>
      </c>
      <c r="AH77" s="15">
        <f>VLOOKUP(A:A,[3]TDSheet!$A:$D,4,0)</f>
        <v>35</v>
      </c>
      <c r="AI77" s="15" t="str">
        <f>VLOOKUP(A:A,[1]TDSheet!$A:$AI,35,0)</f>
        <v>оконч</v>
      </c>
      <c r="AJ77" s="15">
        <f t="shared" si="21"/>
        <v>36</v>
      </c>
      <c r="AK77" s="15">
        <f t="shared" si="22"/>
        <v>36</v>
      </c>
      <c r="AL77" s="15"/>
      <c r="AM77" s="15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315</v>
      </c>
      <c r="D78" s="8">
        <v>1962</v>
      </c>
      <c r="E78" s="8">
        <v>545</v>
      </c>
      <c r="F78" s="8">
        <v>230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556</v>
      </c>
      <c r="K78" s="15">
        <f t="shared" si="17"/>
        <v>-11</v>
      </c>
      <c r="L78" s="15">
        <f>VLOOKUP(A:A,[1]TDSheet!$A:$M,13,0)</f>
        <v>100</v>
      </c>
      <c r="M78" s="15">
        <f>VLOOKUP(A:A,[1]TDSheet!$A:$N,14,0)</f>
        <v>100</v>
      </c>
      <c r="N78" s="15">
        <f>VLOOKUP(A:A,[1]TDSheet!$A:$O,15,0)</f>
        <v>0</v>
      </c>
      <c r="O78" s="15">
        <f>VLOOKUP(A:A,[1]TDSheet!$A:$X,24,0)</f>
        <v>0</v>
      </c>
      <c r="P78" s="15"/>
      <c r="Q78" s="15"/>
      <c r="R78" s="15"/>
      <c r="S78" s="15"/>
      <c r="T78" s="15"/>
      <c r="U78" s="15"/>
      <c r="V78" s="17">
        <v>150</v>
      </c>
      <c r="W78" s="15">
        <f t="shared" si="18"/>
        <v>109</v>
      </c>
      <c r="X78" s="17">
        <v>150</v>
      </c>
      <c r="Y78" s="18">
        <f t="shared" si="19"/>
        <v>6.6972477064220186</v>
      </c>
      <c r="Z78" s="15">
        <f t="shared" si="20"/>
        <v>2.1100917431192658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105.6</v>
      </c>
      <c r="AF78" s="15">
        <f>VLOOKUP(A:A,[1]TDSheet!$A:$AF,32,0)</f>
        <v>100.4</v>
      </c>
      <c r="AG78" s="15">
        <f>VLOOKUP(A:A,[1]TDSheet!$A:$AG,33,0)</f>
        <v>88</v>
      </c>
      <c r="AH78" s="15">
        <f>VLOOKUP(A:A,[3]TDSheet!$A:$D,4,0)</f>
        <v>108</v>
      </c>
      <c r="AI78" s="15" t="str">
        <f>VLOOKUP(A:A,[1]TDSheet!$A:$AI,35,0)</f>
        <v>оконч</v>
      </c>
      <c r="AJ78" s="15">
        <f t="shared" si="21"/>
        <v>90</v>
      </c>
      <c r="AK78" s="15">
        <f t="shared" si="22"/>
        <v>90</v>
      </c>
      <c r="AL78" s="15"/>
      <c r="AM78" s="15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215.655</v>
      </c>
      <c r="D79" s="8">
        <v>228.14599999999999</v>
      </c>
      <c r="E79" s="8">
        <v>332.36900000000003</v>
      </c>
      <c r="F79" s="8">
        <v>100.42400000000001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337.072</v>
      </c>
      <c r="K79" s="15">
        <f t="shared" si="17"/>
        <v>-4.7029999999999745</v>
      </c>
      <c r="L79" s="15">
        <f>VLOOKUP(A:A,[1]TDSheet!$A:$M,13,0)</f>
        <v>80</v>
      </c>
      <c r="M79" s="15">
        <f>VLOOKUP(A:A,[1]TDSheet!$A:$N,14,0)</f>
        <v>40</v>
      </c>
      <c r="N79" s="15">
        <f>VLOOKUP(A:A,[1]TDSheet!$A:$O,15,0)</f>
        <v>0</v>
      </c>
      <c r="O79" s="15">
        <f>VLOOKUP(A:A,[1]TDSheet!$A:$X,24,0)</f>
        <v>70</v>
      </c>
      <c r="P79" s="15"/>
      <c r="Q79" s="15"/>
      <c r="R79" s="15"/>
      <c r="S79" s="15"/>
      <c r="T79" s="15"/>
      <c r="U79" s="15"/>
      <c r="V79" s="17">
        <v>50</v>
      </c>
      <c r="W79" s="15">
        <f t="shared" si="18"/>
        <v>66.473800000000011</v>
      </c>
      <c r="X79" s="17">
        <v>50</v>
      </c>
      <c r="Y79" s="18">
        <f t="shared" si="19"/>
        <v>5.8733516061967261</v>
      </c>
      <c r="Z79" s="15">
        <f t="shared" si="20"/>
        <v>1.510730543462236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54.360199999999999</v>
      </c>
      <c r="AF79" s="15">
        <f>VLOOKUP(A:A,[1]TDSheet!$A:$AF,32,0)</f>
        <v>59.657799999999995</v>
      </c>
      <c r="AG79" s="15">
        <f>VLOOKUP(A:A,[1]TDSheet!$A:$AG,33,0)</f>
        <v>55.383200000000002</v>
      </c>
      <c r="AH79" s="15">
        <f>VLOOKUP(A:A,[3]TDSheet!$A:$D,4,0)</f>
        <v>48.899000000000001</v>
      </c>
      <c r="AI79" s="15">
        <f>VLOOKUP(A:A,[1]TDSheet!$A:$AI,35,0)</f>
        <v>0</v>
      </c>
      <c r="AJ79" s="15">
        <f t="shared" si="21"/>
        <v>50</v>
      </c>
      <c r="AK79" s="15">
        <f t="shared" si="22"/>
        <v>50</v>
      </c>
      <c r="AL79" s="15"/>
      <c r="AM79" s="15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522</v>
      </c>
      <c r="D80" s="8">
        <v>426</v>
      </c>
      <c r="E80" s="8">
        <v>789</v>
      </c>
      <c r="F80" s="8">
        <v>146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824</v>
      </c>
      <c r="K80" s="15">
        <f t="shared" si="17"/>
        <v>-35</v>
      </c>
      <c r="L80" s="15">
        <f>VLOOKUP(A:A,[1]TDSheet!$A:$M,13,0)</f>
        <v>130</v>
      </c>
      <c r="M80" s="15">
        <f>VLOOKUP(A:A,[1]TDSheet!$A:$N,14,0)</f>
        <v>140</v>
      </c>
      <c r="N80" s="15">
        <f>VLOOKUP(A:A,[1]TDSheet!$A:$O,15,0)</f>
        <v>0</v>
      </c>
      <c r="O80" s="15">
        <f>VLOOKUP(A:A,[1]TDSheet!$A:$X,24,0)</f>
        <v>180</v>
      </c>
      <c r="P80" s="15"/>
      <c r="Q80" s="15"/>
      <c r="R80" s="15"/>
      <c r="S80" s="15"/>
      <c r="T80" s="15"/>
      <c r="U80" s="15"/>
      <c r="V80" s="17">
        <v>250</v>
      </c>
      <c r="W80" s="15">
        <f t="shared" si="18"/>
        <v>157.80000000000001</v>
      </c>
      <c r="X80" s="17">
        <v>250</v>
      </c>
      <c r="Y80" s="18">
        <f t="shared" si="19"/>
        <v>6.9455006337135607</v>
      </c>
      <c r="Z80" s="15">
        <f t="shared" si="20"/>
        <v>0.92522179974651453</v>
      </c>
      <c r="AA80" s="15"/>
      <c r="AB80" s="15"/>
      <c r="AC80" s="15"/>
      <c r="AD80" s="15">
        <f>VLOOKUP(A:A,[1]TDSheet!$A:$AD,30,0)</f>
        <v>0</v>
      </c>
      <c r="AE80" s="15">
        <f>VLOOKUP(A:A,[1]TDSheet!$A:$AE,31,0)</f>
        <v>140.80000000000001</v>
      </c>
      <c r="AF80" s="15">
        <f>VLOOKUP(A:A,[1]TDSheet!$A:$AF,32,0)</f>
        <v>161.4</v>
      </c>
      <c r="AG80" s="15">
        <f>VLOOKUP(A:A,[1]TDSheet!$A:$AG,33,0)</f>
        <v>122.6</v>
      </c>
      <c r="AH80" s="15">
        <f>VLOOKUP(A:A,[3]TDSheet!$A:$D,4,0)</f>
        <v>150</v>
      </c>
      <c r="AI80" s="15">
        <f>VLOOKUP(A:A,[1]TDSheet!$A:$AI,35,0)</f>
        <v>0</v>
      </c>
      <c r="AJ80" s="15">
        <f t="shared" si="21"/>
        <v>150</v>
      </c>
      <c r="AK80" s="15">
        <f t="shared" si="22"/>
        <v>150</v>
      </c>
      <c r="AL80" s="15"/>
      <c r="AM80" s="15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399</v>
      </c>
      <c r="D81" s="8">
        <v>1003</v>
      </c>
      <c r="E81" s="8">
        <v>1317</v>
      </c>
      <c r="F81" s="8">
        <v>62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1511</v>
      </c>
      <c r="K81" s="15">
        <f t="shared" si="17"/>
        <v>-194</v>
      </c>
      <c r="L81" s="15">
        <f>VLOOKUP(A:A,[1]TDSheet!$A:$M,13,0)</f>
        <v>250</v>
      </c>
      <c r="M81" s="15">
        <f>VLOOKUP(A:A,[1]TDSheet!$A:$N,14,0)</f>
        <v>250</v>
      </c>
      <c r="N81" s="15">
        <f>VLOOKUP(A:A,[1]TDSheet!$A:$O,15,0)</f>
        <v>0</v>
      </c>
      <c r="O81" s="15">
        <f>VLOOKUP(A:A,[1]TDSheet!$A:$X,24,0)</f>
        <v>300</v>
      </c>
      <c r="P81" s="15"/>
      <c r="Q81" s="15"/>
      <c r="R81" s="15"/>
      <c r="S81" s="15"/>
      <c r="T81" s="15"/>
      <c r="U81" s="15"/>
      <c r="V81" s="17">
        <v>400</v>
      </c>
      <c r="W81" s="15">
        <f t="shared" si="18"/>
        <v>263.39999999999998</v>
      </c>
      <c r="X81" s="17">
        <v>400</v>
      </c>
      <c r="Y81" s="18">
        <f t="shared" si="19"/>
        <v>6.3097949886104789</v>
      </c>
      <c r="Z81" s="15">
        <f t="shared" si="20"/>
        <v>0.23538344722854976</v>
      </c>
      <c r="AA81" s="15"/>
      <c r="AB81" s="15"/>
      <c r="AC81" s="15"/>
      <c r="AD81" s="15">
        <f>VLOOKUP(A:A,[1]TDSheet!$A:$AD,30,0)</f>
        <v>0</v>
      </c>
      <c r="AE81" s="15">
        <f>VLOOKUP(A:A,[1]TDSheet!$A:$AE,31,0)</f>
        <v>175.8</v>
      </c>
      <c r="AF81" s="15">
        <f>VLOOKUP(A:A,[1]TDSheet!$A:$AF,32,0)</f>
        <v>180.6</v>
      </c>
      <c r="AG81" s="15">
        <f>VLOOKUP(A:A,[1]TDSheet!$A:$AG,33,0)</f>
        <v>191.2</v>
      </c>
      <c r="AH81" s="15">
        <f>VLOOKUP(A:A,[3]TDSheet!$A:$D,4,0)</f>
        <v>320</v>
      </c>
      <c r="AI81" s="15">
        <f>VLOOKUP(A:A,[1]TDSheet!$A:$AI,35,0)</f>
        <v>0</v>
      </c>
      <c r="AJ81" s="15">
        <f t="shared" si="21"/>
        <v>240</v>
      </c>
      <c r="AK81" s="15">
        <f t="shared" si="22"/>
        <v>240</v>
      </c>
      <c r="AL81" s="15"/>
      <c r="AM81" s="15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959</v>
      </c>
      <c r="D82" s="8">
        <v>1907</v>
      </c>
      <c r="E82" s="8">
        <v>2073</v>
      </c>
      <c r="F82" s="8">
        <v>746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2112</v>
      </c>
      <c r="K82" s="15">
        <f t="shared" si="17"/>
        <v>-39</v>
      </c>
      <c r="L82" s="15">
        <f>VLOOKUP(A:A,[1]TDSheet!$A:$M,13,0)</f>
        <v>400</v>
      </c>
      <c r="M82" s="15">
        <f>VLOOKUP(A:A,[1]TDSheet!$A:$N,14,0)</f>
        <v>400</v>
      </c>
      <c r="N82" s="15">
        <f>VLOOKUP(A:A,[1]TDSheet!$A:$O,15,0)</f>
        <v>0</v>
      </c>
      <c r="O82" s="15">
        <f>VLOOKUP(A:A,[1]TDSheet!$A:$X,24,0)</f>
        <v>200</v>
      </c>
      <c r="P82" s="15"/>
      <c r="Q82" s="15"/>
      <c r="R82" s="15"/>
      <c r="S82" s="15"/>
      <c r="T82" s="15"/>
      <c r="U82" s="15"/>
      <c r="V82" s="17">
        <v>500</v>
      </c>
      <c r="W82" s="15">
        <f t="shared" si="18"/>
        <v>414.6</v>
      </c>
      <c r="X82" s="17">
        <v>500</v>
      </c>
      <c r="Y82" s="18">
        <f t="shared" si="19"/>
        <v>6.6232513265798358</v>
      </c>
      <c r="Z82" s="15">
        <f t="shared" si="20"/>
        <v>1.799324650265316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388.8</v>
      </c>
      <c r="AF82" s="15">
        <f>VLOOKUP(A:A,[1]TDSheet!$A:$AF,32,0)</f>
        <v>394.6</v>
      </c>
      <c r="AG82" s="15">
        <f>VLOOKUP(A:A,[1]TDSheet!$A:$AG,33,0)</f>
        <v>380</v>
      </c>
      <c r="AH82" s="15">
        <f>VLOOKUP(A:A,[3]TDSheet!$A:$D,4,0)</f>
        <v>374</v>
      </c>
      <c r="AI82" s="15" t="str">
        <f>VLOOKUP(A:A,[1]TDSheet!$A:$AI,35,0)</f>
        <v>оконч</v>
      </c>
      <c r="AJ82" s="15">
        <f t="shared" si="21"/>
        <v>140</v>
      </c>
      <c r="AK82" s="15">
        <f t="shared" si="22"/>
        <v>140</v>
      </c>
      <c r="AL82" s="15"/>
      <c r="AM82" s="15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100</v>
      </c>
      <c r="D83" s="8">
        <v>455</v>
      </c>
      <c r="E83" s="8">
        <v>455</v>
      </c>
      <c r="F83" s="8">
        <v>82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1026</v>
      </c>
      <c r="K83" s="15">
        <f t="shared" si="17"/>
        <v>-571</v>
      </c>
      <c r="L83" s="15">
        <f>VLOOKUP(A:A,[1]TDSheet!$A:$M,13,0)</f>
        <v>250</v>
      </c>
      <c r="M83" s="15">
        <f>VLOOKUP(A:A,[1]TDSheet!$A:$N,14,0)</f>
        <v>200</v>
      </c>
      <c r="N83" s="15">
        <f>VLOOKUP(A:A,[1]TDSheet!$A:$O,15,0)</f>
        <v>0</v>
      </c>
      <c r="O83" s="15">
        <f>VLOOKUP(A:A,[1]TDSheet!$A:$X,24,0)</f>
        <v>0</v>
      </c>
      <c r="P83" s="15"/>
      <c r="Q83" s="15"/>
      <c r="R83" s="15"/>
      <c r="S83" s="15"/>
      <c r="T83" s="15"/>
      <c r="U83" s="15"/>
      <c r="V83" s="17">
        <v>250</v>
      </c>
      <c r="W83" s="15">
        <f t="shared" si="18"/>
        <v>91</v>
      </c>
      <c r="X83" s="17">
        <v>250</v>
      </c>
      <c r="Y83" s="18">
        <f t="shared" si="19"/>
        <v>11.340659340659341</v>
      </c>
      <c r="Z83" s="15">
        <f t="shared" si="20"/>
        <v>0.90109890109890112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144.4</v>
      </c>
      <c r="AF83" s="15">
        <f>VLOOKUP(A:A,[1]TDSheet!$A:$AF,32,0)</f>
        <v>84.4</v>
      </c>
      <c r="AG83" s="15">
        <f>VLOOKUP(A:A,[1]TDSheet!$A:$AG,33,0)</f>
        <v>91.2</v>
      </c>
      <c r="AH83" s="15">
        <f>VLOOKUP(A:A,[3]TDSheet!$A:$D,4,0)</f>
        <v>82</v>
      </c>
      <c r="AI83" s="15" t="str">
        <f>VLOOKUP(A:A,[1]TDSheet!$A:$AI,35,0)</f>
        <v>Паша</v>
      </c>
      <c r="AJ83" s="15">
        <f t="shared" si="21"/>
        <v>100</v>
      </c>
      <c r="AK83" s="15">
        <f t="shared" si="22"/>
        <v>100</v>
      </c>
      <c r="AL83" s="15"/>
      <c r="AM83" s="15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448</v>
      </c>
      <c r="D84" s="8">
        <v>859</v>
      </c>
      <c r="E84" s="8">
        <v>1087</v>
      </c>
      <c r="F84" s="8">
        <v>172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1179</v>
      </c>
      <c r="K84" s="15">
        <f t="shared" si="17"/>
        <v>-92</v>
      </c>
      <c r="L84" s="15">
        <f>VLOOKUP(A:A,[1]TDSheet!$A:$M,13,0)</f>
        <v>220</v>
      </c>
      <c r="M84" s="15">
        <f>VLOOKUP(A:A,[1]TDSheet!$A:$N,14,0)</f>
        <v>220</v>
      </c>
      <c r="N84" s="15">
        <f>VLOOKUP(A:A,[1]TDSheet!$A:$O,15,0)</f>
        <v>0</v>
      </c>
      <c r="O84" s="15">
        <f>VLOOKUP(A:A,[1]TDSheet!$A:$X,24,0)</f>
        <v>120</v>
      </c>
      <c r="P84" s="15"/>
      <c r="Q84" s="15"/>
      <c r="R84" s="15"/>
      <c r="S84" s="15"/>
      <c r="T84" s="15"/>
      <c r="U84" s="15"/>
      <c r="V84" s="17">
        <v>300</v>
      </c>
      <c r="W84" s="15">
        <f t="shared" si="18"/>
        <v>217.4</v>
      </c>
      <c r="X84" s="17">
        <v>300</v>
      </c>
      <c r="Y84" s="18">
        <f t="shared" si="19"/>
        <v>6.1269549218031276</v>
      </c>
      <c r="Z84" s="15">
        <f t="shared" si="20"/>
        <v>0.79116835326586932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213.4</v>
      </c>
      <c r="AF84" s="15">
        <f>VLOOKUP(A:A,[1]TDSheet!$A:$AF,32,0)</f>
        <v>218.8</v>
      </c>
      <c r="AG84" s="15">
        <f>VLOOKUP(A:A,[1]TDSheet!$A:$AG,33,0)</f>
        <v>215</v>
      </c>
      <c r="AH84" s="15">
        <f>VLOOKUP(A:A,[3]TDSheet!$A:$D,4,0)</f>
        <v>273</v>
      </c>
      <c r="AI84" s="15" t="str">
        <f>VLOOKUP(A:A,[1]TDSheet!$A:$AI,35,0)</f>
        <v>Паша</v>
      </c>
      <c r="AJ84" s="15">
        <f t="shared" si="21"/>
        <v>99</v>
      </c>
      <c r="AK84" s="15">
        <f t="shared" si="22"/>
        <v>99</v>
      </c>
      <c r="AL84" s="15"/>
      <c r="AM84" s="15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229</v>
      </c>
      <c r="D85" s="8">
        <v>450</v>
      </c>
      <c r="E85" s="8">
        <v>579</v>
      </c>
      <c r="F85" s="8">
        <v>87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687</v>
      </c>
      <c r="K85" s="15">
        <f t="shared" si="17"/>
        <v>-108</v>
      </c>
      <c r="L85" s="15">
        <f>VLOOKUP(A:A,[1]TDSheet!$A:$M,13,0)</f>
        <v>110</v>
      </c>
      <c r="M85" s="15">
        <f>VLOOKUP(A:A,[1]TDSheet!$A:$N,14,0)</f>
        <v>100</v>
      </c>
      <c r="N85" s="15">
        <f>VLOOKUP(A:A,[1]TDSheet!$A:$O,15,0)</f>
        <v>0</v>
      </c>
      <c r="O85" s="15">
        <f>VLOOKUP(A:A,[1]TDSheet!$A:$X,24,0)</f>
        <v>130</v>
      </c>
      <c r="P85" s="15"/>
      <c r="Q85" s="15"/>
      <c r="R85" s="15"/>
      <c r="S85" s="15"/>
      <c r="T85" s="15"/>
      <c r="U85" s="15"/>
      <c r="V85" s="17">
        <v>150</v>
      </c>
      <c r="W85" s="15">
        <f t="shared" si="18"/>
        <v>115.8</v>
      </c>
      <c r="X85" s="17">
        <v>180</v>
      </c>
      <c r="Y85" s="18">
        <f t="shared" si="19"/>
        <v>6.5371329879101898</v>
      </c>
      <c r="Z85" s="15">
        <f t="shared" si="20"/>
        <v>0.75129533678756477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102.2</v>
      </c>
      <c r="AF85" s="15">
        <f>VLOOKUP(A:A,[1]TDSheet!$A:$AF,32,0)</f>
        <v>107.2</v>
      </c>
      <c r="AG85" s="15">
        <f>VLOOKUP(A:A,[1]TDSheet!$A:$AG,33,0)</f>
        <v>102.4</v>
      </c>
      <c r="AH85" s="15">
        <f>VLOOKUP(A:A,[3]TDSheet!$A:$D,4,0)</f>
        <v>123</v>
      </c>
      <c r="AI85" s="15" t="str">
        <f>VLOOKUP(A:A,[1]TDSheet!$A:$AI,35,0)</f>
        <v>Паша</v>
      </c>
      <c r="AJ85" s="15">
        <f t="shared" si="21"/>
        <v>52.5</v>
      </c>
      <c r="AK85" s="15">
        <f t="shared" si="22"/>
        <v>62.999999999999993</v>
      </c>
      <c r="AL85" s="15"/>
      <c r="AM85" s="15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414</v>
      </c>
      <c r="D86" s="8">
        <v>316</v>
      </c>
      <c r="E86" s="8">
        <v>483</v>
      </c>
      <c r="F86" s="8">
        <v>236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524</v>
      </c>
      <c r="K86" s="15">
        <f t="shared" si="17"/>
        <v>-41</v>
      </c>
      <c r="L86" s="15">
        <f>VLOOKUP(A:A,[1]TDSheet!$A:$M,13,0)</f>
        <v>110</v>
      </c>
      <c r="M86" s="15">
        <f>VLOOKUP(A:A,[1]TDSheet!$A:$N,14,0)</f>
        <v>110</v>
      </c>
      <c r="N86" s="15">
        <f>VLOOKUP(A:A,[1]TDSheet!$A:$O,15,0)</f>
        <v>0</v>
      </c>
      <c r="O86" s="15">
        <f>VLOOKUP(A:A,[1]TDSheet!$A:$X,24,0)</f>
        <v>0</v>
      </c>
      <c r="P86" s="15"/>
      <c r="Q86" s="15"/>
      <c r="R86" s="15"/>
      <c r="S86" s="15"/>
      <c r="T86" s="15"/>
      <c r="U86" s="15"/>
      <c r="V86" s="17">
        <v>90</v>
      </c>
      <c r="W86" s="15">
        <f t="shared" si="18"/>
        <v>96.6</v>
      </c>
      <c r="X86" s="17">
        <v>90</v>
      </c>
      <c r="Y86" s="18">
        <f t="shared" si="19"/>
        <v>6.5838509316770191</v>
      </c>
      <c r="Z86" s="15">
        <f t="shared" si="20"/>
        <v>2.4430641821946173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145.19999999999999</v>
      </c>
      <c r="AF86" s="15">
        <f>VLOOKUP(A:A,[1]TDSheet!$A:$AF,32,0)</f>
        <v>123.6</v>
      </c>
      <c r="AG86" s="15">
        <f>VLOOKUP(A:A,[1]TDSheet!$A:$AG,33,0)</f>
        <v>96.8</v>
      </c>
      <c r="AH86" s="15">
        <f>VLOOKUP(A:A,[3]TDSheet!$A:$D,4,0)</f>
        <v>41</v>
      </c>
      <c r="AI86" s="15" t="str">
        <f>VLOOKUP(A:A,[1]TDSheet!$A:$AI,35,0)</f>
        <v>оконч</v>
      </c>
      <c r="AJ86" s="15">
        <f t="shared" si="21"/>
        <v>29.700000000000003</v>
      </c>
      <c r="AK86" s="15">
        <f t="shared" si="22"/>
        <v>29.700000000000003</v>
      </c>
      <c r="AL86" s="15"/>
      <c r="AM86" s="15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2395</v>
      </c>
      <c r="D87" s="8">
        <v>10754</v>
      </c>
      <c r="E87" s="8">
        <v>7818</v>
      </c>
      <c r="F87" s="8">
        <v>2158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5">
        <f>VLOOKUP(A:A,[2]TDSheet!$A:$F,6,0)</f>
        <v>7828</v>
      </c>
      <c r="K87" s="15">
        <f t="shared" si="17"/>
        <v>-10</v>
      </c>
      <c r="L87" s="15">
        <f>VLOOKUP(A:A,[1]TDSheet!$A:$M,13,0)</f>
        <v>1100</v>
      </c>
      <c r="M87" s="15">
        <f>VLOOKUP(A:A,[1]TDSheet!$A:$N,14,0)</f>
        <v>1100</v>
      </c>
      <c r="N87" s="15">
        <f>VLOOKUP(A:A,[1]TDSheet!$A:$O,15,0)</f>
        <v>0</v>
      </c>
      <c r="O87" s="15">
        <f>VLOOKUP(A:A,[1]TDSheet!$A:$X,24,0)</f>
        <v>200</v>
      </c>
      <c r="P87" s="15"/>
      <c r="Q87" s="15"/>
      <c r="R87" s="15"/>
      <c r="S87" s="15"/>
      <c r="T87" s="15"/>
      <c r="U87" s="15"/>
      <c r="V87" s="17">
        <v>1000</v>
      </c>
      <c r="W87" s="15">
        <f t="shared" si="18"/>
        <v>970.8</v>
      </c>
      <c r="X87" s="17">
        <v>700</v>
      </c>
      <c r="Y87" s="18">
        <f t="shared" si="19"/>
        <v>6.4462299134734247</v>
      </c>
      <c r="Z87" s="15">
        <f t="shared" si="20"/>
        <v>2.2229089410795222</v>
      </c>
      <c r="AA87" s="15"/>
      <c r="AB87" s="15"/>
      <c r="AC87" s="15"/>
      <c r="AD87" s="15">
        <f>VLOOKUP(A:A,[1]TDSheet!$A:$AD,30,0)</f>
        <v>2964</v>
      </c>
      <c r="AE87" s="15">
        <f>VLOOKUP(A:A,[1]TDSheet!$A:$AE,31,0)</f>
        <v>1096.4000000000001</v>
      </c>
      <c r="AF87" s="15">
        <f>VLOOKUP(A:A,[1]TDSheet!$A:$AF,32,0)</f>
        <v>1117.2</v>
      </c>
      <c r="AG87" s="15">
        <f>VLOOKUP(A:A,[1]TDSheet!$A:$AG,33,0)</f>
        <v>1005.4</v>
      </c>
      <c r="AH87" s="15">
        <f>VLOOKUP(A:A,[3]TDSheet!$A:$D,4,0)</f>
        <v>928</v>
      </c>
      <c r="AI87" s="15" t="str">
        <f>VLOOKUP(A:A,[1]TDSheet!$A:$AI,35,0)</f>
        <v>оконч</v>
      </c>
      <c r="AJ87" s="15">
        <f t="shared" si="21"/>
        <v>350</v>
      </c>
      <c r="AK87" s="15">
        <f t="shared" si="22"/>
        <v>244.99999999999997</v>
      </c>
      <c r="AL87" s="15"/>
      <c r="AM87" s="15"/>
    </row>
    <row r="88" spans="1:39" s="1" customFormat="1" ht="11.1" customHeight="1" outlineLevel="1" x14ac:dyDescent="0.2">
      <c r="A88" s="7" t="s">
        <v>117</v>
      </c>
      <c r="B88" s="7" t="s">
        <v>8</v>
      </c>
      <c r="C88" s="8">
        <v>132.49</v>
      </c>
      <c r="D88" s="8"/>
      <c r="E88" s="8">
        <v>1.3</v>
      </c>
      <c r="F88" s="8">
        <v>131.19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5">
        <f>VLOOKUP(A:A,[2]TDSheet!$A:$F,6,0)</f>
        <v>4.9009999999999998</v>
      </c>
      <c r="K88" s="15">
        <f t="shared" si="17"/>
        <v>-3.601</v>
      </c>
      <c r="L88" s="15">
        <f>VLOOKUP(A:A,[1]TDSheet!$A:$M,13,0)</f>
        <v>0</v>
      </c>
      <c r="M88" s="15">
        <f>VLOOKUP(A:A,[1]TDSheet!$A:$N,14,0)</f>
        <v>0</v>
      </c>
      <c r="N88" s="15">
        <f>VLOOKUP(A:A,[1]TDSheet!$A:$O,15,0)</f>
        <v>0</v>
      </c>
      <c r="O88" s="15">
        <f>VLOOKUP(A:A,[1]TDSheet!$A:$X,24,0)</f>
        <v>0</v>
      </c>
      <c r="P88" s="15"/>
      <c r="Q88" s="15"/>
      <c r="R88" s="15"/>
      <c r="S88" s="15"/>
      <c r="T88" s="15"/>
      <c r="U88" s="15"/>
      <c r="V88" s="17"/>
      <c r="W88" s="15">
        <f t="shared" si="18"/>
        <v>0.26</v>
      </c>
      <c r="X88" s="17"/>
      <c r="Y88" s="18">
        <f t="shared" si="19"/>
        <v>504.57692307692304</v>
      </c>
      <c r="Z88" s="15">
        <f t="shared" si="20"/>
        <v>504.57692307692304</v>
      </c>
      <c r="AA88" s="15"/>
      <c r="AB88" s="15"/>
      <c r="AC88" s="15"/>
      <c r="AD88" s="15">
        <f>VLOOKUP(A:A,[1]TDSheet!$A:$AD,30,0)</f>
        <v>0</v>
      </c>
      <c r="AE88" s="15">
        <f>VLOOKUP(A:A,[1]TDSheet!$A:$AE,31,0)</f>
        <v>0</v>
      </c>
      <c r="AF88" s="15">
        <f>VLOOKUP(A:A,[1]TDSheet!$A:$AF,32,0)</f>
        <v>0</v>
      </c>
      <c r="AG88" s="15">
        <f>VLOOKUP(A:A,[1]TDSheet!$A:$AG,33,0)</f>
        <v>0.2</v>
      </c>
      <c r="AH88" s="15">
        <f>VLOOKUP(A:A,[3]TDSheet!$A:$D,4,0)</f>
        <v>1.3</v>
      </c>
      <c r="AI88" s="15" t="e">
        <f>VLOOKUP(A:A,[1]TDSheet!$A:$AI,35,0)</f>
        <v>#N/A</v>
      </c>
      <c r="AJ88" s="15">
        <f t="shared" si="21"/>
        <v>0</v>
      </c>
      <c r="AK88" s="15">
        <f t="shared" si="22"/>
        <v>0</v>
      </c>
      <c r="AL88" s="15"/>
      <c r="AM88" s="15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2920</v>
      </c>
      <c r="D89" s="8">
        <v>18576</v>
      </c>
      <c r="E89" s="8">
        <v>12688</v>
      </c>
      <c r="F89" s="8">
        <v>2748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5">
        <f>VLOOKUP(A:A,[2]TDSheet!$A:$F,6,0)</f>
        <v>12728</v>
      </c>
      <c r="K89" s="15">
        <f t="shared" si="17"/>
        <v>-40</v>
      </c>
      <c r="L89" s="15">
        <f>VLOOKUP(A:A,[1]TDSheet!$A:$M,13,0)</f>
        <v>1500</v>
      </c>
      <c r="M89" s="15">
        <f>VLOOKUP(A:A,[1]TDSheet!$A:$N,14,0)</f>
        <v>1500</v>
      </c>
      <c r="N89" s="15">
        <f>VLOOKUP(A:A,[1]TDSheet!$A:$O,15,0)</f>
        <v>0</v>
      </c>
      <c r="O89" s="15">
        <f>VLOOKUP(A:A,[1]TDSheet!$A:$X,24,0)</f>
        <v>1500</v>
      </c>
      <c r="P89" s="15"/>
      <c r="Q89" s="15"/>
      <c r="R89" s="15"/>
      <c r="S89" s="15"/>
      <c r="T89" s="15"/>
      <c r="U89" s="15"/>
      <c r="V89" s="17">
        <v>2000</v>
      </c>
      <c r="W89" s="15">
        <f t="shared" si="18"/>
        <v>1697.6</v>
      </c>
      <c r="X89" s="17">
        <v>1800</v>
      </c>
      <c r="Y89" s="18">
        <f t="shared" si="19"/>
        <v>6.508011310084826</v>
      </c>
      <c r="Z89" s="15">
        <f t="shared" si="20"/>
        <v>1.6187558906691801</v>
      </c>
      <c r="AA89" s="15"/>
      <c r="AB89" s="15"/>
      <c r="AC89" s="15"/>
      <c r="AD89" s="15">
        <f>VLOOKUP(A:A,[1]TDSheet!$A:$AD,30,0)</f>
        <v>4200</v>
      </c>
      <c r="AE89" s="15">
        <f>VLOOKUP(A:A,[1]TDSheet!$A:$AE,31,0)</f>
        <v>1330</v>
      </c>
      <c r="AF89" s="15">
        <f>VLOOKUP(A:A,[1]TDSheet!$A:$AF,32,0)</f>
        <v>1423</v>
      </c>
      <c r="AG89" s="15">
        <f>VLOOKUP(A:A,[1]TDSheet!$A:$AG,33,0)</f>
        <v>1474</v>
      </c>
      <c r="AH89" s="15">
        <f>VLOOKUP(A:A,[3]TDSheet!$A:$D,4,0)</f>
        <v>1637</v>
      </c>
      <c r="AI89" s="15" t="str">
        <f>VLOOKUP(A:A,[1]TDSheet!$A:$AI,35,0)</f>
        <v>авгяб</v>
      </c>
      <c r="AJ89" s="15">
        <f t="shared" si="21"/>
        <v>700</v>
      </c>
      <c r="AK89" s="15">
        <f t="shared" si="22"/>
        <v>630</v>
      </c>
      <c r="AL89" s="15"/>
      <c r="AM89" s="15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120</v>
      </c>
      <c r="D90" s="8">
        <v>125</v>
      </c>
      <c r="E90" s="8">
        <v>112</v>
      </c>
      <c r="F90" s="8">
        <v>130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5">
        <f>VLOOKUP(A:A,[2]TDSheet!$A:$F,6,0)</f>
        <v>124</v>
      </c>
      <c r="K90" s="15">
        <f t="shared" si="17"/>
        <v>-12</v>
      </c>
      <c r="L90" s="15">
        <f>VLOOKUP(A:A,[1]TDSheet!$A:$M,13,0)</f>
        <v>0</v>
      </c>
      <c r="M90" s="15">
        <f>VLOOKUP(A:A,[1]TDSheet!$A:$N,14,0)</f>
        <v>0</v>
      </c>
      <c r="N90" s="15">
        <f>VLOOKUP(A:A,[1]TDSheet!$A:$O,15,0)</f>
        <v>0</v>
      </c>
      <c r="O90" s="15">
        <f>VLOOKUP(A:A,[1]TDSheet!$A:$X,24,0)</f>
        <v>0</v>
      </c>
      <c r="P90" s="15"/>
      <c r="Q90" s="15"/>
      <c r="R90" s="15"/>
      <c r="S90" s="15"/>
      <c r="T90" s="15"/>
      <c r="U90" s="15"/>
      <c r="V90" s="17"/>
      <c r="W90" s="15">
        <f t="shared" si="18"/>
        <v>22.4</v>
      </c>
      <c r="X90" s="17">
        <v>50</v>
      </c>
      <c r="Y90" s="18">
        <f t="shared" si="19"/>
        <v>8.0357142857142865</v>
      </c>
      <c r="Z90" s="15">
        <f t="shared" si="20"/>
        <v>5.8035714285714288</v>
      </c>
      <c r="AA90" s="15"/>
      <c r="AB90" s="15"/>
      <c r="AC90" s="15"/>
      <c r="AD90" s="15">
        <f>VLOOKUP(A:A,[1]TDSheet!$A:$AD,30,0)</f>
        <v>0</v>
      </c>
      <c r="AE90" s="15">
        <f>VLOOKUP(A:A,[1]TDSheet!$A:$AE,31,0)</f>
        <v>18.8</v>
      </c>
      <c r="AF90" s="15">
        <f>VLOOKUP(A:A,[1]TDSheet!$A:$AF,32,0)</f>
        <v>26</v>
      </c>
      <c r="AG90" s="15">
        <f>VLOOKUP(A:A,[1]TDSheet!$A:$AG,33,0)</f>
        <v>12.8</v>
      </c>
      <c r="AH90" s="15">
        <f>VLOOKUP(A:A,[3]TDSheet!$A:$D,4,0)</f>
        <v>28</v>
      </c>
      <c r="AI90" s="15">
        <f>VLOOKUP(A:A,[1]TDSheet!$A:$AI,35,0)</f>
        <v>0</v>
      </c>
      <c r="AJ90" s="15">
        <f t="shared" si="21"/>
        <v>0</v>
      </c>
      <c r="AK90" s="15">
        <f t="shared" si="22"/>
        <v>5.5</v>
      </c>
      <c r="AL90" s="15"/>
      <c r="AM90" s="15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147</v>
      </c>
      <c r="D91" s="8">
        <v>128</v>
      </c>
      <c r="E91" s="8">
        <v>127</v>
      </c>
      <c r="F91" s="8">
        <v>143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5">
        <f>VLOOKUP(A:A,[2]TDSheet!$A:$F,6,0)</f>
        <v>185</v>
      </c>
      <c r="K91" s="15">
        <f t="shared" si="17"/>
        <v>-58</v>
      </c>
      <c r="L91" s="15">
        <f>VLOOKUP(A:A,[1]TDSheet!$A:$M,13,0)</f>
        <v>0</v>
      </c>
      <c r="M91" s="15">
        <f>VLOOKUP(A:A,[1]TDSheet!$A:$N,14,0)</f>
        <v>0</v>
      </c>
      <c r="N91" s="15">
        <f>VLOOKUP(A:A,[1]TDSheet!$A:$O,15,0)</f>
        <v>0</v>
      </c>
      <c r="O91" s="15">
        <f>VLOOKUP(A:A,[1]TDSheet!$A:$X,24,0)</f>
        <v>0</v>
      </c>
      <c r="P91" s="15"/>
      <c r="Q91" s="15"/>
      <c r="R91" s="15"/>
      <c r="S91" s="15"/>
      <c r="T91" s="15"/>
      <c r="U91" s="15"/>
      <c r="V91" s="17"/>
      <c r="W91" s="15">
        <f t="shared" si="18"/>
        <v>25.4</v>
      </c>
      <c r="X91" s="17">
        <v>50</v>
      </c>
      <c r="Y91" s="18">
        <f t="shared" si="19"/>
        <v>7.5984251968503944</v>
      </c>
      <c r="Z91" s="15">
        <f t="shared" si="20"/>
        <v>5.6299212598425203</v>
      </c>
      <c r="AA91" s="15"/>
      <c r="AB91" s="15"/>
      <c r="AC91" s="15"/>
      <c r="AD91" s="15">
        <f>VLOOKUP(A:A,[1]TDSheet!$A:$AD,30,0)</f>
        <v>0</v>
      </c>
      <c r="AE91" s="15">
        <f>VLOOKUP(A:A,[1]TDSheet!$A:$AE,31,0)</f>
        <v>21.8</v>
      </c>
      <c r="AF91" s="15">
        <f>VLOOKUP(A:A,[1]TDSheet!$A:$AF,32,0)</f>
        <v>29</v>
      </c>
      <c r="AG91" s="15">
        <f>VLOOKUP(A:A,[1]TDSheet!$A:$AG,33,0)</f>
        <v>20.399999999999999</v>
      </c>
      <c r="AH91" s="15">
        <f>VLOOKUP(A:A,[3]TDSheet!$A:$D,4,0)</f>
        <v>30</v>
      </c>
      <c r="AI91" s="15">
        <f>VLOOKUP(A:A,[1]TDSheet!$A:$AI,35,0)</f>
        <v>0</v>
      </c>
      <c r="AJ91" s="15">
        <f t="shared" si="21"/>
        <v>0</v>
      </c>
      <c r="AK91" s="15">
        <f t="shared" si="22"/>
        <v>5.5</v>
      </c>
      <c r="AL91" s="15"/>
      <c r="AM91" s="15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272</v>
      </c>
      <c r="D92" s="8">
        <v>553</v>
      </c>
      <c r="E92" s="8">
        <v>552</v>
      </c>
      <c r="F92" s="8">
        <v>251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5">
        <f>VLOOKUP(A:A,[2]TDSheet!$A:$F,6,0)</f>
        <v>799</v>
      </c>
      <c r="K92" s="15">
        <f t="shared" si="17"/>
        <v>-247</v>
      </c>
      <c r="L92" s="15">
        <f>VLOOKUP(A:A,[1]TDSheet!$A:$M,13,0)</f>
        <v>100</v>
      </c>
      <c r="M92" s="15">
        <f>VLOOKUP(A:A,[1]TDSheet!$A:$N,14,0)</f>
        <v>120</v>
      </c>
      <c r="N92" s="15">
        <f>VLOOKUP(A:A,[1]TDSheet!$A:$O,15,0)</f>
        <v>0</v>
      </c>
      <c r="O92" s="15">
        <f>VLOOKUP(A:A,[1]TDSheet!$A:$X,24,0)</f>
        <v>0</v>
      </c>
      <c r="P92" s="15"/>
      <c r="Q92" s="15"/>
      <c r="R92" s="15"/>
      <c r="S92" s="15"/>
      <c r="T92" s="15"/>
      <c r="U92" s="15"/>
      <c r="V92" s="17">
        <v>200</v>
      </c>
      <c r="W92" s="15">
        <f t="shared" si="18"/>
        <v>110.4</v>
      </c>
      <c r="X92" s="17">
        <v>200</v>
      </c>
      <c r="Y92" s="18">
        <f t="shared" si="19"/>
        <v>7.8894927536231876</v>
      </c>
      <c r="Z92" s="15">
        <f t="shared" si="20"/>
        <v>2.2735507246376812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107.2</v>
      </c>
      <c r="AF92" s="15">
        <f>VLOOKUP(A:A,[1]TDSheet!$A:$AF,32,0)</f>
        <v>105.8</v>
      </c>
      <c r="AG92" s="15">
        <f>VLOOKUP(A:A,[1]TDSheet!$A:$AG,33,0)</f>
        <v>104.8</v>
      </c>
      <c r="AH92" s="15">
        <f>VLOOKUP(A:A,[3]TDSheet!$A:$D,4,0)</f>
        <v>159</v>
      </c>
      <c r="AI92" s="15" t="e">
        <f>VLOOKUP(A:A,[1]TDSheet!$A:$AI,35,0)</f>
        <v>#N/A</v>
      </c>
      <c r="AJ92" s="15">
        <f t="shared" si="21"/>
        <v>12</v>
      </c>
      <c r="AK92" s="15">
        <f t="shared" si="22"/>
        <v>12</v>
      </c>
      <c r="AL92" s="15"/>
      <c r="AM92" s="15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37</v>
      </c>
      <c r="D93" s="8">
        <v>214</v>
      </c>
      <c r="E93" s="8">
        <v>174</v>
      </c>
      <c r="F93" s="8">
        <v>64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5">
        <f>VLOOKUP(A:A,[2]TDSheet!$A:$F,6,0)</f>
        <v>679</v>
      </c>
      <c r="K93" s="15">
        <f t="shared" si="17"/>
        <v>-505</v>
      </c>
      <c r="L93" s="15">
        <f>VLOOKUP(A:A,[1]TDSheet!$A:$M,13,0)</f>
        <v>100</v>
      </c>
      <c r="M93" s="15">
        <f>VLOOKUP(A:A,[1]TDSheet!$A:$N,14,0)</f>
        <v>50</v>
      </c>
      <c r="N93" s="15">
        <f>VLOOKUP(A:A,[1]TDSheet!$A:$O,15,0)</f>
        <v>0</v>
      </c>
      <c r="O93" s="15">
        <f>VLOOKUP(A:A,[1]TDSheet!$A:$X,24,0)</f>
        <v>0</v>
      </c>
      <c r="P93" s="15"/>
      <c r="Q93" s="15"/>
      <c r="R93" s="15"/>
      <c r="S93" s="15"/>
      <c r="T93" s="15"/>
      <c r="U93" s="15"/>
      <c r="V93" s="17">
        <v>200</v>
      </c>
      <c r="W93" s="15">
        <f t="shared" si="18"/>
        <v>34.799999999999997</v>
      </c>
      <c r="X93" s="17">
        <v>200</v>
      </c>
      <c r="Y93" s="18">
        <f t="shared" si="19"/>
        <v>17.643678160919542</v>
      </c>
      <c r="Z93" s="15">
        <f t="shared" si="20"/>
        <v>1.8390804597701151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40.4</v>
      </c>
      <c r="AF93" s="15">
        <f>VLOOKUP(A:A,[1]TDSheet!$A:$AF,32,0)</f>
        <v>2</v>
      </c>
      <c r="AG93" s="15">
        <f>VLOOKUP(A:A,[1]TDSheet!$A:$AG,33,0)</f>
        <v>4.8</v>
      </c>
      <c r="AH93" s="15">
        <f>VLOOKUP(A:A,[3]TDSheet!$A:$D,4,0)</f>
        <v>106</v>
      </c>
      <c r="AI93" s="15">
        <f>VLOOKUP(A:A,[1]TDSheet!$A:$AI,35,0)</f>
        <v>0</v>
      </c>
      <c r="AJ93" s="15">
        <f t="shared" si="21"/>
        <v>12</v>
      </c>
      <c r="AK93" s="15">
        <f t="shared" si="22"/>
        <v>12</v>
      </c>
      <c r="AL93" s="15"/>
      <c r="AM93" s="15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277</v>
      </c>
      <c r="D94" s="8">
        <v>932</v>
      </c>
      <c r="E94" s="8">
        <v>837</v>
      </c>
      <c r="F94" s="8">
        <v>344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5">
        <f>VLOOKUP(A:A,[2]TDSheet!$A:$F,6,0)</f>
        <v>1047</v>
      </c>
      <c r="K94" s="15">
        <f t="shared" si="17"/>
        <v>-210</v>
      </c>
      <c r="L94" s="15">
        <f>VLOOKUP(A:A,[1]TDSheet!$A:$M,13,0)</f>
        <v>200</v>
      </c>
      <c r="M94" s="15">
        <f>VLOOKUP(A:A,[1]TDSheet!$A:$N,14,0)</f>
        <v>150</v>
      </c>
      <c r="N94" s="15">
        <f>VLOOKUP(A:A,[1]TDSheet!$A:$O,15,0)</f>
        <v>0</v>
      </c>
      <c r="O94" s="15">
        <f>VLOOKUP(A:A,[1]TDSheet!$A:$X,24,0)</f>
        <v>0</v>
      </c>
      <c r="P94" s="15"/>
      <c r="Q94" s="15"/>
      <c r="R94" s="15"/>
      <c r="S94" s="15"/>
      <c r="T94" s="15"/>
      <c r="U94" s="15"/>
      <c r="V94" s="17">
        <v>200</v>
      </c>
      <c r="W94" s="15">
        <f t="shared" si="18"/>
        <v>167.4</v>
      </c>
      <c r="X94" s="17">
        <v>200</v>
      </c>
      <c r="Y94" s="18">
        <f t="shared" si="19"/>
        <v>6.535244922341696</v>
      </c>
      <c r="Z94" s="15">
        <f t="shared" si="20"/>
        <v>2.0549581839904421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172.2</v>
      </c>
      <c r="AF94" s="15">
        <f>VLOOKUP(A:A,[1]TDSheet!$A:$AF,32,0)</f>
        <v>151.80000000000001</v>
      </c>
      <c r="AG94" s="15">
        <f>VLOOKUP(A:A,[1]TDSheet!$A:$AG,33,0)</f>
        <v>164.8</v>
      </c>
      <c r="AH94" s="15">
        <f>VLOOKUP(A:A,[3]TDSheet!$A:$D,4,0)</f>
        <v>276</v>
      </c>
      <c r="AI94" s="15" t="e">
        <f>VLOOKUP(A:A,[1]TDSheet!$A:$AI,35,0)</f>
        <v>#N/A</v>
      </c>
      <c r="AJ94" s="15">
        <f t="shared" si="21"/>
        <v>12</v>
      </c>
      <c r="AK94" s="15">
        <f t="shared" si="22"/>
        <v>12</v>
      </c>
      <c r="AL94" s="15"/>
      <c r="AM94" s="15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198</v>
      </c>
      <c r="D95" s="8">
        <v>256</v>
      </c>
      <c r="E95" s="8">
        <v>286</v>
      </c>
      <c r="F95" s="8">
        <v>158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5">
        <f>VLOOKUP(A:A,[2]TDSheet!$A:$F,6,0)</f>
        <v>360</v>
      </c>
      <c r="K95" s="15">
        <f t="shared" si="17"/>
        <v>-74</v>
      </c>
      <c r="L95" s="15">
        <f>VLOOKUP(A:A,[1]TDSheet!$A:$M,13,0)</f>
        <v>50</v>
      </c>
      <c r="M95" s="15">
        <f>VLOOKUP(A:A,[1]TDSheet!$A:$N,14,0)</f>
        <v>50</v>
      </c>
      <c r="N95" s="15">
        <f>VLOOKUP(A:A,[1]TDSheet!$A:$O,15,0)</f>
        <v>0</v>
      </c>
      <c r="O95" s="15">
        <f>VLOOKUP(A:A,[1]TDSheet!$A:$X,24,0)</f>
        <v>0</v>
      </c>
      <c r="P95" s="15"/>
      <c r="Q95" s="15"/>
      <c r="R95" s="15"/>
      <c r="S95" s="15"/>
      <c r="T95" s="15"/>
      <c r="U95" s="15"/>
      <c r="V95" s="17">
        <v>100</v>
      </c>
      <c r="W95" s="15">
        <f t="shared" si="18"/>
        <v>57.2</v>
      </c>
      <c r="X95" s="17">
        <v>100</v>
      </c>
      <c r="Y95" s="18">
        <f t="shared" si="19"/>
        <v>8.0069930069930066</v>
      </c>
      <c r="Z95" s="15">
        <f t="shared" si="20"/>
        <v>2.7622377622377621</v>
      </c>
      <c r="AA95" s="15"/>
      <c r="AB95" s="15"/>
      <c r="AC95" s="15"/>
      <c r="AD95" s="15">
        <f>VLOOKUP(A:A,[1]TDSheet!$A:$AD,30,0)</f>
        <v>0</v>
      </c>
      <c r="AE95" s="15">
        <f>VLOOKUP(A:A,[1]TDSheet!$A:$AE,31,0)</f>
        <v>52.2</v>
      </c>
      <c r="AF95" s="15">
        <f>VLOOKUP(A:A,[1]TDSheet!$A:$AF,32,0)</f>
        <v>51.8</v>
      </c>
      <c r="AG95" s="15">
        <f>VLOOKUP(A:A,[1]TDSheet!$A:$AG,33,0)</f>
        <v>50</v>
      </c>
      <c r="AH95" s="15">
        <f>VLOOKUP(A:A,[3]TDSheet!$A:$D,4,0)</f>
        <v>64</v>
      </c>
      <c r="AI95" s="15" t="e">
        <f>VLOOKUP(A:A,[1]TDSheet!$A:$AI,35,0)</f>
        <v>#N/A</v>
      </c>
      <c r="AJ95" s="15">
        <f t="shared" si="21"/>
        <v>15</v>
      </c>
      <c r="AK95" s="15">
        <f t="shared" si="22"/>
        <v>15</v>
      </c>
      <c r="AL95" s="15"/>
      <c r="AM95" s="15"/>
    </row>
    <row r="96" spans="1:39" s="1" customFormat="1" ht="21.95" customHeight="1" outlineLevel="1" x14ac:dyDescent="0.2">
      <c r="A96" s="7" t="s">
        <v>118</v>
      </c>
      <c r="B96" s="7" t="s">
        <v>13</v>
      </c>
      <c r="C96" s="8">
        <v>168</v>
      </c>
      <c r="D96" s="8">
        <v>1</v>
      </c>
      <c r="E96" s="8">
        <v>135</v>
      </c>
      <c r="F96" s="8">
        <v>33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5">
        <f>VLOOKUP(A:A,[2]TDSheet!$A:$F,6,0)</f>
        <v>165</v>
      </c>
      <c r="K96" s="15">
        <f t="shared" si="17"/>
        <v>-30</v>
      </c>
      <c r="L96" s="15">
        <f>VLOOKUP(A:A,[1]TDSheet!$A:$M,13,0)</f>
        <v>0</v>
      </c>
      <c r="M96" s="15">
        <f>VLOOKUP(A:A,[1]TDSheet!$A:$N,14,0)</f>
        <v>0</v>
      </c>
      <c r="N96" s="15">
        <f>VLOOKUP(A:A,[1]TDSheet!$A:$O,15,0)</f>
        <v>0</v>
      </c>
      <c r="O96" s="15">
        <f>VLOOKUP(A:A,[1]TDSheet!$A:$X,24,0)</f>
        <v>0</v>
      </c>
      <c r="P96" s="15"/>
      <c r="Q96" s="15"/>
      <c r="R96" s="15"/>
      <c r="S96" s="15"/>
      <c r="T96" s="15"/>
      <c r="U96" s="15"/>
      <c r="V96" s="17"/>
      <c r="W96" s="15">
        <f t="shared" si="18"/>
        <v>27</v>
      </c>
      <c r="X96" s="17"/>
      <c r="Y96" s="18">
        <f t="shared" si="19"/>
        <v>1.2222222222222223</v>
      </c>
      <c r="Z96" s="15">
        <f t="shared" si="20"/>
        <v>1.2222222222222223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0</v>
      </c>
      <c r="AF96" s="15">
        <f>VLOOKUP(A:A,[1]TDSheet!$A:$AF,32,0)</f>
        <v>1</v>
      </c>
      <c r="AG96" s="15">
        <f>VLOOKUP(A:A,[1]TDSheet!$A:$AG,33,0)</f>
        <v>7.4</v>
      </c>
      <c r="AH96" s="15">
        <f>VLOOKUP(A:A,[3]TDSheet!$A:$D,4,0)</f>
        <v>97</v>
      </c>
      <c r="AI96" s="15" t="e">
        <f>VLOOKUP(A:A,[1]TDSheet!$A:$AI,35,0)</f>
        <v>#N/A</v>
      </c>
      <c r="AJ96" s="15">
        <f t="shared" si="21"/>
        <v>0</v>
      </c>
      <c r="AK96" s="15">
        <f t="shared" si="22"/>
        <v>0</v>
      </c>
      <c r="AL96" s="15"/>
      <c r="AM96" s="15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398.94099999999997</v>
      </c>
      <c r="D97" s="8">
        <v>288.82100000000003</v>
      </c>
      <c r="E97" s="8">
        <v>417.18900000000002</v>
      </c>
      <c r="F97" s="8">
        <v>264.77699999999999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436.21499999999997</v>
      </c>
      <c r="K97" s="15">
        <f t="shared" si="17"/>
        <v>-19.025999999999954</v>
      </c>
      <c r="L97" s="15">
        <f>VLOOKUP(A:A,[1]TDSheet!$A:$M,13,0)</f>
        <v>0</v>
      </c>
      <c r="M97" s="15">
        <f>VLOOKUP(A:A,[1]TDSheet!$A:$N,14,0)</f>
        <v>100</v>
      </c>
      <c r="N97" s="15">
        <f>VLOOKUP(A:A,[1]TDSheet!$A:$O,15,0)</f>
        <v>0</v>
      </c>
      <c r="O97" s="15">
        <f>VLOOKUP(A:A,[1]TDSheet!$A:$X,24,0)</f>
        <v>50</v>
      </c>
      <c r="P97" s="15"/>
      <c r="Q97" s="15"/>
      <c r="R97" s="15"/>
      <c r="S97" s="15"/>
      <c r="T97" s="15"/>
      <c r="U97" s="15"/>
      <c r="V97" s="17">
        <v>60</v>
      </c>
      <c r="W97" s="15">
        <f t="shared" si="18"/>
        <v>83.43780000000001</v>
      </c>
      <c r="X97" s="17">
        <v>70</v>
      </c>
      <c r="Y97" s="18">
        <f t="shared" si="19"/>
        <v>6.5291390712602677</v>
      </c>
      <c r="Z97" s="15">
        <f t="shared" si="20"/>
        <v>3.1733458935877978</v>
      </c>
      <c r="AA97" s="15"/>
      <c r="AB97" s="15"/>
      <c r="AC97" s="15"/>
      <c r="AD97" s="15">
        <f>VLOOKUP(A:A,[1]TDSheet!$A:$AD,30,0)</f>
        <v>0</v>
      </c>
      <c r="AE97" s="15">
        <f>VLOOKUP(A:A,[1]TDSheet!$A:$AE,31,0)</f>
        <v>108.7568</v>
      </c>
      <c r="AF97" s="15">
        <f>VLOOKUP(A:A,[1]TDSheet!$A:$AF,32,0)</f>
        <v>109.4494</v>
      </c>
      <c r="AG97" s="15">
        <f>VLOOKUP(A:A,[1]TDSheet!$A:$AG,33,0)</f>
        <v>81.470399999999998</v>
      </c>
      <c r="AH97" s="15">
        <f>VLOOKUP(A:A,[3]TDSheet!$A:$D,4,0)</f>
        <v>50.664999999999999</v>
      </c>
      <c r="AI97" s="15" t="str">
        <f>VLOOKUP(A:A,[1]TDSheet!$A:$AI,35,0)</f>
        <v>увел</v>
      </c>
      <c r="AJ97" s="15">
        <f t="shared" si="21"/>
        <v>60</v>
      </c>
      <c r="AK97" s="15">
        <f t="shared" si="22"/>
        <v>70</v>
      </c>
      <c r="AL97" s="15"/>
      <c r="AM97" s="15"/>
    </row>
    <row r="98" spans="1:39" s="1" customFormat="1" ht="21.95" customHeight="1" outlineLevel="1" x14ac:dyDescent="0.2">
      <c r="A98" s="7" t="s">
        <v>119</v>
      </c>
      <c r="B98" s="7" t="s">
        <v>8</v>
      </c>
      <c r="C98" s="8">
        <v>133.66499999999999</v>
      </c>
      <c r="D98" s="8"/>
      <c r="E98" s="8">
        <v>6.76</v>
      </c>
      <c r="F98" s="8">
        <v>126.905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8.3000000000000007</v>
      </c>
      <c r="K98" s="15">
        <f t="shared" si="17"/>
        <v>-1.5400000000000009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VLOOKUP(A:A,[1]TDSheet!$A:$O,15,0)</f>
        <v>0</v>
      </c>
      <c r="O98" s="15">
        <f>VLOOKUP(A:A,[1]TDSheet!$A:$X,24,0)</f>
        <v>0</v>
      </c>
      <c r="P98" s="15"/>
      <c r="Q98" s="15"/>
      <c r="R98" s="15"/>
      <c r="S98" s="15"/>
      <c r="T98" s="15"/>
      <c r="U98" s="15"/>
      <c r="V98" s="17"/>
      <c r="W98" s="15">
        <f t="shared" si="18"/>
        <v>1.3519999999999999</v>
      </c>
      <c r="X98" s="17"/>
      <c r="Y98" s="18">
        <f t="shared" si="19"/>
        <v>93.864644970414204</v>
      </c>
      <c r="Z98" s="15">
        <f t="shared" si="20"/>
        <v>93.864644970414204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0</v>
      </c>
      <c r="AF98" s="15">
        <f>VLOOKUP(A:A,[1]TDSheet!$A:$AF,32,0)</f>
        <v>0.54080000000000006</v>
      </c>
      <c r="AG98" s="15">
        <f>VLOOKUP(A:A,[1]TDSheet!$A:$AG,33,0)</f>
        <v>1.3519999999999999</v>
      </c>
      <c r="AH98" s="15">
        <f>VLOOKUP(A:A,[3]TDSheet!$A:$D,4,0)</f>
        <v>1.3520000000000001</v>
      </c>
      <c r="AI98" s="15" t="e">
        <f>VLOOKUP(A:A,[1]TDSheet!$A:$AI,35,0)</f>
        <v>#N/A</v>
      </c>
      <c r="AJ98" s="15">
        <f t="shared" si="21"/>
        <v>0</v>
      </c>
      <c r="AK98" s="15">
        <f t="shared" si="22"/>
        <v>0</v>
      </c>
      <c r="AL98" s="15"/>
      <c r="AM98" s="15"/>
    </row>
    <row r="99" spans="1:39" s="1" customFormat="1" ht="21.95" customHeight="1" outlineLevel="1" x14ac:dyDescent="0.2">
      <c r="A99" s="7" t="s">
        <v>98</v>
      </c>
      <c r="B99" s="7" t="s">
        <v>13</v>
      </c>
      <c r="C99" s="8">
        <v>107</v>
      </c>
      <c r="D99" s="8">
        <v>780</v>
      </c>
      <c r="E99" s="8">
        <v>668</v>
      </c>
      <c r="F99" s="8">
        <v>204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5">
        <f>VLOOKUP(A:A,[2]TDSheet!$A:$F,6,0)</f>
        <v>1067</v>
      </c>
      <c r="K99" s="15">
        <f t="shared" si="17"/>
        <v>-399</v>
      </c>
      <c r="L99" s="15">
        <f>VLOOKUP(A:A,[1]TDSheet!$A:$M,13,0)</f>
        <v>120</v>
      </c>
      <c r="M99" s="15">
        <f>VLOOKUP(A:A,[1]TDSheet!$A:$N,14,0)</f>
        <v>80</v>
      </c>
      <c r="N99" s="15">
        <f>VLOOKUP(A:A,[1]TDSheet!$A:$O,15,0)</f>
        <v>0</v>
      </c>
      <c r="O99" s="15">
        <f>VLOOKUP(A:A,[1]TDSheet!$A:$X,24,0)</f>
        <v>104.29999999999995</v>
      </c>
      <c r="P99" s="15"/>
      <c r="Q99" s="15"/>
      <c r="R99" s="15"/>
      <c r="S99" s="15"/>
      <c r="T99" s="15"/>
      <c r="U99" s="15"/>
      <c r="V99" s="17">
        <v>200</v>
      </c>
      <c r="W99" s="15">
        <f t="shared" si="18"/>
        <v>133.6</v>
      </c>
      <c r="X99" s="17">
        <v>200</v>
      </c>
      <c r="Y99" s="18">
        <f t="shared" si="19"/>
        <v>6.7986526946107784</v>
      </c>
      <c r="Z99" s="15">
        <f t="shared" si="20"/>
        <v>1.5269461077844313</v>
      </c>
      <c r="AA99" s="15"/>
      <c r="AB99" s="15"/>
      <c r="AC99" s="15"/>
      <c r="AD99" s="15">
        <f>VLOOKUP(A:A,[1]TDSheet!$A:$AD,30,0)</f>
        <v>0</v>
      </c>
      <c r="AE99" s="15">
        <f>VLOOKUP(A:A,[1]TDSheet!$A:$AE,31,0)</f>
        <v>84.4</v>
      </c>
      <c r="AF99" s="15">
        <f>VLOOKUP(A:A,[1]TDSheet!$A:$AF,32,0)</f>
        <v>98</v>
      </c>
      <c r="AG99" s="15">
        <f>VLOOKUP(A:A,[1]TDSheet!$A:$AG,33,0)</f>
        <v>110.8</v>
      </c>
      <c r="AH99" s="15">
        <f>VLOOKUP(A:A,[3]TDSheet!$A:$D,4,0)</f>
        <v>185</v>
      </c>
      <c r="AI99" s="15" t="str">
        <f>VLOOKUP(A:A,[1]TDSheet!$A:$AI,35,0)</f>
        <v>Паша</v>
      </c>
      <c r="AJ99" s="15">
        <f t="shared" si="21"/>
        <v>80</v>
      </c>
      <c r="AK99" s="15">
        <f t="shared" si="22"/>
        <v>80</v>
      </c>
      <c r="AL99" s="15"/>
      <c r="AM99" s="15"/>
    </row>
    <row r="100" spans="1:39" s="1" customFormat="1" ht="21.95" customHeight="1" outlineLevel="1" x14ac:dyDescent="0.2">
      <c r="A100" s="7" t="s">
        <v>99</v>
      </c>
      <c r="B100" s="7" t="s">
        <v>8</v>
      </c>
      <c r="C100" s="8">
        <v>143.87899999999999</v>
      </c>
      <c r="D100" s="8">
        <v>402.75200000000001</v>
      </c>
      <c r="E100" s="8">
        <v>447.78399999999999</v>
      </c>
      <c r="F100" s="8">
        <v>88.697000000000003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438.58100000000002</v>
      </c>
      <c r="K100" s="15">
        <f t="shared" si="17"/>
        <v>9.2029999999999745</v>
      </c>
      <c r="L100" s="15">
        <f>VLOOKUP(A:A,[1]TDSheet!$A:$M,13,0)</f>
        <v>80</v>
      </c>
      <c r="M100" s="15">
        <f>VLOOKUP(A:A,[1]TDSheet!$A:$N,14,0)</f>
        <v>80</v>
      </c>
      <c r="N100" s="15">
        <f>VLOOKUP(A:A,[1]TDSheet!$A:$O,15,0)</f>
        <v>0</v>
      </c>
      <c r="O100" s="15">
        <f>VLOOKUP(A:A,[1]TDSheet!$A:$X,24,0)</f>
        <v>100</v>
      </c>
      <c r="P100" s="15"/>
      <c r="Q100" s="15"/>
      <c r="R100" s="15"/>
      <c r="S100" s="15"/>
      <c r="T100" s="15"/>
      <c r="U100" s="15"/>
      <c r="V100" s="17">
        <v>120</v>
      </c>
      <c r="W100" s="15">
        <f t="shared" si="18"/>
        <v>89.556799999999996</v>
      </c>
      <c r="X100" s="17">
        <v>120</v>
      </c>
      <c r="Y100" s="18">
        <f t="shared" si="19"/>
        <v>6.5734483590302473</v>
      </c>
      <c r="Z100" s="15">
        <f t="shared" si="20"/>
        <v>0.99039938899112079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76.122199999999992</v>
      </c>
      <c r="AF100" s="15">
        <f>VLOOKUP(A:A,[1]TDSheet!$A:$AF,32,0)</f>
        <v>68.129600000000011</v>
      </c>
      <c r="AG100" s="15">
        <f>VLOOKUP(A:A,[1]TDSheet!$A:$AG,33,0)</f>
        <v>69.540199999999999</v>
      </c>
      <c r="AH100" s="15">
        <f>VLOOKUP(A:A,[3]TDSheet!$A:$D,4,0)</f>
        <v>95.71</v>
      </c>
      <c r="AI100" s="15" t="str">
        <f>VLOOKUP(A:A,[1]TDSheet!$A:$AI,35,0)</f>
        <v>увел</v>
      </c>
      <c r="AJ100" s="15">
        <f t="shared" si="21"/>
        <v>120</v>
      </c>
      <c r="AK100" s="15">
        <f t="shared" si="22"/>
        <v>120</v>
      </c>
      <c r="AL100" s="15"/>
      <c r="AM100" s="15"/>
    </row>
    <row r="101" spans="1:39" s="1" customFormat="1" ht="21.95" customHeight="1" outlineLevel="1" x14ac:dyDescent="0.2">
      <c r="A101" s="7" t="s">
        <v>100</v>
      </c>
      <c r="B101" s="7" t="s">
        <v>13</v>
      </c>
      <c r="C101" s="8">
        <v>38</v>
      </c>
      <c r="D101" s="8">
        <v>503</v>
      </c>
      <c r="E101" s="8">
        <v>431</v>
      </c>
      <c r="F101" s="8">
        <v>100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5">
        <f>VLOOKUP(A:A,[2]TDSheet!$A:$F,6,0)</f>
        <v>621</v>
      </c>
      <c r="K101" s="15">
        <f t="shared" si="17"/>
        <v>-190</v>
      </c>
      <c r="L101" s="15">
        <f>VLOOKUP(A:A,[1]TDSheet!$A:$M,13,0)</f>
        <v>100</v>
      </c>
      <c r="M101" s="15">
        <f>VLOOKUP(A:A,[1]TDSheet!$A:$N,14,0)</f>
        <v>80</v>
      </c>
      <c r="N101" s="15">
        <f>VLOOKUP(A:A,[1]TDSheet!$A:$O,15,0)</f>
        <v>0</v>
      </c>
      <c r="O101" s="15">
        <f>VLOOKUP(A:A,[1]TDSheet!$A:$X,24,0)</f>
        <v>0</v>
      </c>
      <c r="P101" s="15"/>
      <c r="Q101" s="15"/>
      <c r="R101" s="15"/>
      <c r="S101" s="15"/>
      <c r="T101" s="15"/>
      <c r="U101" s="15"/>
      <c r="V101" s="17">
        <v>150</v>
      </c>
      <c r="W101" s="15">
        <f t="shared" si="18"/>
        <v>86.2</v>
      </c>
      <c r="X101" s="17">
        <v>150</v>
      </c>
      <c r="Y101" s="18">
        <f t="shared" si="19"/>
        <v>6.7285382830626448</v>
      </c>
      <c r="Z101" s="15">
        <f t="shared" si="20"/>
        <v>1.160092807424594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53.8</v>
      </c>
      <c r="AF101" s="15">
        <f>VLOOKUP(A:A,[1]TDSheet!$A:$AF,32,0)</f>
        <v>54.8</v>
      </c>
      <c r="AG101" s="15">
        <f>VLOOKUP(A:A,[1]TDSheet!$A:$AG,33,0)</f>
        <v>70.599999999999994</v>
      </c>
      <c r="AH101" s="15">
        <f>VLOOKUP(A:A,[3]TDSheet!$A:$D,4,0)</f>
        <v>128</v>
      </c>
      <c r="AI101" s="15" t="str">
        <f>VLOOKUP(A:A,[1]TDSheet!$A:$AI,35,0)</f>
        <v>увел</v>
      </c>
      <c r="AJ101" s="15">
        <f t="shared" si="21"/>
        <v>60</v>
      </c>
      <c r="AK101" s="15">
        <f t="shared" si="22"/>
        <v>60</v>
      </c>
      <c r="AL101" s="15"/>
      <c r="AM101" s="15"/>
    </row>
    <row r="102" spans="1:39" s="1" customFormat="1" ht="11.1" customHeight="1" outlineLevel="1" x14ac:dyDescent="0.2">
      <c r="A102" s="7" t="s">
        <v>101</v>
      </c>
      <c r="B102" s="7" t="s">
        <v>8</v>
      </c>
      <c r="C102" s="8">
        <v>270.79599999999999</v>
      </c>
      <c r="D102" s="8">
        <v>186.35499999999999</v>
      </c>
      <c r="E102" s="8">
        <v>398.59500000000003</v>
      </c>
      <c r="F102" s="8">
        <v>39.636000000000003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414.20499999999998</v>
      </c>
      <c r="K102" s="15">
        <f t="shared" si="17"/>
        <v>-15.609999999999957</v>
      </c>
      <c r="L102" s="15">
        <f>VLOOKUP(A:A,[1]TDSheet!$A:$M,13,0)</f>
        <v>70</v>
      </c>
      <c r="M102" s="15">
        <f>VLOOKUP(A:A,[1]TDSheet!$A:$N,14,0)</f>
        <v>60</v>
      </c>
      <c r="N102" s="15">
        <f>VLOOKUP(A:A,[1]TDSheet!$A:$O,15,0)</f>
        <v>0</v>
      </c>
      <c r="O102" s="15">
        <f>VLOOKUP(A:A,[1]TDSheet!$A:$X,24,0)</f>
        <v>90</v>
      </c>
      <c r="P102" s="15"/>
      <c r="Q102" s="15"/>
      <c r="R102" s="15"/>
      <c r="S102" s="15"/>
      <c r="T102" s="15"/>
      <c r="U102" s="15"/>
      <c r="V102" s="17">
        <v>120</v>
      </c>
      <c r="W102" s="15">
        <f t="shared" si="18"/>
        <v>79.719000000000008</v>
      </c>
      <c r="X102" s="17">
        <v>130</v>
      </c>
      <c r="Y102" s="18">
        <f t="shared" si="19"/>
        <v>6.3929050790903039</v>
      </c>
      <c r="Z102" s="15">
        <f t="shared" si="20"/>
        <v>0.49719640236330109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80.193600000000004</v>
      </c>
      <c r="AF102" s="15">
        <f>VLOOKUP(A:A,[1]TDSheet!$A:$AF,32,0)</f>
        <v>58.242999999999995</v>
      </c>
      <c r="AG102" s="15">
        <f>VLOOKUP(A:A,[1]TDSheet!$A:$AG,33,0)</f>
        <v>55.33</v>
      </c>
      <c r="AH102" s="15">
        <f>VLOOKUP(A:A,[3]TDSheet!$A:$D,4,0)</f>
        <v>78.31</v>
      </c>
      <c r="AI102" s="15" t="str">
        <f>VLOOKUP(A:A,[1]TDSheet!$A:$AI,35,0)</f>
        <v>увел</v>
      </c>
      <c r="AJ102" s="15">
        <f t="shared" si="21"/>
        <v>120</v>
      </c>
      <c r="AK102" s="15">
        <f t="shared" si="22"/>
        <v>130</v>
      </c>
      <c r="AL102" s="15"/>
      <c r="AM102" s="15"/>
    </row>
    <row r="103" spans="1:39" s="1" customFormat="1" ht="11.1" customHeight="1" outlineLevel="1" x14ac:dyDescent="0.2">
      <c r="A103" s="7" t="s">
        <v>102</v>
      </c>
      <c r="B103" s="7" t="s">
        <v>13</v>
      </c>
      <c r="C103" s="8">
        <v>87</v>
      </c>
      <c r="D103" s="8">
        <v>76</v>
      </c>
      <c r="E103" s="8">
        <v>100</v>
      </c>
      <c r="F103" s="8">
        <v>58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5">
        <f>VLOOKUP(A:A,[2]TDSheet!$A:$F,6,0)</f>
        <v>167</v>
      </c>
      <c r="K103" s="15">
        <f t="shared" si="17"/>
        <v>-67</v>
      </c>
      <c r="L103" s="15">
        <f>VLOOKUP(A:A,[1]TDSheet!$A:$M,13,0)</f>
        <v>30</v>
      </c>
      <c r="M103" s="15">
        <f>VLOOKUP(A:A,[1]TDSheet!$A:$N,14,0)</f>
        <v>20</v>
      </c>
      <c r="N103" s="15">
        <f>VLOOKUP(A:A,[1]TDSheet!$A:$O,15,0)</f>
        <v>0</v>
      </c>
      <c r="O103" s="15">
        <f>VLOOKUP(A:A,[1]TDSheet!$A:$X,24,0)</f>
        <v>20</v>
      </c>
      <c r="P103" s="15"/>
      <c r="Q103" s="15"/>
      <c r="R103" s="15"/>
      <c r="S103" s="15"/>
      <c r="T103" s="15"/>
      <c r="U103" s="15"/>
      <c r="V103" s="17"/>
      <c r="W103" s="15">
        <f t="shared" si="18"/>
        <v>20</v>
      </c>
      <c r="X103" s="17">
        <v>20</v>
      </c>
      <c r="Y103" s="18">
        <f t="shared" si="19"/>
        <v>7.4</v>
      </c>
      <c r="Z103" s="15">
        <f t="shared" si="20"/>
        <v>2.9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22.2</v>
      </c>
      <c r="AF103" s="15">
        <f>VLOOKUP(A:A,[1]TDSheet!$A:$AF,32,0)</f>
        <v>22.4</v>
      </c>
      <c r="AG103" s="15">
        <f>VLOOKUP(A:A,[1]TDSheet!$A:$AG,33,0)</f>
        <v>19.399999999999999</v>
      </c>
      <c r="AH103" s="15">
        <f>VLOOKUP(A:A,[3]TDSheet!$A:$D,4,0)</f>
        <v>9</v>
      </c>
      <c r="AI103" s="15" t="str">
        <f>VLOOKUP(A:A,[1]TDSheet!$A:$AI,35,0)</f>
        <v>Паша</v>
      </c>
      <c r="AJ103" s="15">
        <f t="shared" si="21"/>
        <v>0</v>
      </c>
      <c r="AK103" s="15">
        <f t="shared" si="22"/>
        <v>8</v>
      </c>
      <c r="AL103" s="15"/>
      <c r="AM103" s="15"/>
    </row>
    <row r="104" spans="1:39" s="1" customFormat="1" ht="21.95" customHeight="1" outlineLevel="1" x14ac:dyDescent="0.2">
      <c r="A104" s="7" t="s">
        <v>103</v>
      </c>
      <c r="B104" s="7" t="s">
        <v>13</v>
      </c>
      <c r="C104" s="8">
        <v>74</v>
      </c>
      <c r="D104" s="8">
        <v>215</v>
      </c>
      <c r="E104" s="8">
        <v>174</v>
      </c>
      <c r="F104" s="8">
        <v>113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203</v>
      </c>
      <c r="K104" s="15">
        <f t="shared" si="17"/>
        <v>-29</v>
      </c>
      <c r="L104" s="15">
        <f>VLOOKUP(A:A,[1]TDSheet!$A:$M,13,0)</f>
        <v>40</v>
      </c>
      <c r="M104" s="15">
        <f>VLOOKUP(A:A,[1]TDSheet!$A:$N,14,0)</f>
        <v>40</v>
      </c>
      <c r="N104" s="15">
        <f>VLOOKUP(A:A,[1]TDSheet!$A:$O,15,0)</f>
        <v>0</v>
      </c>
      <c r="O104" s="15">
        <f>VLOOKUP(A:A,[1]TDSheet!$A:$X,24,0)</f>
        <v>0</v>
      </c>
      <c r="P104" s="15"/>
      <c r="Q104" s="15"/>
      <c r="R104" s="15"/>
      <c r="S104" s="15"/>
      <c r="T104" s="15"/>
      <c r="U104" s="15"/>
      <c r="V104" s="17"/>
      <c r="W104" s="15">
        <f t="shared" si="18"/>
        <v>34.799999999999997</v>
      </c>
      <c r="X104" s="17">
        <v>40</v>
      </c>
      <c r="Y104" s="18">
        <f t="shared" si="19"/>
        <v>6.695402298850575</v>
      </c>
      <c r="Z104" s="15">
        <f t="shared" si="20"/>
        <v>3.2471264367816093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32.6</v>
      </c>
      <c r="AF104" s="15">
        <f>VLOOKUP(A:A,[1]TDSheet!$A:$AF,32,0)</f>
        <v>38.200000000000003</v>
      </c>
      <c r="AG104" s="15">
        <f>VLOOKUP(A:A,[1]TDSheet!$A:$AG,33,0)</f>
        <v>38.200000000000003</v>
      </c>
      <c r="AH104" s="15">
        <f>VLOOKUP(A:A,[3]TDSheet!$A:$D,4,0)</f>
        <v>47</v>
      </c>
      <c r="AI104" s="15" t="e">
        <f>VLOOKUP(A:A,[1]TDSheet!$A:$AI,35,0)</f>
        <v>#N/A</v>
      </c>
      <c r="AJ104" s="15">
        <f t="shared" si="21"/>
        <v>0</v>
      </c>
      <c r="AK104" s="15">
        <f t="shared" si="22"/>
        <v>8</v>
      </c>
      <c r="AL104" s="15"/>
      <c r="AM104" s="15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59</v>
      </c>
      <c r="D105" s="8">
        <v>109</v>
      </c>
      <c r="E105" s="8">
        <v>70</v>
      </c>
      <c r="F105" s="8">
        <v>96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204</v>
      </c>
      <c r="K105" s="15">
        <f t="shared" si="17"/>
        <v>-134</v>
      </c>
      <c r="L105" s="15">
        <f>VLOOKUP(A:A,[1]TDSheet!$A:$M,13,0)</f>
        <v>20</v>
      </c>
      <c r="M105" s="15">
        <f>VLOOKUP(A:A,[1]TDSheet!$A:$N,14,0)</f>
        <v>20</v>
      </c>
      <c r="N105" s="15">
        <f>VLOOKUP(A:A,[1]TDSheet!$A:$O,15,0)</f>
        <v>0</v>
      </c>
      <c r="O105" s="15">
        <f>VLOOKUP(A:A,[1]TDSheet!$A:$X,24,0)</f>
        <v>0</v>
      </c>
      <c r="P105" s="15"/>
      <c r="Q105" s="15"/>
      <c r="R105" s="15"/>
      <c r="S105" s="15"/>
      <c r="T105" s="15"/>
      <c r="U105" s="15"/>
      <c r="V105" s="17"/>
      <c r="W105" s="15">
        <f t="shared" si="18"/>
        <v>14</v>
      </c>
      <c r="X105" s="17">
        <v>30</v>
      </c>
      <c r="Y105" s="18">
        <f t="shared" si="19"/>
        <v>11.857142857142858</v>
      </c>
      <c r="Z105" s="15">
        <f t="shared" si="20"/>
        <v>6.8571428571428568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30</v>
      </c>
      <c r="AF105" s="15">
        <f>VLOOKUP(A:A,[1]TDSheet!$A:$AF,32,0)</f>
        <v>30.8</v>
      </c>
      <c r="AG105" s="15">
        <f>VLOOKUP(A:A,[1]TDSheet!$A:$AG,33,0)</f>
        <v>19.399999999999999</v>
      </c>
      <c r="AH105" s="15">
        <f>VLOOKUP(A:A,[3]TDSheet!$A:$D,4,0)</f>
        <v>24</v>
      </c>
      <c r="AI105" s="15" t="str">
        <f>VLOOKUP(A:A,[1]TDSheet!$A:$AI,35,0)</f>
        <v>увел</v>
      </c>
      <c r="AJ105" s="15">
        <f t="shared" si="21"/>
        <v>0</v>
      </c>
      <c r="AK105" s="15">
        <f t="shared" si="22"/>
        <v>6</v>
      </c>
      <c r="AL105" s="15"/>
      <c r="AM105" s="15"/>
    </row>
    <row r="106" spans="1:39" s="1" customFormat="1" ht="21.95" customHeight="1" outlineLevel="1" x14ac:dyDescent="0.2">
      <c r="A106" s="7" t="s">
        <v>105</v>
      </c>
      <c r="B106" s="7" t="s">
        <v>13</v>
      </c>
      <c r="C106" s="8">
        <v>147</v>
      </c>
      <c r="D106" s="8">
        <v>589</v>
      </c>
      <c r="E106" s="8">
        <v>488</v>
      </c>
      <c r="F106" s="8">
        <v>235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5">
        <f>VLOOKUP(A:A,[2]TDSheet!$A:$F,6,0)</f>
        <v>677</v>
      </c>
      <c r="K106" s="15">
        <f t="shared" si="17"/>
        <v>-189</v>
      </c>
      <c r="L106" s="15">
        <f>VLOOKUP(A:A,[1]TDSheet!$A:$M,13,0)</f>
        <v>100</v>
      </c>
      <c r="M106" s="15">
        <f>VLOOKUP(A:A,[1]TDSheet!$A:$N,14,0)</f>
        <v>90</v>
      </c>
      <c r="N106" s="15">
        <f>VLOOKUP(A:A,[1]TDSheet!$A:$O,15,0)</f>
        <v>0</v>
      </c>
      <c r="O106" s="15">
        <f>VLOOKUP(A:A,[1]TDSheet!$A:$X,24,0)</f>
        <v>0</v>
      </c>
      <c r="P106" s="15"/>
      <c r="Q106" s="15"/>
      <c r="R106" s="15"/>
      <c r="S106" s="15"/>
      <c r="T106" s="15"/>
      <c r="U106" s="15"/>
      <c r="V106" s="17">
        <v>120</v>
      </c>
      <c r="W106" s="15">
        <f t="shared" si="18"/>
        <v>97.6</v>
      </c>
      <c r="X106" s="17">
        <v>120</v>
      </c>
      <c r="Y106" s="18">
        <f t="shared" si="19"/>
        <v>6.8135245901639347</v>
      </c>
      <c r="Z106" s="15">
        <f t="shared" si="20"/>
        <v>2.4077868852459017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86.2</v>
      </c>
      <c r="AF106" s="15">
        <f>VLOOKUP(A:A,[1]TDSheet!$A:$AF,32,0)</f>
        <v>84.4</v>
      </c>
      <c r="AG106" s="15">
        <f>VLOOKUP(A:A,[1]TDSheet!$A:$AG,33,0)</f>
        <v>93.6</v>
      </c>
      <c r="AH106" s="15">
        <f>VLOOKUP(A:A,[3]TDSheet!$A:$D,4,0)</f>
        <v>121</v>
      </c>
      <c r="AI106" s="15" t="str">
        <f>VLOOKUP(A:A,[1]TDSheet!$A:$AI,35,0)</f>
        <v>увел</v>
      </c>
      <c r="AJ106" s="15">
        <f t="shared" si="21"/>
        <v>24</v>
      </c>
      <c r="AK106" s="15">
        <f t="shared" si="22"/>
        <v>24</v>
      </c>
      <c r="AL106" s="15"/>
      <c r="AM106" s="15"/>
    </row>
    <row r="107" spans="1:39" s="1" customFormat="1" ht="11.1" customHeight="1" outlineLevel="1" x14ac:dyDescent="0.2">
      <c r="A107" s="7" t="s">
        <v>106</v>
      </c>
      <c r="B107" s="7" t="s">
        <v>13</v>
      </c>
      <c r="C107" s="8">
        <v>61</v>
      </c>
      <c r="D107" s="8">
        <v>264</v>
      </c>
      <c r="E107" s="8">
        <v>151</v>
      </c>
      <c r="F107" s="8">
        <v>174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183</v>
      </c>
      <c r="K107" s="15">
        <f t="shared" si="17"/>
        <v>-32</v>
      </c>
      <c r="L107" s="15">
        <f>VLOOKUP(A:A,[1]TDSheet!$A:$M,13,0)</f>
        <v>40</v>
      </c>
      <c r="M107" s="15">
        <f>VLOOKUP(A:A,[1]TDSheet!$A:$N,14,0)</f>
        <v>50</v>
      </c>
      <c r="N107" s="15">
        <f>VLOOKUP(A:A,[1]TDSheet!$A:$O,15,0)</f>
        <v>0</v>
      </c>
      <c r="O107" s="15">
        <f>VLOOKUP(A:A,[1]TDSheet!$A:$X,24,0)</f>
        <v>0</v>
      </c>
      <c r="P107" s="15"/>
      <c r="Q107" s="15"/>
      <c r="R107" s="15"/>
      <c r="S107" s="15"/>
      <c r="T107" s="15"/>
      <c r="U107" s="15"/>
      <c r="V107" s="17"/>
      <c r="W107" s="15">
        <f t="shared" si="18"/>
        <v>30.2</v>
      </c>
      <c r="X107" s="17">
        <v>20</v>
      </c>
      <c r="Y107" s="18">
        <f t="shared" si="19"/>
        <v>9.4039735099337758</v>
      </c>
      <c r="Z107" s="15">
        <f t="shared" si="20"/>
        <v>5.7615894039735105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23</v>
      </c>
      <c r="AF107" s="15">
        <f>VLOOKUP(A:A,[1]TDSheet!$A:$AF,32,0)</f>
        <v>28.4</v>
      </c>
      <c r="AG107" s="15">
        <f>VLOOKUP(A:A,[1]TDSheet!$A:$AG,33,0)</f>
        <v>36.6</v>
      </c>
      <c r="AH107" s="15">
        <f>VLOOKUP(A:A,[3]TDSheet!$A:$D,4,0)</f>
        <v>44</v>
      </c>
      <c r="AI107" s="15" t="str">
        <f>VLOOKUP(A:A,[1]TDSheet!$A:$AI,35,0)</f>
        <v>увел</v>
      </c>
      <c r="AJ107" s="15">
        <f t="shared" si="21"/>
        <v>0</v>
      </c>
      <c r="AK107" s="15">
        <f t="shared" si="22"/>
        <v>6</v>
      </c>
      <c r="AL107" s="15"/>
      <c r="AM107" s="15"/>
    </row>
    <row r="108" spans="1:39" s="1" customFormat="1" ht="11.1" customHeight="1" outlineLevel="1" x14ac:dyDescent="0.2">
      <c r="A108" s="7" t="s">
        <v>107</v>
      </c>
      <c r="B108" s="7" t="s">
        <v>8</v>
      </c>
      <c r="C108" s="8">
        <v>608.66800000000001</v>
      </c>
      <c r="D108" s="8">
        <v>234.06800000000001</v>
      </c>
      <c r="E108" s="8">
        <v>654.91899999999998</v>
      </c>
      <c r="F108" s="8">
        <v>131.78299999999999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653.68899999999996</v>
      </c>
      <c r="K108" s="15">
        <f t="shared" si="17"/>
        <v>1.2300000000000182</v>
      </c>
      <c r="L108" s="15">
        <f>VLOOKUP(A:A,[1]TDSheet!$A:$M,13,0)</f>
        <v>120</v>
      </c>
      <c r="M108" s="15">
        <f>VLOOKUP(A:A,[1]TDSheet!$A:$N,14,0)</f>
        <v>100</v>
      </c>
      <c r="N108" s="15">
        <f>VLOOKUP(A:A,[1]TDSheet!$A:$O,15,0)</f>
        <v>0</v>
      </c>
      <c r="O108" s="15">
        <f>VLOOKUP(A:A,[1]TDSheet!$A:$X,24,0)</f>
        <v>150</v>
      </c>
      <c r="P108" s="15"/>
      <c r="Q108" s="15"/>
      <c r="R108" s="15"/>
      <c r="S108" s="15"/>
      <c r="T108" s="15"/>
      <c r="U108" s="15"/>
      <c r="V108" s="17">
        <v>200</v>
      </c>
      <c r="W108" s="15">
        <f t="shared" si="18"/>
        <v>130.9838</v>
      </c>
      <c r="X108" s="17">
        <v>200</v>
      </c>
      <c r="Y108" s="18">
        <f t="shared" si="19"/>
        <v>6.8846910839355706</v>
      </c>
      <c r="Z108" s="15">
        <f t="shared" si="20"/>
        <v>1.0061015178976331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178.6</v>
      </c>
      <c r="AF108" s="15">
        <f>VLOOKUP(A:A,[1]TDSheet!$A:$AF,32,0)</f>
        <v>107.6</v>
      </c>
      <c r="AG108" s="15">
        <f>VLOOKUP(A:A,[1]TDSheet!$A:$AG,33,0)</f>
        <v>104.8336</v>
      </c>
      <c r="AH108" s="15">
        <f>VLOOKUP(A:A,[3]TDSheet!$A:$D,4,0)</f>
        <v>123.84699999999999</v>
      </c>
      <c r="AI108" s="15" t="e">
        <f>VLOOKUP(A:A,[1]TDSheet!$A:$AI,35,0)</f>
        <v>#N/A</v>
      </c>
      <c r="AJ108" s="15">
        <f t="shared" si="21"/>
        <v>200</v>
      </c>
      <c r="AK108" s="15">
        <f t="shared" si="22"/>
        <v>200</v>
      </c>
      <c r="AL108" s="15"/>
      <c r="AM108" s="15"/>
    </row>
    <row r="109" spans="1:39" s="1" customFormat="1" ht="11.1" customHeight="1" outlineLevel="1" x14ac:dyDescent="0.2">
      <c r="A109" s="7" t="s">
        <v>108</v>
      </c>
      <c r="B109" s="7" t="s">
        <v>8</v>
      </c>
      <c r="C109" s="8">
        <v>1986.0260000000001</v>
      </c>
      <c r="D109" s="8">
        <v>6329.585</v>
      </c>
      <c r="E109" s="8">
        <v>4560.3909999999996</v>
      </c>
      <c r="F109" s="8">
        <v>1735.3019999999999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4410.8590000000004</v>
      </c>
      <c r="K109" s="15">
        <f t="shared" si="17"/>
        <v>149.53199999999924</v>
      </c>
      <c r="L109" s="15">
        <f>VLOOKUP(A:A,[1]TDSheet!$A:$M,13,0)</f>
        <v>1000</v>
      </c>
      <c r="M109" s="15">
        <f>VLOOKUP(A:A,[1]TDSheet!$A:$N,14,0)</f>
        <v>1000</v>
      </c>
      <c r="N109" s="15">
        <f>VLOOKUP(A:A,[1]TDSheet!$A:$O,15,0)</f>
        <v>1200</v>
      </c>
      <c r="O109" s="15">
        <f>VLOOKUP(A:A,[1]TDSheet!$A:$X,24,0)</f>
        <v>0</v>
      </c>
      <c r="P109" s="15"/>
      <c r="Q109" s="15"/>
      <c r="R109" s="15"/>
      <c r="S109" s="15"/>
      <c r="T109" s="15"/>
      <c r="U109" s="15"/>
      <c r="V109" s="17">
        <v>700</v>
      </c>
      <c r="W109" s="15">
        <f t="shared" si="18"/>
        <v>912.07819999999992</v>
      </c>
      <c r="X109" s="17">
        <v>300</v>
      </c>
      <c r="Y109" s="18">
        <f t="shared" si="19"/>
        <v>6.507448593771894</v>
      </c>
      <c r="Z109" s="15">
        <f t="shared" si="20"/>
        <v>1.902580283138003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822.09240000000011</v>
      </c>
      <c r="AF109" s="15">
        <f>VLOOKUP(A:A,[1]TDSheet!$A:$AF,32,0)</f>
        <v>809.82120000000009</v>
      </c>
      <c r="AG109" s="15">
        <f>VLOOKUP(A:A,[1]TDSheet!$A:$AG,33,0)</f>
        <v>803.9298</v>
      </c>
      <c r="AH109" s="15">
        <f>VLOOKUP(A:A,[3]TDSheet!$A:$D,4,0)</f>
        <v>766.36800000000005</v>
      </c>
      <c r="AI109" s="15" t="str">
        <f>VLOOKUP(A:A,[1]TDSheet!$A:$AI,35,0)</f>
        <v>авгяб</v>
      </c>
      <c r="AJ109" s="15">
        <f t="shared" si="21"/>
        <v>700</v>
      </c>
      <c r="AK109" s="15">
        <f t="shared" si="22"/>
        <v>300</v>
      </c>
      <c r="AL109" s="15"/>
      <c r="AM109" s="15"/>
    </row>
    <row r="110" spans="1:39" s="1" customFormat="1" ht="11.1" customHeight="1" outlineLevel="1" x14ac:dyDescent="0.2">
      <c r="A110" s="7" t="s">
        <v>109</v>
      </c>
      <c r="B110" s="7" t="s">
        <v>8</v>
      </c>
      <c r="C110" s="8">
        <v>5311.6509999999998</v>
      </c>
      <c r="D110" s="8">
        <v>14566.164000000001</v>
      </c>
      <c r="E110" s="8">
        <v>8613.3379999999997</v>
      </c>
      <c r="F110" s="8">
        <v>4994.0959999999995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8342.5040000000008</v>
      </c>
      <c r="K110" s="15">
        <f t="shared" si="17"/>
        <v>270.83399999999892</v>
      </c>
      <c r="L110" s="15">
        <f>VLOOKUP(A:A,[1]TDSheet!$A:$M,13,0)</f>
        <v>1900</v>
      </c>
      <c r="M110" s="15">
        <f>VLOOKUP(A:A,[1]TDSheet!$A:$N,14,0)</f>
        <v>2100</v>
      </c>
      <c r="N110" s="15">
        <f>VLOOKUP(A:A,[1]TDSheet!$A:$O,15,0)</f>
        <v>1700</v>
      </c>
      <c r="O110" s="15">
        <f>VLOOKUP(A:A,[1]TDSheet!$A:$X,24,0)</f>
        <v>0</v>
      </c>
      <c r="P110" s="15"/>
      <c r="Q110" s="15"/>
      <c r="R110" s="15"/>
      <c r="S110" s="15"/>
      <c r="T110" s="15"/>
      <c r="U110" s="15"/>
      <c r="V110" s="17"/>
      <c r="W110" s="15">
        <f t="shared" si="18"/>
        <v>1722.6676</v>
      </c>
      <c r="X110" s="17">
        <v>500</v>
      </c>
      <c r="Y110" s="18">
        <f t="shared" si="19"/>
        <v>6.4981172223823096</v>
      </c>
      <c r="Z110" s="15">
        <f t="shared" si="20"/>
        <v>2.8990479649120933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2050.8072000000002</v>
      </c>
      <c r="AF110" s="15">
        <f>VLOOKUP(A:A,[1]TDSheet!$A:$AF,32,0)</f>
        <v>2077.9394000000002</v>
      </c>
      <c r="AG110" s="15">
        <f>VLOOKUP(A:A,[1]TDSheet!$A:$AG,33,0)</f>
        <v>1829.3934000000002</v>
      </c>
      <c r="AH110" s="15">
        <f>VLOOKUP(A:A,[3]TDSheet!$A:$D,4,0)</f>
        <v>1515.923</v>
      </c>
      <c r="AI110" s="15" t="str">
        <f>VLOOKUP(A:A,[1]TDSheet!$A:$AI,35,0)</f>
        <v>оконч</v>
      </c>
      <c r="AJ110" s="15">
        <f t="shared" si="21"/>
        <v>0</v>
      </c>
      <c r="AK110" s="15">
        <f t="shared" si="22"/>
        <v>500</v>
      </c>
      <c r="AL110" s="15"/>
      <c r="AM110" s="15"/>
    </row>
    <row r="111" spans="1:39" s="1" customFormat="1" ht="11.1" customHeight="1" outlineLevel="1" x14ac:dyDescent="0.2">
      <c r="A111" s="7" t="s">
        <v>110</v>
      </c>
      <c r="B111" s="7" t="s">
        <v>8</v>
      </c>
      <c r="C111" s="8">
        <v>2489.63</v>
      </c>
      <c r="D111" s="8">
        <v>7640.6270000000004</v>
      </c>
      <c r="E111" s="8">
        <v>5547.9870000000001</v>
      </c>
      <c r="F111" s="8">
        <v>640.62400000000002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5452.5119999999997</v>
      </c>
      <c r="K111" s="15">
        <f t="shared" si="17"/>
        <v>95.475000000000364</v>
      </c>
      <c r="L111" s="15">
        <f>VLOOKUP(A:A,[1]TDSheet!$A:$M,13,0)</f>
        <v>1000</v>
      </c>
      <c r="M111" s="15">
        <f>VLOOKUP(A:A,[1]TDSheet!$A:$N,14,0)</f>
        <v>1000</v>
      </c>
      <c r="N111" s="15">
        <f>VLOOKUP(A:A,[1]TDSheet!$A:$O,15,0)</f>
        <v>1600</v>
      </c>
      <c r="O111" s="15">
        <f>VLOOKUP(A:A,[1]TDSheet!$A:$X,24,0)</f>
        <v>1000</v>
      </c>
      <c r="P111" s="15"/>
      <c r="Q111" s="15"/>
      <c r="R111" s="15"/>
      <c r="S111" s="15"/>
      <c r="T111" s="15"/>
      <c r="U111" s="15"/>
      <c r="V111" s="17">
        <v>1000</v>
      </c>
      <c r="W111" s="15">
        <f t="shared" si="18"/>
        <v>1109.5974000000001</v>
      </c>
      <c r="X111" s="17">
        <v>700</v>
      </c>
      <c r="Y111" s="18">
        <f t="shared" si="19"/>
        <v>6.2550831499785406</v>
      </c>
      <c r="Z111" s="15">
        <f t="shared" si="20"/>
        <v>0.5773481444711388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882.37299999999993</v>
      </c>
      <c r="AF111" s="15">
        <f>VLOOKUP(A:A,[1]TDSheet!$A:$AF,32,0)</f>
        <v>893.04279999999994</v>
      </c>
      <c r="AG111" s="15">
        <f>VLOOKUP(A:A,[1]TDSheet!$A:$AG,33,0)</f>
        <v>844.50239999999997</v>
      </c>
      <c r="AH111" s="15">
        <f>VLOOKUP(A:A,[3]TDSheet!$A:$D,4,0)</f>
        <v>801.50900000000001</v>
      </c>
      <c r="AI111" s="15" t="str">
        <f>VLOOKUP(A:A,[1]TDSheet!$A:$AI,35,0)</f>
        <v>авгяб</v>
      </c>
      <c r="AJ111" s="15">
        <f t="shared" si="21"/>
        <v>1000</v>
      </c>
      <c r="AK111" s="15">
        <f t="shared" si="22"/>
        <v>700</v>
      </c>
      <c r="AL111" s="15"/>
      <c r="AM111" s="15"/>
    </row>
    <row r="112" spans="1:39" s="1" customFormat="1" ht="21.95" customHeight="1" outlineLevel="1" x14ac:dyDescent="0.2">
      <c r="A112" s="13" t="s">
        <v>111</v>
      </c>
      <c r="B112" s="7" t="s">
        <v>8</v>
      </c>
      <c r="C112" s="8">
        <v>112.658</v>
      </c>
      <c r="D112" s="8">
        <v>73.652000000000001</v>
      </c>
      <c r="E112" s="8">
        <v>0</v>
      </c>
      <c r="F112" s="20">
        <v>91</v>
      </c>
      <c r="G112" s="14" t="s">
        <v>147</v>
      </c>
      <c r="H112" s="1">
        <v>1</v>
      </c>
      <c r="I112" s="1" t="e">
        <f>VLOOKUP(A:A,[1]TDSheet!$A:$I,9,0)</f>
        <v>#N/A</v>
      </c>
      <c r="J112" s="15">
        <v>0</v>
      </c>
      <c r="K112" s="15">
        <f t="shared" si="17"/>
        <v>0</v>
      </c>
      <c r="L112" s="15">
        <v>0</v>
      </c>
      <c r="M112" s="15">
        <v>0</v>
      </c>
      <c r="N112" s="15">
        <v>0</v>
      </c>
      <c r="O112" s="15">
        <v>0</v>
      </c>
      <c r="P112" s="15"/>
      <c r="Q112" s="15"/>
      <c r="R112" s="15"/>
      <c r="S112" s="15"/>
      <c r="T112" s="15"/>
      <c r="U112" s="15"/>
      <c r="V112" s="17"/>
      <c r="W112" s="15">
        <f t="shared" si="18"/>
        <v>0</v>
      </c>
      <c r="X112" s="17"/>
      <c r="Y112" s="18" t="e">
        <f t="shared" si="19"/>
        <v>#DIV/0!</v>
      </c>
      <c r="Z112" s="15" t="e">
        <f t="shared" si="20"/>
        <v>#DIV/0!</v>
      </c>
      <c r="AA112" s="15"/>
      <c r="AB112" s="15"/>
      <c r="AC112" s="15"/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 t="e">
        <f>VLOOKUP(A:A,[1]TDSheet!$A:$AI,35,0)</f>
        <v>#N/A</v>
      </c>
      <c r="AJ112" s="15">
        <f t="shared" si="21"/>
        <v>0</v>
      </c>
      <c r="AK112" s="15">
        <f t="shared" si="22"/>
        <v>0</v>
      </c>
      <c r="AL112" s="15"/>
      <c r="AM112" s="15"/>
    </row>
    <row r="113" spans="1:39" s="1" customFormat="1" ht="11.1" customHeight="1" outlineLevel="1" x14ac:dyDescent="0.2">
      <c r="A113" s="7" t="s">
        <v>112</v>
      </c>
      <c r="B113" s="7" t="s">
        <v>13</v>
      </c>
      <c r="C113" s="8">
        <v>156</v>
      </c>
      <c r="D113" s="8">
        <v>173</v>
      </c>
      <c r="E113" s="8">
        <v>197</v>
      </c>
      <c r="F113" s="8">
        <v>86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5">
        <f>VLOOKUP(A:A,[2]TDSheet!$A:$F,6,0)</f>
        <v>256</v>
      </c>
      <c r="K113" s="15">
        <f t="shared" si="17"/>
        <v>-59</v>
      </c>
      <c r="L113" s="15">
        <f>VLOOKUP(A:A,[1]TDSheet!$A:$M,13,0)</f>
        <v>40</v>
      </c>
      <c r="M113" s="15">
        <f>VLOOKUP(A:A,[1]TDSheet!$A:$N,14,0)</f>
        <v>0</v>
      </c>
      <c r="N113" s="15">
        <f>VLOOKUP(A:A,[1]TDSheet!$A:$O,15,0)</f>
        <v>0</v>
      </c>
      <c r="O113" s="15">
        <f>VLOOKUP(A:A,[1]TDSheet!$A:$X,24,0)</f>
        <v>30</v>
      </c>
      <c r="P113" s="15"/>
      <c r="Q113" s="15"/>
      <c r="R113" s="15"/>
      <c r="S113" s="15"/>
      <c r="T113" s="15"/>
      <c r="U113" s="15"/>
      <c r="V113" s="17">
        <v>50</v>
      </c>
      <c r="W113" s="15">
        <f t="shared" si="18"/>
        <v>39.4</v>
      </c>
      <c r="X113" s="17">
        <v>50</v>
      </c>
      <c r="Y113" s="18">
        <f t="shared" si="19"/>
        <v>6.4974619289340101</v>
      </c>
      <c r="Z113" s="15">
        <f t="shared" si="20"/>
        <v>2.1827411167512691</v>
      </c>
      <c r="AA113" s="15"/>
      <c r="AB113" s="15"/>
      <c r="AC113" s="15"/>
      <c r="AD113" s="15">
        <f>VLOOKUP(A:A,[1]TDSheet!$A:$AD,30,0)</f>
        <v>0</v>
      </c>
      <c r="AE113" s="15">
        <f>VLOOKUP(A:A,[1]TDSheet!$A:$AE,31,0)</f>
        <v>38.200000000000003</v>
      </c>
      <c r="AF113" s="15">
        <f>VLOOKUP(A:A,[1]TDSheet!$A:$AF,32,0)</f>
        <v>38</v>
      </c>
      <c r="AG113" s="15">
        <f>VLOOKUP(A:A,[1]TDSheet!$A:$AG,33,0)</f>
        <v>29.2</v>
      </c>
      <c r="AH113" s="15">
        <f>VLOOKUP(A:A,[3]TDSheet!$A:$D,4,0)</f>
        <v>51</v>
      </c>
      <c r="AI113" s="15" t="e">
        <f>VLOOKUP(A:A,[1]TDSheet!$A:$AI,35,0)</f>
        <v>#N/A</v>
      </c>
      <c r="AJ113" s="15">
        <f t="shared" si="21"/>
        <v>25</v>
      </c>
      <c r="AK113" s="15">
        <f t="shared" si="22"/>
        <v>25</v>
      </c>
      <c r="AL113" s="15"/>
      <c r="AM113" s="15"/>
    </row>
    <row r="114" spans="1:39" s="1" customFormat="1" ht="11.1" customHeight="1" outlineLevel="1" x14ac:dyDescent="0.2">
      <c r="A114" s="7" t="s">
        <v>120</v>
      </c>
      <c r="B114" s="7" t="s">
        <v>8</v>
      </c>
      <c r="C114" s="8">
        <v>202.68</v>
      </c>
      <c r="D114" s="8"/>
      <c r="E114" s="8">
        <v>4.1340000000000003</v>
      </c>
      <c r="F114" s="8">
        <v>198.54599999999999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3.9</v>
      </c>
      <c r="K114" s="15">
        <f t="shared" si="17"/>
        <v>0.23400000000000043</v>
      </c>
      <c r="L114" s="15">
        <f>VLOOKUP(A:A,[1]TDSheet!$A:$M,13,0)</f>
        <v>0</v>
      </c>
      <c r="M114" s="15">
        <f>VLOOKUP(A:A,[1]TDSheet!$A:$N,14,0)</f>
        <v>0</v>
      </c>
      <c r="N114" s="15">
        <f>VLOOKUP(A:A,[1]TDSheet!$A:$O,15,0)</f>
        <v>0</v>
      </c>
      <c r="O114" s="15">
        <f>VLOOKUP(A:A,[1]TDSheet!$A:$X,24,0)</f>
        <v>0</v>
      </c>
      <c r="P114" s="15"/>
      <c r="Q114" s="15"/>
      <c r="R114" s="15"/>
      <c r="S114" s="15"/>
      <c r="T114" s="15"/>
      <c r="U114" s="15"/>
      <c r="V114" s="17"/>
      <c r="W114" s="15">
        <f t="shared" si="18"/>
        <v>0.82680000000000009</v>
      </c>
      <c r="X114" s="17"/>
      <c r="Y114" s="18">
        <f t="shared" si="19"/>
        <v>240.13788098693755</v>
      </c>
      <c r="Z114" s="15">
        <f t="shared" si="20"/>
        <v>240.13788098693755</v>
      </c>
      <c r="AA114" s="15"/>
      <c r="AB114" s="15"/>
      <c r="AC114" s="15"/>
      <c r="AD114" s="15">
        <f>VLOOKUP(A:A,[1]TDSheet!$A:$AD,30,0)</f>
        <v>0</v>
      </c>
      <c r="AE114" s="15">
        <f>VLOOKUP(A:A,[1]TDSheet!$A:$AE,31,0)</f>
        <v>0</v>
      </c>
      <c r="AF114" s="15">
        <f>VLOOKUP(A:A,[1]TDSheet!$A:$AF,32,0)</f>
        <v>0</v>
      </c>
      <c r="AG114" s="15">
        <f>VLOOKUP(A:A,[1]TDSheet!$A:$AG,33,0)</f>
        <v>1.3779999999999999</v>
      </c>
      <c r="AH114" s="15">
        <f>VLOOKUP(A:A,[3]TDSheet!$A:$D,4,0)</f>
        <v>1.3779999999999999</v>
      </c>
      <c r="AI114" s="15" t="e">
        <f>VLOOKUP(A:A,[1]TDSheet!$A:$AI,35,0)</f>
        <v>#N/A</v>
      </c>
      <c r="AJ114" s="15">
        <f t="shared" si="21"/>
        <v>0</v>
      </c>
      <c r="AK114" s="15">
        <f t="shared" si="22"/>
        <v>0</v>
      </c>
      <c r="AL114" s="15"/>
      <c r="AM114" s="15"/>
    </row>
    <row r="115" spans="1:39" s="1" customFormat="1" ht="11.1" customHeight="1" outlineLevel="1" x14ac:dyDescent="0.2">
      <c r="A115" s="7" t="s">
        <v>121</v>
      </c>
      <c r="B115" s="7" t="s">
        <v>8</v>
      </c>
      <c r="C115" s="8">
        <v>147.59100000000001</v>
      </c>
      <c r="D115" s="8"/>
      <c r="E115" s="8">
        <v>12.132</v>
      </c>
      <c r="F115" s="8">
        <v>135.459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5">
        <f>VLOOKUP(A:A,[2]TDSheet!$A:$F,6,0)</f>
        <v>11.4</v>
      </c>
      <c r="K115" s="15">
        <f t="shared" si="17"/>
        <v>0.73199999999999932</v>
      </c>
      <c r="L115" s="15">
        <f>VLOOKUP(A:A,[1]TDSheet!$A:$M,13,0)</f>
        <v>0</v>
      </c>
      <c r="M115" s="15">
        <f>VLOOKUP(A:A,[1]TDSheet!$A:$N,14,0)</f>
        <v>0</v>
      </c>
      <c r="N115" s="15">
        <f>VLOOKUP(A:A,[1]TDSheet!$A:$O,15,0)</f>
        <v>0</v>
      </c>
      <c r="O115" s="15">
        <f>VLOOKUP(A:A,[1]TDSheet!$A:$X,24,0)</f>
        <v>0</v>
      </c>
      <c r="P115" s="15"/>
      <c r="Q115" s="15"/>
      <c r="R115" s="15"/>
      <c r="S115" s="15"/>
      <c r="T115" s="15"/>
      <c r="U115" s="15"/>
      <c r="V115" s="17"/>
      <c r="W115" s="15">
        <f t="shared" si="18"/>
        <v>2.4264000000000001</v>
      </c>
      <c r="X115" s="17"/>
      <c r="Y115" s="18">
        <f t="shared" si="19"/>
        <v>55.827151335311569</v>
      </c>
      <c r="Z115" s="15">
        <f t="shared" si="20"/>
        <v>55.827151335311569</v>
      </c>
      <c r="AA115" s="15"/>
      <c r="AB115" s="15"/>
      <c r="AC115" s="15"/>
      <c r="AD115" s="15">
        <f>VLOOKUP(A:A,[1]TDSheet!$A:$AD,30,0)</f>
        <v>0</v>
      </c>
      <c r="AE115" s="15">
        <f>VLOOKUP(A:A,[1]TDSheet!$A:$AE,31,0)</f>
        <v>0</v>
      </c>
      <c r="AF115" s="15">
        <f>VLOOKUP(A:A,[1]TDSheet!$A:$AF,32,0)</f>
        <v>0.26960000000000001</v>
      </c>
      <c r="AG115" s="15">
        <f>VLOOKUP(A:A,[1]TDSheet!$A:$AG,33,0)</f>
        <v>1.0784</v>
      </c>
      <c r="AH115" s="15">
        <f>VLOOKUP(A:A,[3]TDSheet!$A:$D,4,0)</f>
        <v>5.3920000000000003</v>
      </c>
      <c r="AI115" s="15" t="e">
        <f>VLOOKUP(A:A,[1]TDSheet!$A:$AI,35,0)</f>
        <v>#N/A</v>
      </c>
      <c r="AJ115" s="15">
        <f t="shared" si="21"/>
        <v>0</v>
      </c>
      <c r="AK115" s="15">
        <f t="shared" si="22"/>
        <v>0</v>
      </c>
      <c r="AL115" s="15"/>
      <c r="AM115" s="15"/>
    </row>
    <row r="116" spans="1:39" s="1" customFormat="1" ht="11.1" customHeight="1" outlineLevel="1" x14ac:dyDescent="0.2">
      <c r="A116" s="7" t="s">
        <v>122</v>
      </c>
      <c r="B116" s="7" t="s">
        <v>13</v>
      </c>
      <c r="C116" s="8">
        <v>182</v>
      </c>
      <c r="D116" s="8">
        <v>1</v>
      </c>
      <c r="E116" s="8">
        <v>48</v>
      </c>
      <c r="F116" s="8">
        <v>134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5">
        <f>VLOOKUP(A:A,[2]TDSheet!$A:$F,6,0)</f>
        <v>50</v>
      </c>
      <c r="K116" s="15">
        <f t="shared" si="17"/>
        <v>-2</v>
      </c>
      <c r="L116" s="15">
        <f>VLOOKUP(A:A,[1]TDSheet!$A:$M,13,0)</f>
        <v>0</v>
      </c>
      <c r="M116" s="15">
        <f>VLOOKUP(A:A,[1]TDSheet!$A:$N,14,0)</f>
        <v>0</v>
      </c>
      <c r="N116" s="15">
        <f>VLOOKUP(A:A,[1]TDSheet!$A:$O,15,0)</f>
        <v>0</v>
      </c>
      <c r="O116" s="15">
        <f>VLOOKUP(A:A,[1]TDSheet!$A:$X,24,0)</f>
        <v>0</v>
      </c>
      <c r="P116" s="15"/>
      <c r="Q116" s="15"/>
      <c r="R116" s="15"/>
      <c r="S116" s="15"/>
      <c r="T116" s="15"/>
      <c r="U116" s="15"/>
      <c r="V116" s="17"/>
      <c r="W116" s="15">
        <f t="shared" si="18"/>
        <v>9.6</v>
      </c>
      <c r="X116" s="17"/>
      <c r="Y116" s="18">
        <f t="shared" si="19"/>
        <v>13.958333333333334</v>
      </c>
      <c r="Z116" s="15">
        <f t="shared" si="20"/>
        <v>13.958333333333334</v>
      </c>
      <c r="AA116" s="15"/>
      <c r="AB116" s="15"/>
      <c r="AC116" s="15"/>
      <c r="AD116" s="15">
        <f>VLOOKUP(A:A,[1]TDSheet!$A:$AD,30,0)</f>
        <v>0</v>
      </c>
      <c r="AE116" s="15">
        <f>VLOOKUP(A:A,[1]TDSheet!$A:$AE,31,0)</f>
        <v>0</v>
      </c>
      <c r="AF116" s="15">
        <f>VLOOKUP(A:A,[1]TDSheet!$A:$AF,32,0)</f>
        <v>1</v>
      </c>
      <c r="AG116" s="15">
        <f>VLOOKUP(A:A,[1]TDSheet!$A:$AG,33,0)</f>
        <v>3.6</v>
      </c>
      <c r="AH116" s="15">
        <f>VLOOKUP(A:A,[3]TDSheet!$A:$D,4,0)</f>
        <v>28</v>
      </c>
      <c r="AI116" s="15" t="e">
        <f>VLOOKUP(A:A,[1]TDSheet!$A:$AI,35,0)</f>
        <v>#N/A</v>
      </c>
      <c r="AJ116" s="15">
        <f t="shared" si="21"/>
        <v>0</v>
      </c>
      <c r="AK116" s="15">
        <f t="shared" si="22"/>
        <v>0</v>
      </c>
      <c r="AL116" s="15"/>
      <c r="AM116" s="15"/>
    </row>
    <row r="117" spans="1:39" s="1" customFormat="1" ht="11.1" customHeight="1" outlineLevel="1" x14ac:dyDescent="0.2">
      <c r="A117" s="7" t="s">
        <v>123</v>
      </c>
      <c r="B117" s="7" t="s">
        <v>13</v>
      </c>
      <c r="C117" s="8">
        <v>181</v>
      </c>
      <c r="D117" s="8"/>
      <c r="E117" s="8">
        <v>32</v>
      </c>
      <c r="F117" s="8">
        <v>149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5">
        <f>VLOOKUP(A:A,[2]TDSheet!$A:$F,6,0)</f>
        <v>36</v>
      </c>
      <c r="K117" s="15">
        <f t="shared" si="17"/>
        <v>-4</v>
      </c>
      <c r="L117" s="15">
        <f>VLOOKUP(A:A,[1]TDSheet!$A:$M,13,0)</f>
        <v>0</v>
      </c>
      <c r="M117" s="15">
        <f>VLOOKUP(A:A,[1]TDSheet!$A:$N,14,0)</f>
        <v>0</v>
      </c>
      <c r="N117" s="15">
        <f>VLOOKUP(A:A,[1]TDSheet!$A:$O,15,0)</f>
        <v>0</v>
      </c>
      <c r="O117" s="15">
        <f>VLOOKUP(A:A,[1]TDSheet!$A:$X,24,0)</f>
        <v>0</v>
      </c>
      <c r="P117" s="15"/>
      <c r="Q117" s="15"/>
      <c r="R117" s="15"/>
      <c r="S117" s="15"/>
      <c r="T117" s="15"/>
      <c r="U117" s="15"/>
      <c r="V117" s="17"/>
      <c r="W117" s="15">
        <f t="shared" si="18"/>
        <v>6.4</v>
      </c>
      <c r="X117" s="17"/>
      <c r="Y117" s="18">
        <f t="shared" si="19"/>
        <v>23.28125</v>
      </c>
      <c r="Z117" s="15">
        <f t="shared" si="20"/>
        <v>23.28125</v>
      </c>
      <c r="AA117" s="15"/>
      <c r="AB117" s="15"/>
      <c r="AC117" s="15"/>
      <c r="AD117" s="15">
        <f>VLOOKUP(A:A,[1]TDSheet!$A:$AD,30,0)</f>
        <v>0</v>
      </c>
      <c r="AE117" s="15">
        <f>VLOOKUP(A:A,[1]TDSheet!$A:$AE,31,0)</f>
        <v>0</v>
      </c>
      <c r="AF117" s="15">
        <f>VLOOKUP(A:A,[1]TDSheet!$A:$AF,32,0)</f>
        <v>1.8</v>
      </c>
      <c r="AG117" s="15">
        <f>VLOOKUP(A:A,[1]TDSheet!$A:$AG,33,0)</f>
        <v>3.8</v>
      </c>
      <c r="AH117" s="15">
        <f>VLOOKUP(A:A,[3]TDSheet!$A:$D,4,0)</f>
        <v>18</v>
      </c>
      <c r="AI117" s="15" t="e">
        <f>VLOOKUP(A:A,[1]TDSheet!$A:$AI,35,0)</f>
        <v>#N/A</v>
      </c>
      <c r="AJ117" s="15">
        <f t="shared" si="21"/>
        <v>0</v>
      </c>
      <c r="AK117" s="15">
        <f t="shared" si="22"/>
        <v>0</v>
      </c>
      <c r="AL117" s="15"/>
      <c r="AM117" s="15"/>
    </row>
    <row r="118" spans="1:39" s="1" customFormat="1" ht="11.1" customHeight="1" outlineLevel="1" x14ac:dyDescent="0.2">
      <c r="A118" s="7" t="s">
        <v>124</v>
      </c>
      <c r="B118" s="7" t="s">
        <v>13</v>
      </c>
      <c r="C118" s="8">
        <v>106</v>
      </c>
      <c r="D118" s="8">
        <v>1</v>
      </c>
      <c r="E118" s="8">
        <v>26</v>
      </c>
      <c r="F118" s="8">
        <v>80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5">
        <f>VLOOKUP(A:A,[2]TDSheet!$A:$F,6,0)</f>
        <v>28</v>
      </c>
      <c r="K118" s="15">
        <f t="shared" si="17"/>
        <v>-2</v>
      </c>
      <c r="L118" s="15">
        <f>VLOOKUP(A:A,[1]TDSheet!$A:$M,13,0)</f>
        <v>0</v>
      </c>
      <c r="M118" s="15">
        <f>VLOOKUP(A:A,[1]TDSheet!$A:$N,14,0)</f>
        <v>0</v>
      </c>
      <c r="N118" s="15">
        <f>VLOOKUP(A:A,[1]TDSheet!$A:$O,15,0)</f>
        <v>0</v>
      </c>
      <c r="O118" s="15">
        <f>VLOOKUP(A:A,[1]TDSheet!$A:$X,24,0)</f>
        <v>0</v>
      </c>
      <c r="P118" s="15"/>
      <c r="Q118" s="15"/>
      <c r="R118" s="15"/>
      <c r="S118" s="15"/>
      <c r="T118" s="15"/>
      <c r="U118" s="15"/>
      <c r="V118" s="17"/>
      <c r="W118" s="15">
        <f t="shared" si="18"/>
        <v>5.2</v>
      </c>
      <c r="X118" s="17"/>
      <c r="Y118" s="18">
        <f t="shared" si="19"/>
        <v>15.384615384615383</v>
      </c>
      <c r="Z118" s="15">
        <f t="shared" si="20"/>
        <v>15.384615384615383</v>
      </c>
      <c r="AA118" s="15"/>
      <c r="AB118" s="15"/>
      <c r="AC118" s="15"/>
      <c r="AD118" s="15">
        <f>VLOOKUP(A:A,[1]TDSheet!$A:$AD,30,0)</f>
        <v>0</v>
      </c>
      <c r="AE118" s="15">
        <f>VLOOKUP(A:A,[1]TDSheet!$A:$AE,31,0)</f>
        <v>0</v>
      </c>
      <c r="AF118" s="15">
        <f>VLOOKUP(A:A,[1]TDSheet!$A:$AF,32,0)</f>
        <v>0.8</v>
      </c>
      <c r="AG118" s="15">
        <f>VLOOKUP(A:A,[1]TDSheet!$A:$AG,33,0)</f>
        <v>2.4</v>
      </c>
      <c r="AH118" s="15">
        <f>VLOOKUP(A:A,[3]TDSheet!$A:$D,4,0)</f>
        <v>13</v>
      </c>
      <c r="AI118" s="15" t="e">
        <f>VLOOKUP(A:A,[1]TDSheet!$A:$AI,35,0)</f>
        <v>#N/A</v>
      </c>
      <c r="AJ118" s="15">
        <f t="shared" si="21"/>
        <v>0</v>
      </c>
      <c r="AK118" s="15">
        <f t="shared" si="22"/>
        <v>0</v>
      </c>
      <c r="AL118" s="15"/>
      <c r="AM118" s="15"/>
    </row>
    <row r="119" spans="1:39" s="1" customFormat="1" ht="11.1" customHeight="1" outlineLevel="1" x14ac:dyDescent="0.2">
      <c r="A119" s="7" t="s">
        <v>125</v>
      </c>
      <c r="B119" s="7" t="s">
        <v>13</v>
      </c>
      <c r="C119" s="8">
        <v>139</v>
      </c>
      <c r="D119" s="8">
        <v>2</v>
      </c>
      <c r="E119" s="8">
        <v>27</v>
      </c>
      <c r="F119" s="8">
        <v>113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5">
        <f>VLOOKUP(A:A,[2]TDSheet!$A:$F,6,0)</f>
        <v>36</v>
      </c>
      <c r="K119" s="15">
        <f t="shared" si="17"/>
        <v>-9</v>
      </c>
      <c r="L119" s="15">
        <f>VLOOKUP(A:A,[1]TDSheet!$A:$M,13,0)</f>
        <v>0</v>
      </c>
      <c r="M119" s="15">
        <f>VLOOKUP(A:A,[1]TDSheet!$A:$N,14,0)</f>
        <v>0</v>
      </c>
      <c r="N119" s="15">
        <f>VLOOKUP(A:A,[1]TDSheet!$A:$O,15,0)</f>
        <v>0</v>
      </c>
      <c r="O119" s="15">
        <f>VLOOKUP(A:A,[1]TDSheet!$A:$X,24,0)</f>
        <v>0</v>
      </c>
      <c r="P119" s="15"/>
      <c r="Q119" s="15"/>
      <c r="R119" s="15"/>
      <c r="S119" s="15"/>
      <c r="T119" s="15"/>
      <c r="U119" s="15"/>
      <c r="V119" s="17"/>
      <c r="W119" s="15">
        <f t="shared" si="18"/>
        <v>5.4</v>
      </c>
      <c r="X119" s="17"/>
      <c r="Y119" s="18">
        <f t="shared" si="19"/>
        <v>20.925925925925924</v>
      </c>
      <c r="Z119" s="15">
        <f t="shared" si="20"/>
        <v>20.925925925925924</v>
      </c>
      <c r="AA119" s="15"/>
      <c r="AB119" s="15"/>
      <c r="AC119" s="15"/>
      <c r="AD119" s="15">
        <f>VLOOKUP(A:A,[1]TDSheet!$A:$AD,30,0)</f>
        <v>0</v>
      </c>
      <c r="AE119" s="15">
        <f>VLOOKUP(A:A,[1]TDSheet!$A:$AE,31,0)</f>
        <v>0</v>
      </c>
      <c r="AF119" s="15">
        <f>VLOOKUP(A:A,[1]TDSheet!$A:$AF,32,0)</f>
        <v>0.2</v>
      </c>
      <c r="AG119" s="15">
        <f>VLOOKUP(A:A,[1]TDSheet!$A:$AG,33,0)</f>
        <v>2.2000000000000002</v>
      </c>
      <c r="AH119" s="15">
        <f>VLOOKUP(A:A,[3]TDSheet!$A:$D,4,0)</f>
        <v>14</v>
      </c>
      <c r="AI119" s="15" t="e">
        <f>VLOOKUP(A:A,[1]TDSheet!$A:$AI,35,0)</f>
        <v>#N/A</v>
      </c>
      <c r="AJ119" s="15">
        <f t="shared" si="21"/>
        <v>0</v>
      </c>
      <c r="AK119" s="15">
        <f t="shared" si="22"/>
        <v>0</v>
      </c>
      <c r="AL119" s="15"/>
      <c r="AM119" s="15"/>
    </row>
    <row r="120" spans="1:39" s="1" customFormat="1" ht="11.1" customHeight="1" outlineLevel="1" x14ac:dyDescent="0.2">
      <c r="A120" s="7" t="s">
        <v>126</v>
      </c>
      <c r="B120" s="7" t="s">
        <v>8</v>
      </c>
      <c r="C120" s="8">
        <v>102.429</v>
      </c>
      <c r="D120" s="8">
        <v>1.333</v>
      </c>
      <c r="E120" s="8">
        <v>82.945999999999998</v>
      </c>
      <c r="F120" s="8">
        <v>20.815999999999999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5">
        <f>VLOOKUP(A:A,[2]TDSheet!$A:$F,6,0)</f>
        <v>114.19</v>
      </c>
      <c r="K120" s="15">
        <f t="shared" si="17"/>
        <v>-31.244</v>
      </c>
      <c r="L120" s="15">
        <f>VLOOKUP(A:A,[1]TDSheet!$A:$M,13,0)</f>
        <v>0</v>
      </c>
      <c r="M120" s="15">
        <f>VLOOKUP(A:A,[1]TDSheet!$A:$N,14,0)</f>
        <v>0</v>
      </c>
      <c r="N120" s="15">
        <f>VLOOKUP(A:A,[1]TDSheet!$A:$O,15,0)</f>
        <v>0</v>
      </c>
      <c r="O120" s="15">
        <f>VLOOKUP(A:A,[1]TDSheet!$A:$X,24,0)</f>
        <v>0</v>
      </c>
      <c r="P120" s="15"/>
      <c r="Q120" s="15"/>
      <c r="R120" s="15"/>
      <c r="S120" s="15"/>
      <c r="T120" s="15"/>
      <c r="U120" s="15"/>
      <c r="V120" s="17"/>
      <c r="W120" s="15">
        <f t="shared" si="18"/>
        <v>16.589199999999998</v>
      </c>
      <c r="X120" s="17"/>
      <c r="Y120" s="18">
        <f t="shared" si="19"/>
        <v>1.2547922744918381</v>
      </c>
      <c r="Z120" s="15">
        <f t="shared" si="20"/>
        <v>1.2547922744918381</v>
      </c>
      <c r="AA120" s="15"/>
      <c r="AB120" s="15"/>
      <c r="AC120" s="15"/>
      <c r="AD120" s="15">
        <f>VLOOKUP(A:A,[1]TDSheet!$A:$AD,30,0)</f>
        <v>0</v>
      </c>
      <c r="AE120" s="15">
        <f>VLOOKUP(A:A,[1]TDSheet!$A:$AE,31,0)</f>
        <v>0</v>
      </c>
      <c r="AF120" s="15">
        <f>VLOOKUP(A:A,[1]TDSheet!$A:$AF,32,0)</f>
        <v>0.5242</v>
      </c>
      <c r="AG120" s="15">
        <f>VLOOKUP(A:A,[1]TDSheet!$A:$AG,33,0)</f>
        <v>6.0524000000000004</v>
      </c>
      <c r="AH120" s="15">
        <f>VLOOKUP(A:A,[3]TDSheet!$A:$D,4,0)</f>
        <v>47.402000000000001</v>
      </c>
      <c r="AI120" s="15" t="e">
        <f>VLOOKUP(A:A,[1]TDSheet!$A:$AI,35,0)</f>
        <v>#N/A</v>
      </c>
      <c r="AJ120" s="15">
        <f t="shared" si="21"/>
        <v>0</v>
      </c>
      <c r="AK120" s="15">
        <f t="shared" si="22"/>
        <v>0</v>
      </c>
      <c r="AL120" s="15"/>
      <c r="AM120" s="15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90.801000000000002</v>
      </c>
      <c r="D121" s="8"/>
      <c r="E121" s="8">
        <v>28.036000000000001</v>
      </c>
      <c r="F121" s="8">
        <v>62.765000000000001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5">
        <f>VLOOKUP(A:A,[2]TDSheet!$A:$F,6,0)</f>
        <v>42.465000000000003</v>
      </c>
      <c r="K121" s="15">
        <f t="shared" si="17"/>
        <v>-14.429000000000002</v>
      </c>
      <c r="L121" s="15">
        <f>VLOOKUP(A:A,[1]TDSheet!$A:$M,13,0)</f>
        <v>0</v>
      </c>
      <c r="M121" s="15">
        <f>VLOOKUP(A:A,[1]TDSheet!$A:$N,14,0)</f>
        <v>0</v>
      </c>
      <c r="N121" s="15">
        <f>VLOOKUP(A:A,[1]TDSheet!$A:$O,15,0)</f>
        <v>0</v>
      </c>
      <c r="O121" s="15">
        <f>VLOOKUP(A:A,[1]TDSheet!$A:$X,24,0)</f>
        <v>0</v>
      </c>
      <c r="P121" s="15"/>
      <c r="Q121" s="15"/>
      <c r="R121" s="15"/>
      <c r="S121" s="15"/>
      <c r="T121" s="15"/>
      <c r="U121" s="15"/>
      <c r="V121" s="17"/>
      <c r="W121" s="15">
        <f t="shared" si="18"/>
        <v>5.6072000000000006</v>
      </c>
      <c r="X121" s="17"/>
      <c r="Y121" s="18">
        <f t="shared" si="19"/>
        <v>11.19364388643173</v>
      </c>
      <c r="Z121" s="15">
        <f t="shared" si="20"/>
        <v>11.19364388643173</v>
      </c>
      <c r="AA121" s="15"/>
      <c r="AB121" s="15"/>
      <c r="AC121" s="15"/>
      <c r="AD121" s="15">
        <f>VLOOKUP(A:A,[1]TDSheet!$A:$AD,30,0)</f>
        <v>0</v>
      </c>
      <c r="AE121" s="15">
        <f>VLOOKUP(A:A,[1]TDSheet!$A:$AE,31,0)</f>
        <v>0</v>
      </c>
      <c r="AF121" s="15">
        <f>VLOOKUP(A:A,[1]TDSheet!$A:$AF,32,0)</f>
        <v>0.80600000000000005</v>
      </c>
      <c r="AG121" s="15">
        <f>VLOOKUP(A:A,[1]TDSheet!$A:$AG,33,0)</f>
        <v>8.7536000000000005</v>
      </c>
      <c r="AH121" s="15">
        <f>VLOOKUP(A:A,[3]TDSheet!$A:$D,4,0)</f>
        <v>11.994999999999999</v>
      </c>
      <c r="AI121" s="15" t="e">
        <f>VLOOKUP(A:A,[1]TDSheet!$A:$AI,35,0)</f>
        <v>#N/A</v>
      </c>
      <c r="AJ121" s="15">
        <f t="shared" si="21"/>
        <v>0</v>
      </c>
      <c r="AK121" s="15">
        <f t="shared" si="22"/>
        <v>0</v>
      </c>
      <c r="AL121" s="15"/>
      <c r="AM121" s="15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16.884</v>
      </c>
      <c r="D122" s="8"/>
      <c r="E122" s="8">
        <v>0</v>
      </c>
      <c r="F122" s="20">
        <v>15.044</v>
      </c>
      <c r="G122" s="14" t="s">
        <v>147</v>
      </c>
      <c r="H122" s="1">
        <v>0</v>
      </c>
      <c r="I122" s="1" t="e">
        <f>VLOOKUP(A:A,[1]TDSheet!$A:$I,9,0)</f>
        <v>#N/A</v>
      </c>
      <c r="J122" s="15">
        <v>0</v>
      </c>
      <c r="K122" s="15">
        <f t="shared" si="17"/>
        <v>0</v>
      </c>
      <c r="L122" s="15">
        <v>0</v>
      </c>
      <c r="M122" s="15">
        <v>0</v>
      </c>
      <c r="N122" s="15">
        <v>0</v>
      </c>
      <c r="O122" s="15">
        <v>0</v>
      </c>
      <c r="P122" s="15"/>
      <c r="Q122" s="15"/>
      <c r="R122" s="15"/>
      <c r="S122" s="15"/>
      <c r="T122" s="15"/>
      <c r="U122" s="15"/>
      <c r="V122" s="17"/>
      <c r="W122" s="15">
        <f t="shared" si="18"/>
        <v>0</v>
      </c>
      <c r="X122" s="17"/>
      <c r="Y122" s="18" t="e">
        <f t="shared" si="19"/>
        <v>#DIV/0!</v>
      </c>
      <c r="Z122" s="15" t="e">
        <f t="shared" si="20"/>
        <v>#DIV/0!</v>
      </c>
      <c r="AA122" s="15"/>
      <c r="AB122" s="15"/>
      <c r="AC122" s="15"/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 t="e">
        <f>VLOOKUP(A:A,[1]TDSheet!$A:$AI,35,0)</f>
        <v>#N/A</v>
      </c>
      <c r="AJ122" s="15">
        <f t="shared" si="21"/>
        <v>0</v>
      </c>
      <c r="AK122" s="15">
        <f t="shared" si="22"/>
        <v>0</v>
      </c>
      <c r="AL122" s="15"/>
      <c r="AM122" s="15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188</v>
      </c>
      <c r="D123" s="8">
        <v>1</v>
      </c>
      <c r="E123" s="8">
        <v>124</v>
      </c>
      <c r="F123" s="8">
        <v>57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5">
        <f>VLOOKUP(A:A,[2]TDSheet!$A:$F,6,0)</f>
        <v>137</v>
      </c>
      <c r="K123" s="15">
        <f t="shared" si="17"/>
        <v>-13</v>
      </c>
      <c r="L123" s="15">
        <f>VLOOKUP(A:A,[1]TDSheet!$A:$M,13,0)</f>
        <v>0</v>
      </c>
      <c r="M123" s="15">
        <f>VLOOKUP(A:A,[1]TDSheet!$A:$N,14,0)</f>
        <v>0</v>
      </c>
      <c r="N123" s="15">
        <f>VLOOKUP(A:A,[1]TDSheet!$A:$O,15,0)</f>
        <v>0</v>
      </c>
      <c r="O123" s="15">
        <f>VLOOKUP(A:A,[1]TDSheet!$A:$X,24,0)</f>
        <v>30</v>
      </c>
      <c r="P123" s="15"/>
      <c r="Q123" s="15"/>
      <c r="R123" s="15"/>
      <c r="S123" s="15"/>
      <c r="T123" s="15"/>
      <c r="U123" s="15"/>
      <c r="V123" s="17">
        <v>50</v>
      </c>
      <c r="W123" s="15">
        <f t="shared" si="18"/>
        <v>24.8</v>
      </c>
      <c r="X123" s="17">
        <v>50</v>
      </c>
      <c r="Y123" s="18">
        <f t="shared" si="19"/>
        <v>7.540322580645161</v>
      </c>
      <c r="Z123" s="15">
        <f t="shared" si="20"/>
        <v>2.2983870967741935</v>
      </c>
      <c r="AA123" s="15"/>
      <c r="AB123" s="15"/>
      <c r="AC123" s="15"/>
      <c r="AD123" s="15">
        <f>VLOOKUP(A:A,[1]TDSheet!$A:$AD,30,0)</f>
        <v>0</v>
      </c>
      <c r="AE123" s="15">
        <f>VLOOKUP(A:A,[1]TDSheet!$A:$AE,31,0)</f>
        <v>0</v>
      </c>
      <c r="AF123" s="15">
        <f>VLOOKUP(A:A,[1]TDSheet!$A:$AF,32,0)</f>
        <v>0</v>
      </c>
      <c r="AG123" s="15">
        <f>VLOOKUP(A:A,[1]TDSheet!$A:$AG,33,0)</f>
        <v>7.6</v>
      </c>
      <c r="AH123" s="15">
        <f>VLOOKUP(A:A,[3]TDSheet!$A:$D,4,0)</f>
        <v>28</v>
      </c>
      <c r="AI123" s="15" t="e">
        <f>VLOOKUP(A:A,[1]TDSheet!$A:$AI,35,0)</f>
        <v>#N/A</v>
      </c>
      <c r="AJ123" s="15">
        <f t="shared" si="21"/>
        <v>13.5</v>
      </c>
      <c r="AK123" s="15">
        <f t="shared" si="22"/>
        <v>13.5</v>
      </c>
      <c r="AL123" s="15"/>
      <c r="AM123" s="15"/>
    </row>
    <row r="124" spans="1:39" s="1" customFormat="1" ht="11.1" customHeight="1" outlineLevel="1" x14ac:dyDescent="0.2">
      <c r="A124" s="7" t="s">
        <v>113</v>
      </c>
      <c r="B124" s="7" t="s">
        <v>13</v>
      </c>
      <c r="C124" s="8">
        <v>-1004</v>
      </c>
      <c r="D124" s="8">
        <v>2474</v>
      </c>
      <c r="E124" s="20">
        <v>1919</v>
      </c>
      <c r="F124" s="21">
        <v>-491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5">
        <f>VLOOKUP(A:A,[2]TDSheet!$A:$F,6,0)</f>
        <v>1956</v>
      </c>
      <c r="K124" s="15">
        <f t="shared" si="17"/>
        <v>-37</v>
      </c>
      <c r="L124" s="15">
        <f>VLOOKUP(A:A,[1]TDSheet!$A:$M,13,0)</f>
        <v>0</v>
      </c>
      <c r="M124" s="15">
        <f>VLOOKUP(A:A,[1]TDSheet!$A:$N,14,0)</f>
        <v>0</v>
      </c>
      <c r="N124" s="15">
        <f>VLOOKUP(A:A,[1]TDSheet!$A:$O,15,0)</f>
        <v>0</v>
      </c>
      <c r="O124" s="15">
        <f>VLOOKUP(A:A,[1]TDSheet!$A:$X,24,0)</f>
        <v>0</v>
      </c>
      <c r="P124" s="15"/>
      <c r="Q124" s="15"/>
      <c r="R124" s="15"/>
      <c r="S124" s="15"/>
      <c r="T124" s="15"/>
      <c r="U124" s="15"/>
      <c r="V124" s="17"/>
      <c r="W124" s="15">
        <f t="shared" si="18"/>
        <v>383.8</v>
      </c>
      <c r="X124" s="17"/>
      <c r="Y124" s="18">
        <f t="shared" si="19"/>
        <v>-1.2793121417404898</v>
      </c>
      <c r="Z124" s="15">
        <f t="shared" si="20"/>
        <v>-1.2793121417404898</v>
      </c>
      <c r="AA124" s="15"/>
      <c r="AB124" s="15"/>
      <c r="AC124" s="15"/>
      <c r="AD124" s="15">
        <f>VLOOKUP(A:A,[1]TDSheet!$A:$AD,30,0)</f>
        <v>0</v>
      </c>
      <c r="AE124" s="15">
        <f>VLOOKUP(A:A,[1]TDSheet!$A:$AE,31,0)</f>
        <v>331.2</v>
      </c>
      <c r="AF124" s="15">
        <f>VLOOKUP(A:A,[1]TDSheet!$A:$AF,32,0)</f>
        <v>364.4</v>
      </c>
      <c r="AG124" s="15">
        <f>VLOOKUP(A:A,[1]TDSheet!$A:$AG,33,0)</f>
        <v>311.39999999999998</v>
      </c>
      <c r="AH124" s="15">
        <f>VLOOKUP(A:A,[3]TDSheet!$A:$D,4,0)</f>
        <v>506</v>
      </c>
      <c r="AI124" s="15" t="e">
        <f>VLOOKUP(A:A,[1]TDSheet!$A:$AI,35,0)</f>
        <v>#N/A</v>
      </c>
      <c r="AJ124" s="15">
        <f t="shared" si="21"/>
        <v>0</v>
      </c>
      <c r="AK124" s="15">
        <f t="shared" si="22"/>
        <v>0</v>
      </c>
      <c r="AL124" s="15"/>
      <c r="AM124" s="15"/>
    </row>
    <row r="125" spans="1:39" s="1" customFormat="1" ht="11.1" customHeight="1" outlineLevel="1" x14ac:dyDescent="0.2">
      <c r="A125" s="7" t="s">
        <v>130</v>
      </c>
      <c r="B125" s="7" t="s">
        <v>8</v>
      </c>
      <c r="C125" s="8"/>
      <c r="D125" s="8">
        <v>3.9</v>
      </c>
      <c r="E125" s="8">
        <v>0</v>
      </c>
      <c r="F125" s="20">
        <v>1.3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5">
        <f>VLOOKUP(A:A,[2]TDSheet!$A:$F,6,0)</f>
        <v>6.5</v>
      </c>
      <c r="K125" s="15">
        <f t="shared" si="17"/>
        <v>-6.5</v>
      </c>
      <c r="L125" s="15">
        <f>VLOOKUP(A:A,[1]TDSheet!$A:$M,13,0)</f>
        <v>0</v>
      </c>
      <c r="M125" s="15">
        <f>VLOOKUP(A:A,[1]TDSheet!$A:$N,14,0)</f>
        <v>0</v>
      </c>
      <c r="N125" s="15">
        <f>VLOOKUP(A:A,[1]TDSheet!$A:$O,15,0)</f>
        <v>0</v>
      </c>
      <c r="O125" s="15">
        <f>VLOOKUP(A:A,[1]TDSheet!$A:$X,24,0)</f>
        <v>0</v>
      </c>
      <c r="P125" s="15"/>
      <c r="Q125" s="15"/>
      <c r="R125" s="15"/>
      <c r="S125" s="15"/>
      <c r="T125" s="15"/>
      <c r="U125" s="15"/>
      <c r="V125" s="17"/>
      <c r="W125" s="15">
        <f t="shared" si="18"/>
        <v>0</v>
      </c>
      <c r="X125" s="17"/>
      <c r="Y125" s="18" t="e">
        <f t="shared" si="19"/>
        <v>#DIV/0!</v>
      </c>
      <c r="Z125" s="15" t="e">
        <f t="shared" si="20"/>
        <v>#DIV/0!</v>
      </c>
      <c r="AA125" s="15"/>
      <c r="AB125" s="15"/>
      <c r="AC125" s="15"/>
      <c r="AD125" s="15">
        <f>VLOOKUP(A:A,[1]TDSheet!$A:$AD,30,0)</f>
        <v>0</v>
      </c>
      <c r="AE125" s="15">
        <f>VLOOKUP(A:A,[1]TDSheet!$A:$AE,31,0)</f>
        <v>0</v>
      </c>
      <c r="AF125" s="15">
        <f>VLOOKUP(A:A,[1]TDSheet!$A:$AF,32,0)</f>
        <v>0</v>
      </c>
      <c r="AG125" s="15">
        <f>VLOOKUP(A:A,[1]TDSheet!$A:$AG,33,0)</f>
        <v>0</v>
      </c>
      <c r="AH125" s="15">
        <v>0</v>
      </c>
      <c r="AI125" s="15" t="e">
        <f>VLOOKUP(A:A,[1]TDSheet!$A:$AI,35,0)</f>
        <v>#N/A</v>
      </c>
      <c r="AJ125" s="15">
        <f t="shared" si="21"/>
        <v>0</v>
      </c>
      <c r="AK125" s="15">
        <f t="shared" si="22"/>
        <v>0</v>
      </c>
      <c r="AL125" s="15"/>
      <c r="AM125" s="15"/>
    </row>
    <row r="126" spans="1:39" s="1" customFormat="1" ht="11.1" customHeight="1" outlineLevel="1" x14ac:dyDescent="0.2">
      <c r="A126" s="7" t="s">
        <v>114</v>
      </c>
      <c r="B126" s="7" t="s">
        <v>8</v>
      </c>
      <c r="C126" s="8">
        <v>-278.09899999999999</v>
      </c>
      <c r="D126" s="8">
        <v>878.09799999999996</v>
      </c>
      <c r="E126" s="20">
        <v>637.17399999999998</v>
      </c>
      <c r="F126" s="21">
        <v>-77.19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5">
        <f>VLOOKUP(A:A,[2]TDSheet!$A:$F,6,0)</f>
        <v>665.70899999999995</v>
      </c>
      <c r="K126" s="15">
        <f t="shared" si="17"/>
        <v>-28.534999999999968</v>
      </c>
      <c r="L126" s="15">
        <f>VLOOKUP(A:A,[1]TDSheet!$A:$M,13,0)</f>
        <v>0</v>
      </c>
      <c r="M126" s="15">
        <f>VLOOKUP(A:A,[1]TDSheet!$A:$N,14,0)</f>
        <v>0</v>
      </c>
      <c r="N126" s="15">
        <f>VLOOKUP(A:A,[1]TDSheet!$A:$O,15,0)</f>
        <v>0</v>
      </c>
      <c r="O126" s="15">
        <f>VLOOKUP(A:A,[1]TDSheet!$A:$X,24,0)</f>
        <v>0</v>
      </c>
      <c r="P126" s="15"/>
      <c r="Q126" s="15"/>
      <c r="R126" s="15"/>
      <c r="S126" s="15"/>
      <c r="T126" s="15"/>
      <c r="U126" s="15"/>
      <c r="V126" s="17"/>
      <c r="W126" s="15">
        <f t="shared" si="18"/>
        <v>127.4348</v>
      </c>
      <c r="X126" s="17"/>
      <c r="Y126" s="18">
        <f t="shared" si="19"/>
        <v>-0.60572151406052355</v>
      </c>
      <c r="Z126" s="15">
        <f t="shared" si="20"/>
        <v>-0.60572151406052355</v>
      </c>
      <c r="AA126" s="15"/>
      <c r="AB126" s="15"/>
      <c r="AC126" s="15"/>
      <c r="AD126" s="15">
        <f>VLOOKUP(A:A,[1]TDSheet!$A:$AD,30,0)</f>
        <v>0</v>
      </c>
      <c r="AE126" s="15">
        <f>VLOOKUP(A:A,[1]TDSheet!$A:$AE,31,0)</f>
        <v>103.33699999999999</v>
      </c>
      <c r="AF126" s="15">
        <f>VLOOKUP(A:A,[1]TDSheet!$A:$AF,32,0)</f>
        <v>106.7914</v>
      </c>
      <c r="AG126" s="15">
        <f>VLOOKUP(A:A,[1]TDSheet!$A:$AG,33,0)</f>
        <v>94.134799999999998</v>
      </c>
      <c r="AH126" s="15">
        <f>VLOOKUP(A:A,[3]TDSheet!$A:$D,4,0)</f>
        <v>90.74</v>
      </c>
      <c r="AI126" s="15" t="e">
        <f>VLOOKUP(A:A,[1]TDSheet!$A:$AI,35,0)</f>
        <v>#N/A</v>
      </c>
      <c r="AJ126" s="15">
        <f t="shared" si="21"/>
        <v>0</v>
      </c>
      <c r="AK126" s="15">
        <f t="shared" si="22"/>
        <v>0</v>
      </c>
      <c r="AL126" s="15"/>
      <c r="AM126" s="15"/>
    </row>
    <row r="127" spans="1:39" s="1" customFormat="1" ht="11.1" customHeight="1" outlineLevel="1" x14ac:dyDescent="0.2">
      <c r="A127" s="7" t="s">
        <v>115</v>
      </c>
      <c r="B127" s="7" t="s">
        <v>13</v>
      </c>
      <c r="C127" s="8">
        <v>-313</v>
      </c>
      <c r="D127" s="8">
        <v>839</v>
      </c>
      <c r="E127" s="20">
        <v>655</v>
      </c>
      <c r="F127" s="21">
        <v>-148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5">
        <f>VLOOKUP(A:A,[2]TDSheet!$A:$F,6,0)</f>
        <v>676</v>
      </c>
      <c r="K127" s="15">
        <f t="shared" si="17"/>
        <v>-21</v>
      </c>
      <c r="L127" s="15">
        <f>VLOOKUP(A:A,[1]TDSheet!$A:$M,13,0)</f>
        <v>0</v>
      </c>
      <c r="M127" s="15">
        <f>VLOOKUP(A:A,[1]TDSheet!$A:$N,14,0)</f>
        <v>0</v>
      </c>
      <c r="N127" s="15">
        <f>VLOOKUP(A:A,[1]TDSheet!$A:$O,15,0)</f>
        <v>0</v>
      </c>
      <c r="O127" s="15">
        <f>VLOOKUP(A:A,[1]TDSheet!$A:$X,24,0)</f>
        <v>0</v>
      </c>
      <c r="P127" s="15"/>
      <c r="Q127" s="15"/>
      <c r="R127" s="15"/>
      <c r="S127" s="15"/>
      <c r="T127" s="15"/>
      <c r="U127" s="15"/>
      <c r="V127" s="17"/>
      <c r="W127" s="15">
        <f t="shared" si="18"/>
        <v>131</v>
      </c>
      <c r="X127" s="17"/>
      <c r="Y127" s="18">
        <f t="shared" si="19"/>
        <v>-1.1297709923664123</v>
      </c>
      <c r="Z127" s="15">
        <f t="shared" si="20"/>
        <v>-1.1297709923664123</v>
      </c>
      <c r="AA127" s="15"/>
      <c r="AB127" s="15"/>
      <c r="AC127" s="15"/>
      <c r="AD127" s="15">
        <f>VLOOKUP(A:A,[1]TDSheet!$A:$AD,30,0)</f>
        <v>0</v>
      </c>
      <c r="AE127" s="15">
        <f>VLOOKUP(A:A,[1]TDSheet!$A:$AE,31,0)</f>
        <v>114.4</v>
      </c>
      <c r="AF127" s="15">
        <f>VLOOKUP(A:A,[1]TDSheet!$A:$AF,32,0)</f>
        <v>114.4</v>
      </c>
      <c r="AG127" s="15">
        <f>VLOOKUP(A:A,[1]TDSheet!$A:$AG,33,0)</f>
        <v>97.4</v>
      </c>
      <c r="AH127" s="15">
        <f>VLOOKUP(A:A,[3]TDSheet!$A:$D,4,0)</f>
        <v>155</v>
      </c>
      <c r="AI127" s="15" t="e">
        <f>VLOOKUP(A:A,[1]TDSheet!$A:$AI,35,0)</f>
        <v>#N/A</v>
      </c>
      <c r="AJ127" s="15">
        <f t="shared" si="21"/>
        <v>0</v>
      </c>
      <c r="AK127" s="15">
        <f t="shared" si="22"/>
        <v>0</v>
      </c>
      <c r="AL127" s="15"/>
      <c r="AM12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2024-08-08T09:34:34Z</dcterms:modified>
</cp:coreProperties>
</file>