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B69C058-BC66-495E-8C49-7D08CFAC2E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Y481" i="1" s="1"/>
  <c r="P478" i="1"/>
  <c r="X476" i="1"/>
  <c r="X475" i="1"/>
  <c r="BO474" i="1"/>
  <c r="BM474" i="1"/>
  <c r="Y474" i="1"/>
  <c r="BP474" i="1" s="1"/>
  <c r="BO473" i="1"/>
  <c r="BM473" i="1"/>
  <c r="Y473" i="1"/>
  <c r="BP473" i="1" s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BP469" i="1"/>
  <c r="BO469" i="1"/>
  <c r="BN469" i="1"/>
  <c r="BM469" i="1"/>
  <c r="Z469" i="1"/>
  <c r="Y469" i="1"/>
  <c r="Y475" i="1" s="1"/>
  <c r="P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Y461" i="1" s="1"/>
  <c r="P458" i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Y455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BP448" i="1" s="1"/>
  <c r="BO447" i="1"/>
  <c r="BM447" i="1"/>
  <c r="Y447" i="1"/>
  <c r="BP447" i="1" s="1"/>
  <c r="P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P437" i="1" s="1"/>
  <c r="BO436" i="1"/>
  <c r="BM436" i="1"/>
  <c r="Y436" i="1"/>
  <c r="BP436" i="1" s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BO430" i="1"/>
  <c r="BM430" i="1"/>
  <c r="Y430" i="1"/>
  <c r="BP430" i="1" s="1"/>
  <c r="BO429" i="1"/>
  <c r="BM429" i="1"/>
  <c r="Y429" i="1"/>
  <c r="Y451" i="1" s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P405" i="1"/>
  <c r="BO405" i="1"/>
  <c r="BN405" i="1"/>
  <c r="BM405" i="1"/>
  <c r="Z405" i="1"/>
  <c r="Y405" i="1"/>
  <c r="Y409" i="1" s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X613" i="1" s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5" i="1" s="1"/>
  <c r="P392" i="1"/>
  <c r="X390" i="1"/>
  <c r="X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BO313" i="1"/>
  <c r="BM313" i="1"/>
  <c r="Y313" i="1"/>
  <c r="BP313" i="1" s="1"/>
  <c r="BO312" i="1"/>
  <c r="BM312" i="1"/>
  <c r="Y312" i="1"/>
  <c r="BP312" i="1" s="1"/>
  <c r="BO311" i="1"/>
  <c r="BM311" i="1"/>
  <c r="Y311" i="1"/>
  <c r="U613" i="1" s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8" i="1" s="1"/>
  <c r="P305" i="1"/>
  <c r="X303" i="1"/>
  <c r="X302" i="1"/>
  <c r="BO301" i="1"/>
  <c r="BM301" i="1"/>
  <c r="Y301" i="1"/>
  <c r="T613" i="1" s="1"/>
  <c r="P301" i="1"/>
  <c r="X298" i="1"/>
  <c r="X297" i="1"/>
  <c r="BO296" i="1"/>
  <c r="BM296" i="1"/>
  <c r="Y296" i="1"/>
  <c r="S61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R613" i="1" s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Q613" i="1" s="1"/>
  <c r="P280" i="1"/>
  <c r="X277" i="1"/>
  <c r="X276" i="1"/>
  <c r="BO275" i="1"/>
  <c r="BM275" i="1"/>
  <c r="Y275" i="1"/>
  <c r="P613" i="1" s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Z271" i="1" s="1"/>
  <c r="Y266" i="1"/>
  <c r="O613" i="1" s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Y263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K613" i="1" s="1"/>
  <c r="P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Y238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P221" i="1"/>
  <c r="BO220" i="1"/>
  <c r="BM220" i="1"/>
  <c r="Y220" i="1"/>
  <c r="BP220" i="1" s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I613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5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613" i="1" s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Y168" i="1"/>
  <c r="Y176" i="1"/>
  <c r="Y182" i="1"/>
  <c r="Y194" i="1"/>
  <c r="Y201" i="1"/>
  <c r="Y205" i="1"/>
  <c r="Y217" i="1"/>
  <c r="Y230" i="1"/>
  <c r="Y239" i="1"/>
  <c r="Y250" i="1"/>
  <c r="Y277" i="1"/>
  <c r="Y284" i="1"/>
  <c r="Y293" i="1"/>
  <c r="Y298" i="1"/>
  <c r="Y303" i="1"/>
  <c r="Y307" i="1"/>
  <c r="Y319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Z347" i="1" s="1"/>
  <c r="BP362" i="1"/>
  <c r="BN362" i="1"/>
  <c r="Z362" i="1"/>
  <c r="Z364" i="1" s="1"/>
  <c r="Y364" i="1"/>
  <c r="F9" i="1"/>
  <c r="J9" i="1"/>
  <c r="Z22" i="1"/>
  <c r="Z23" i="1" s="1"/>
  <c r="BN22" i="1"/>
  <c r="BP22" i="1"/>
  <c r="Y23" i="1"/>
  <c r="X603" i="1"/>
  <c r="Z27" i="1"/>
  <c r="Z36" i="1" s="1"/>
  <c r="BN27" i="1"/>
  <c r="Z29" i="1"/>
  <c r="BN29" i="1"/>
  <c r="Z34" i="1"/>
  <c r="BN34" i="1"/>
  <c r="C613" i="1"/>
  <c r="Z54" i="1"/>
  <c r="Z59" i="1" s="1"/>
  <c r="BN54" i="1"/>
  <c r="Z56" i="1"/>
  <c r="BN56" i="1"/>
  <c r="Z58" i="1"/>
  <c r="BN58" i="1"/>
  <c r="Y59" i="1"/>
  <c r="D613" i="1"/>
  <c r="Z69" i="1"/>
  <c r="Z75" i="1" s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Z100" i="1" s="1"/>
  <c r="BN97" i="1"/>
  <c r="BP97" i="1"/>
  <c r="Z99" i="1"/>
  <c r="BN99" i="1"/>
  <c r="Z104" i="1"/>
  <c r="Z107" i="1" s="1"/>
  <c r="BN104" i="1"/>
  <c r="BP104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28" i="1"/>
  <c r="Z130" i="1" s="1"/>
  <c r="BN128" i="1"/>
  <c r="Z134" i="1"/>
  <c r="Z139" i="1" s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Z178" i="1"/>
  <c r="Z181" i="1" s="1"/>
  <c r="BN178" i="1"/>
  <c r="BP178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J613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Z230" i="1" s="1"/>
  <c r="BN219" i="1"/>
  <c r="BP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5" i="1"/>
  <c r="Z238" i="1" s="1"/>
  <c r="BN235" i="1"/>
  <c r="Z236" i="1"/>
  <c r="BN236" i="1"/>
  <c r="Z237" i="1"/>
  <c r="BN237" i="1"/>
  <c r="Z242" i="1"/>
  <c r="BN242" i="1"/>
  <c r="BP242" i="1"/>
  <c r="Z243" i="1"/>
  <c r="BN243" i="1"/>
  <c r="Z245" i="1"/>
  <c r="BN245" i="1"/>
  <c r="Z246" i="1"/>
  <c r="BN246" i="1"/>
  <c r="Z248" i="1"/>
  <c r="BN248" i="1"/>
  <c r="Y251" i="1"/>
  <c r="M613" i="1"/>
  <c r="Z256" i="1"/>
  <c r="Z262" i="1" s="1"/>
  <c r="BN256" i="1"/>
  <c r="Z258" i="1"/>
  <c r="BN258" i="1"/>
  <c r="Z259" i="1"/>
  <c r="BN259" i="1"/>
  <c r="Z261" i="1"/>
  <c r="BN261" i="1"/>
  <c r="Y262" i="1"/>
  <c r="Y272" i="1"/>
  <c r="Z275" i="1"/>
  <c r="Z276" i="1" s="1"/>
  <c r="BN275" i="1"/>
  <c r="BP275" i="1"/>
  <c r="Y276" i="1"/>
  <c r="Z280" i="1"/>
  <c r="Z283" i="1" s="1"/>
  <c r="BN280" i="1"/>
  <c r="BP280" i="1"/>
  <c r="Z281" i="1"/>
  <c r="BN281" i="1"/>
  <c r="Z282" i="1"/>
  <c r="BN282" i="1"/>
  <c r="Y283" i="1"/>
  <c r="Z287" i="1"/>
  <c r="Z292" i="1" s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Z311" i="1"/>
  <c r="BN311" i="1"/>
  <c r="BP311" i="1"/>
  <c r="Z312" i="1"/>
  <c r="BN312" i="1"/>
  <c r="Z313" i="1"/>
  <c r="BN313" i="1"/>
  <c r="Z314" i="1"/>
  <c r="BN314" i="1"/>
  <c r="Z316" i="1"/>
  <c r="BN316" i="1"/>
  <c r="Z317" i="1"/>
  <c r="BN317" i="1"/>
  <c r="Y318" i="1"/>
  <c r="Z321" i="1"/>
  <c r="BN321" i="1"/>
  <c r="BP321" i="1"/>
  <c r="BP322" i="1"/>
  <c r="BN322" i="1"/>
  <c r="Z322" i="1"/>
  <c r="BP330" i="1"/>
  <c r="BN330" i="1"/>
  <c r="Z330" i="1"/>
  <c r="Y334" i="1"/>
  <c r="Y340" i="1"/>
  <c r="BP337" i="1"/>
  <c r="BN337" i="1"/>
  <c r="Z337" i="1"/>
  <c r="Z340" i="1" s="1"/>
  <c r="Y347" i="1"/>
  <c r="Z353" i="1"/>
  <c r="BP351" i="1"/>
  <c r="BN351" i="1"/>
  <c r="Z351" i="1"/>
  <c r="Y378" i="1"/>
  <c r="Y384" i="1"/>
  <c r="Y390" i="1"/>
  <c r="Y394" i="1"/>
  <c r="Y402" i="1"/>
  <c r="Y408" i="1"/>
  <c r="Y416" i="1"/>
  <c r="Y450" i="1"/>
  <c r="Y456" i="1"/>
  <c r="Y462" i="1"/>
  <c r="Y476" i="1"/>
  <c r="Y480" i="1"/>
  <c r="BP493" i="1"/>
  <c r="BN493" i="1"/>
  <c r="Z493" i="1"/>
  <c r="Z495" i="1" s="1"/>
  <c r="Y505" i="1"/>
  <c r="BP504" i="1"/>
  <c r="BN504" i="1"/>
  <c r="Z504" i="1"/>
  <c r="Z505" i="1" s="1"/>
  <c r="Y506" i="1"/>
  <c r="AC613" i="1"/>
  <c r="Y520" i="1"/>
  <c r="BP510" i="1"/>
  <c r="BN510" i="1"/>
  <c r="Z510" i="1"/>
  <c r="BP513" i="1"/>
  <c r="BN513" i="1"/>
  <c r="Z513" i="1"/>
  <c r="BP517" i="1"/>
  <c r="BN517" i="1"/>
  <c r="Z517" i="1"/>
  <c r="BP529" i="1"/>
  <c r="BN529" i="1"/>
  <c r="Z529" i="1"/>
  <c r="Y533" i="1"/>
  <c r="BP537" i="1"/>
  <c r="BN537" i="1"/>
  <c r="Z537" i="1"/>
  <c r="Z539" i="1" s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Z370" i="1"/>
  <c r="Z378" i="1" s="1"/>
  <c r="BN370" i="1"/>
  <c r="Z372" i="1"/>
  <c r="BN372" i="1"/>
  <c r="Z374" i="1"/>
  <c r="BN374" i="1"/>
  <c r="Z376" i="1"/>
  <c r="BN376" i="1"/>
  <c r="Y379" i="1"/>
  <c r="Z382" i="1"/>
  <c r="Z383" i="1" s="1"/>
  <c r="BN382" i="1"/>
  <c r="Z386" i="1"/>
  <c r="Z389" i="1" s="1"/>
  <c r="BN386" i="1"/>
  <c r="BP386" i="1"/>
  <c r="Z388" i="1"/>
  <c r="BN388" i="1"/>
  <c r="Z392" i="1"/>
  <c r="Z394" i="1" s="1"/>
  <c r="BN392" i="1"/>
  <c r="BP392" i="1"/>
  <c r="Z398" i="1"/>
  <c r="Z402" i="1" s="1"/>
  <c r="BN398" i="1"/>
  <c r="BP398" i="1"/>
  <c r="Z400" i="1"/>
  <c r="BN400" i="1"/>
  <c r="Y403" i="1"/>
  <c r="Z406" i="1"/>
  <c r="Z408" i="1" s="1"/>
  <c r="BN406" i="1"/>
  <c r="Z412" i="1"/>
  <c r="Z416" i="1" s="1"/>
  <c r="BN412" i="1"/>
  <c r="Z414" i="1"/>
  <c r="BN414" i="1"/>
  <c r="Y613" i="1"/>
  <c r="Y427" i="1"/>
  <c r="Z429" i="1"/>
  <c r="Z450" i="1" s="1"/>
  <c r="BN429" i="1"/>
  <c r="BP429" i="1"/>
  <c r="Z430" i="1"/>
  <c r="BN430" i="1"/>
  <c r="Z431" i="1"/>
  <c r="BN431" i="1"/>
  <c r="Z432" i="1"/>
  <c r="BN432" i="1"/>
  <c r="Z433" i="1"/>
  <c r="BN433" i="1"/>
  <c r="Z436" i="1"/>
  <c r="BN436" i="1"/>
  <c r="Z437" i="1"/>
  <c r="BN437" i="1"/>
  <c r="Z440" i="1"/>
  <c r="BN440" i="1"/>
  <c r="Z441" i="1"/>
  <c r="BN441" i="1"/>
  <c r="Z447" i="1"/>
  <c r="BN447" i="1"/>
  <c r="Z448" i="1"/>
  <c r="BN448" i="1"/>
  <c r="Z454" i="1"/>
  <c r="Z455" i="1" s="1"/>
  <c r="BN454" i="1"/>
  <c r="Z458" i="1"/>
  <c r="BN458" i="1"/>
  <c r="BP458" i="1"/>
  <c r="Z460" i="1"/>
  <c r="BN460" i="1"/>
  <c r="Z473" i="1"/>
  <c r="Z475" i="1" s="1"/>
  <c r="BN473" i="1"/>
  <c r="Z474" i="1"/>
  <c r="BN474" i="1"/>
  <c r="Z478" i="1"/>
  <c r="Z480" i="1" s="1"/>
  <c r="BN478" i="1"/>
  <c r="BP478" i="1"/>
  <c r="Y495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Y519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39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71" i="1" l="1"/>
  <c r="Z555" i="1"/>
  <c r="Z533" i="1"/>
  <c r="Z461" i="1"/>
  <c r="Z583" i="1"/>
  <c r="Z325" i="1"/>
  <c r="Z318" i="1"/>
  <c r="Z250" i="1"/>
  <c r="Z194" i="1"/>
  <c r="Z175" i="1"/>
  <c r="Z167" i="1"/>
  <c r="Z94" i="1"/>
  <c r="Y607" i="1"/>
  <c r="Y604" i="1"/>
  <c r="Z519" i="1"/>
  <c r="Y605" i="1"/>
  <c r="Z334" i="1"/>
  <c r="Z608" i="1" s="1"/>
  <c r="Y603" i="1"/>
  <c r="Y606" i="1" l="1"/>
</calcChain>
</file>

<file path=xl/sharedStrings.xml><?xml version="1.0" encoding="utf-8"?>
<sst xmlns="http://schemas.openxmlformats.org/spreadsheetml/2006/main" count="2522" uniqueCount="828">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</sst>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45515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Воскресенье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0.375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140</v>
      </c>
      <c r="Y53" s="383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240</v>
      </c>
      <c r="Y56" s="383">
        <f t="shared" si="6"/>
        <v>240</v>
      </c>
      <c r="Z56" s="36">
        <f>IFERROR(IF(Y56=0,"",ROUNDUP(Y56/H56,0)*0.00937),"")</f>
        <v>0.56220000000000003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254.4</v>
      </c>
      <c r="BN56" s="64">
        <f t="shared" si="8"/>
        <v>254.4</v>
      </c>
      <c r="BO56" s="64">
        <f t="shared" si="9"/>
        <v>0.5</v>
      </c>
      <c r="BP56" s="64">
        <f t="shared" si="10"/>
        <v>0.5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72.962962962962962</v>
      </c>
      <c r="Y59" s="384">
        <f>IFERROR(Y53/H53,"0")+IFERROR(Y54/H54,"0")+IFERROR(Y55/H55,"0")+IFERROR(Y56/H56,"0")+IFERROR(Y57/H57,"0")+IFERROR(Y58/H58,"0")</f>
        <v>73</v>
      </c>
      <c r="Z59" s="384">
        <f>IFERROR(IF(Z53="",0,Z53),"0")+IFERROR(IF(Z54="",0,Z54),"0")+IFERROR(IF(Z55="",0,Z55),"0")+IFERROR(IF(Z56="",0,Z56),"0")+IFERROR(IF(Z57="",0,Z57),"0")+IFERROR(IF(Z58="",0,Z58),"0")</f>
        <v>0.84495000000000009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380</v>
      </c>
      <c r="Y60" s="384">
        <f>IFERROR(SUM(Y53:Y58),"0")</f>
        <v>380.4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400</v>
      </c>
      <c r="Y69" s="383">
        <f t="shared" si="11"/>
        <v>410.40000000000003</v>
      </c>
      <c r="Z69" s="36">
        <f>IFERROR(IF(Y69=0,"",ROUNDUP(Y69/H69,0)*0.02175),"")</f>
        <v>0.8264999999999999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417.77777777777777</v>
      </c>
      <c r="BN69" s="64">
        <f t="shared" si="13"/>
        <v>428.64</v>
      </c>
      <c r="BO69" s="64">
        <f t="shared" si="14"/>
        <v>0.66137566137566139</v>
      </c>
      <c r="BP69" s="64">
        <f t="shared" si="15"/>
        <v>0.67857142857142849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360</v>
      </c>
      <c r="Y74" s="383">
        <f t="shared" si="11"/>
        <v>360</v>
      </c>
      <c r="Z74" s="36">
        <f>IFERROR(IF(Y74=0,"",ROUNDUP(Y74/H74,0)*0.00937),"")</f>
        <v>0.74960000000000004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379.20000000000005</v>
      </c>
      <c r="BN74" s="64">
        <f t="shared" si="13"/>
        <v>379.20000000000005</v>
      </c>
      <c r="BO74" s="64">
        <f t="shared" si="14"/>
        <v>0.66666666666666663</v>
      </c>
      <c r="BP74" s="64">
        <f t="shared" si="15"/>
        <v>0.66666666666666663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117.03703703703704</v>
      </c>
      <c r="Y75" s="384">
        <f>IFERROR(Y68/H68,"0")+IFERROR(Y69/H69,"0")+IFERROR(Y70/H70,"0")+IFERROR(Y71/H71,"0")+IFERROR(Y72/H72,"0")+IFERROR(Y73/H73,"0")+IFERROR(Y74/H74,"0")</f>
        <v>118</v>
      </c>
      <c r="Z75" s="384">
        <f>IFERROR(IF(Z68="",0,Z68),"0")+IFERROR(IF(Z69="",0,Z69),"0")+IFERROR(IF(Z70="",0,Z70),"0")+IFERROR(IF(Z71="",0,Z71),"0")+IFERROR(IF(Z72="",0,Z72),"0")+IFERROR(IF(Z73="",0,Z73),"0")+IFERROR(IF(Z74="",0,Z74),"0")</f>
        <v>1.5760999999999998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760</v>
      </c>
      <c r="Y76" s="384">
        <f>IFERROR(SUM(Y68:Y74),"0")</f>
        <v>770.40000000000009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100</v>
      </c>
      <c r="Y78" s="383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162</v>
      </c>
      <c r="Y79" s="383">
        <f>IFERROR(IF(X79="",0,CEILING((X79/$H79),1)*$H79),"")</f>
        <v>162</v>
      </c>
      <c r="Z79" s="36">
        <f>IFERROR(IF(Y79=0,"",ROUNDUP(Y79/H79,0)*0.00753),"")</f>
        <v>0.45180000000000003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174</v>
      </c>
      <c r="BN79" s="64">
        <f>IFERROR(Y79*I79/H79,"0")</f>
        <v>174</v>
      </c>
      <c r="BO79" s="64">
        <f>IFERROR(1/J79*(X79/H79),"0")</f>
        <v>0.38461538461538458</v>
      </c>
      <c r="BP79" s="64">
        <f>IFERROR(1/J79*(Y79/H79),"0")</f>
        <v>0.38461538461538458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69.259259259259252</v>
      </c>
      <c r="Y80" s="384">
        <f>IFERROR(Y78/H78,"0")+IFERROR(Y79/H79,"0")</f>
        <v>70</v>
      </c>
      <c r="Z80" s="384">
        <f>IFERROR(IF(Z78="",0,Z78),"0")+IFERROR(IF(Z79="",0,Z79),"0")</f>
        <v>0.66930000000000001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262</v>
      </c>
      <c r="Y81" s="384">
        <f>IFERROR(SUM(Y78:Y79),"0")</f>
        <v>270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50</v>
      </c>
      <c r="Y98" s="383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53.357142857142861</v>
      </c>
      <c r="BN98" s="64">
        <f>IFERROR(Y98*I98/H98,"0")</f>
        <v>53.784000000000006</v>
      </c>
      <c r="BO98" s="64">
        <f>IFERROR(1/J98*(X98/H98),"0")</f>
        <v>0.10629251700680271</v>
      </c>
      <c r="BP98" s="64">
        <f>IFERROR(1/J98*(Y98/H98),"0")</f>
        <v>0.10714285714285714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5.9523809523809526</v>
      </c>
      <c r="Y100" s="384">
        <f>IFERROR(Y97/H97,"0")+IFERROR(Y98/H98,"0")+IFERROR(Y99/H99,"0")</f>
        <v>6</v>
      </c>
      <c r="Z100" s="384">
        <f>IFERROR(IF(Z97="",0,Z97),"0")+IFERROR(IF(Z98="",0,Z98),"0")+IFERROR(IF(Z99="",0,Z99),"0")</f>
        <v>0.1305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50</v>
      </c>
      <c r="Y101" s="384">
        <f>IFERROR(SUM(Y97:Y99),"0")</f>
        <v>50.400000000000006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200</v>
      </c>
      <c r="Y104" s="383">
        <f>IFERROR(IF(X104="",0,CEILING((X104/$H104),1)*$H104),"")</f>
        <v>205.20000000000002</v>
      </c>
      <c r="Z104" s="36">
        <f>IFERROR(IF(Y104=0,"",ROUNDUP(Y104/H104,0)*0.02175),"")</f>
        <v>0.41324999999999995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208.88888888888889</v>
      </c>
      <c r="BN104" s="64">
        <f>IFERROR(Y104*I104/H104,"0")</f>
        <v>214.32</v>
      </c>
      <c r="BO104" s="64">
        <f>IFERROR(1/J104*(X104/H104),"0")</f>
        <v>0.3306878306878307</v>
      </c>
      <c r="BP104" s="64">
        <f>IFERROR(1/J104*(Y104/H104),"0")</f>
        <v>0.33928571428571425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405</v>
      </c>
      <c r="Y106" s="383">
        <f>IFERROR(IF(X106="",0,CEILING((X106/$H106),1)*$H106),"")</f>
        <v>405</v>
      </c>
      <c r="Z106" s="36">
        <f>IFERROR(IF(Y106=0,"",ROUNDUP(Y106/H106,0)*0.00937),"")</f>
        <v>0.84329999999999994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423.9</v>
      </c>
      <c r="BN106" s="64">
        <f>IFERROR(Y106*I106/H106,"0")</f>
        <v>423.9</v>
      </c>
      <c r="BO106" s="64">
        <f>IFERROR(1/J106*(X106/H106),"0")</f>
        <v>0.75</v>
      </c>
      <c r="BP106" s="64">
        <f>IFERROR(1/J106*(Y106/H106),"0")</f>
        <v>0.75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108.51851851851852</v>
      </c>
      <c r="Y107" s="384">
        <f>IFERROR(Y104/H104,"0")+IFERROR(Y105/H105,"0")+IFERROR(Y106/H106,"0")</f>
        <v>109</v>
      </c>
      <c r="Z107" s="384">
        <f>IFERROR(IF(Z104="",0,Z104),"0")+IFERROR(IF(Z105="",0,Z105),"0")+IFERROR(IF(Z106="",0,Z106),"0")</f>
        <v>1.2565499999999998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605</v>
      </c>
      <c r="Y108" s="384">
        <f>IFERROR(SUM(Y104:Y106),"0")</f>
        <v>610.20000000000005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4301051543</v>
      </c>
      <c r="D110" s="389">
        <v>4607091386967</v>
      </c>
      <c r="E110" s="390"/>
      <c r="F110" s="381">
        <v>1.4</v>
      </c>
      <c r="G110" s="32">
        <v>6</v>
      </c>
      <c r="H110" s="381">
        <v>8.4</v>
      </c>
      <c r="I110" s="381">
        <v>8.9640000000000004</v>
      </c>
      <c r="J110" s="32">
        <v>56</v>
      </c>
      <c r="K110" s="32" t="s">
        <v>113</v>
      </c>
      <c r="L110" s="32"/>
      <c r="M110" s="33" t="s">
        <v>67</v>
      </c>
      <c r="N110" s="33"/>
      <c r="O110" s="32">
        <v>45</v>
      </c>
      <c r="P110" s="7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170</v>
      </c>
      <c r="Y110" s="383">
        <f>IFERROR(IF(X110="",0,CEILING((X110/$H110),1)*$H110),"")</f>
        <v>176.4</v>
      </c>
      <c r="Z110" s="36">
        <f>IFERROR(IF(Y110=0,"",ROUNDUP(Y110/H110,0)*0.02175),"")</f>
        <v>0.45674999999999999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181.41428571428571</v>
      </c>
      <c r="BN110" s="64">
        <f>IFERROR(Y110*I110/H110,"0")</f>
        <v>188.244</v>
      </c>
      <c r="BO110" s="64">
        <f>IFERROR(1/J110*(X110/H110),"0")</f>
        <v>0.36139455782312924</v>
      </c>
      <c r="BP110" s="64">
        <f>IFERROR(1/J110*(Y110/H110),"0")</f>
        <v>0.375</v>
      </c>
    </row>
    <row r="111" spans="1:68" ht="27" customHeight="1" x14ac:dyDescent="0.25">
      <c r="A111" s="54" t="s">
        <v>195</v>
      </c>
      <c r="B111" s="54" t="s">
        <v>197</v>
      </c>
      <c r="C111" s="31">
        <v>4301051437</v>
      </c>
      <c r="D111" s="389">
        <v>4607091386967</v>
      </c>
      <c r="E111" s="390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450</v>
      </c>
      <c r="Y112" s="383">
        <f>IFERROR(IF(X112="",0,CEILING((X112/$H112),1)*$H112),"")</f>
        <v>450.90000000000003</v>
      </c>
      <c r="Z112" s="36">
        <f>IFERROR(IF(Y112=0,"",ROUNDUP(Y112/H112,0)*0.00753),"")</f>
        <v>1.2575100000000001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495.33333333333331</v>
      </c>
      <c r="BN112" s="64">
        <f>IFERROR(Y112*I112/H112,"0")</f>
        <v>496.32400000000001</v>
      </c>
      <c r="BO112" s="64">
        <f>IFERROR(1/J112*(X112/H112),"0")</f>
        <v>1.0683760683760684</v>
      </c>
      <c r="BP112" s="64">
        <f>IFERROR(1/J112*(Y112/H112),"0")</f>
        <v>1.0705128205128205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186.9047619047619</v>
      </c>
      <c r="Y115" s="384">
        <f>IFERROR(Y110/H110,"0")+IFERROR(Y111/H111,"0")+IFERROR(Y112/H112,"0")+IFERROR(Y113/H113,"0")+IFERROR(Y114/H114,"0")</f>
        <v>188</v>
      </c>
      <c r="Z115" s="384">
        <f>IFERROR(IF(Z110="",0,Z110),"0")+IFERROR(IF(Z111="",0,Z111),"0")+IFERROR(IF(Z112="",0,Z112),"0")+IFERROR(IF(Z113="",0,Z113),"0")+IFERROR(IF(Z114="",0,Z114),"0")</f>
        <v>1.7142600000000001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620</v>
      </c>
      <c r="Y116" s="384">
        <f>IFERROR(SUM(Y110:Y114),"0")</f>
        <v>627.30000000000007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4301011703</v>
      </c>
      <c r="D119" s="389">
        <v>4680115882133</v>
      </c>
      <c r="E119" s="390"/>
      <c r="F119" s="381">
        <v>1.4</v>
      </c>
      <c r="G119" s="32">
        <v>8</v>
      </c>
      <c r="H119" s="381">
        <v>11.2</v>
      </c>
      <c r="I119" s="381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50</v>
      </c>
      <c r="Y119" s="383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16.5" customHeight="1" x14ac:dyDescent="0.25">
      <c r="A120" s="54" t="s">
        <v>205</v>
      </c>
      <c r="B120" s="54" t="s">
        <v>207</v>
      </c>
      <c r="C120" s="31">
        <v>4301011514</v>
      </c>
      <c r="D120" s="389">
        <v>4680115882133</v>
      </c>
      <c r="E120" s="390"/>
      <c r="F120" s="381">
        <v>1.35</v>
      </c>
      <c r="G120" s="32">
        <v>8</v>
      </c>
      <c r="H120" s="381">
        <v>10.8</v>
      </c>
      <c r="I120" s="381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450</v>
      </c>
      <c r="Y122" s="383">
        <f>IFERROR(IF(X122="",0,CEILING((X122/$H122),1)*$H122),"")</f>
        <v>450</v>
      </c>
      <c r="Z122" s="36">
        <f>IFERROR(IF(Y122=0,"",ROUNDUP(Y122/H122,0)*0.00937),"")</f>
        <v>0.93699999999999994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474</v>
      </c>
      <c r="BN122" s="64">
        <f>IFERROR(Y122*I122/H122,"0")</f>
        <v>474</v>
      </c>
      <c r="BO122" s="64">
        <f>IFERROR(1/J122*(X122/H122),"0")</f>
        <v>0.83333333333333337</v>
      </c>
      <c r="BP122" s="64">
        <f>IFERROR(1/J122*(Y122/H122),"0")</f>
        <v>0.83333333333333337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104.46428571428571</v>
      </c>
      <c r="Y124" s="384">
        <f>IFERROR(Y119/H119,"0")+IFERROR(Y120/H120,"0")+IFERROR(Y121/H121,"0")+IFERROR(Y122/H122,"0")+IFERROR(Y123/H123,"0")</f>
        <v>105</v>
      </c>
      <c r="Z124" s="384">
        <f>IFERROR(IF(Z119="",0,Z119),"0")+IFERROR(IF(Z120="",0,Z120),"0")+IFERROR(IF(Z121="",0,Z121),"0")+IFERROR(IF(Z122="",0,Z122),"0")+IFERROR(IF(Z123="",0,Z123),"0")</f>
        <v>1.04575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500</v>
      </c>
      <c r="Y125" s="384">
        <f>IFERROR(SUM(Y119:Y123),"0")</f>
        <v>506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550</v>
      </c>
      <c r="Y134" s="383">
        <f t="shared" si="21"/>
        <v>554.4</v>
      </c>
      <c r="Z134" s="36">
        <f>IFERROR(IF(Y134=0,"",ROUNDUP(Y134/H134,0)*0.02175),"")</f>
        <v>1.4355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586.53571428571433</v>
      </c>
      <c r="BN134" s="64">
        <f t="shared" si="23"/>
        <v>591.22799999999995</v>
      </c>
      <c r="BO134" s="64">
        <f t="shared" si="24"/>
        <v>1.1692176870748296</v>
      </c>
      <c r="BP134" s="64">
        <f t="shared" si="25"/>
        <v>1.1785714285714286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495</v>
      </c>
      <c r="Y136" s="383">
        <f t="shared" si="21"/>
        <v>496.8</v>
      </c>
      <c r="Z136" s="36">
        <f>IFERROR(IF(Y136=0,"",ROUNDUP(Y136/H136,0)*0.00753),"")</f>
        <v>1.3855200000000001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544.86666666666667</v>
      </c>
      <c r="BN136" s="64">
        <f t="shared" si="23"/>
        <v>546.84799999999996</v>
      </c>
      <c r="BO136" s="64">
        <f t="shared" si="24"/>
        <v>1.175213675213675</v>
      </c>
      <c r="BP136" s="64">
        <f t="shared" si="25"/>
        <v>1.1794871794871795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248.8095238095238</v>
      </c>
      <c r="Y139" s="384">
        <f>IFERROR(Y133/H133,"0")+IFERROR(Y134/H134,"0")+IFERROR(Y135/H135,"0")+IFERROR(Y136/H136,"0")+IFERROR(Y137/H137,"0")+IFERROR(Y138/H138,"0")</f>
        <v>250</v>
      </c>
      <c r="Z139" s="384">
        <f>IFERROR(IF(Z133="",0,Z133),"0")+IFERROR(IF(Z134="",0,Z134),"0")+IFERROR(IF(Z135="",0,Z135),"0")+IFERROR(IF(Z136="",0,Z136),"0")+IFERROR(IF(Z137="",0,Z137),"0")+IFERROR(IF(Z138="",0,Z138),"0")</f>
        <v>2.8210199999999999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1045</v>
      </c>
      <c r="Y140" s="384">
        <f>IFERROR(SUM(Y133:Y138),"0")</f>
        <v>1051.2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29.7</v>
      </c>
      <c r="Y143" s="383">
        <f>IFERROR(IF(X143="",0,CEILING((X143/$H143),1)*$H143),"")</f>
        <v>29.7</v>
      </c>
      <c r="Z143" s="36">
        <f>IFERROR(IF(Y143=0,"",ROUNDUP(Y143/H143,0)*0.00753),"")</f>
        <v>0.11295000000000001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33.870000000000005</v>
      </c>
      <c r="BN143" s="64">
        <f>IFERROR(Y143*I143/H143,"0")</f>
        <v>33.870000000000005</v>
      </c>
      <c r="BO143" s="64">
        <f>IFERROR(1/J143*(X143/H143),"0")</f>
        <v>9.6153846153846145E-2</v>
      </c>
      <c r="BP143" s="64">
        <f>IFERROR(1/J143*(Y143/H143),"0")</f>
        <v>9.6153846153846145E-2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15</v>
      </c>
      <c r="Y144" s="384">
        <f>IFERROR(Y142/H142,"0")+IFERROR(Y143/H143,"0")</f>
        <v>15</v>
      </c>
      <c r="Z144" s="384">
        <f>IFERROR(IF(Z142="",0,Z142),"0")+IFERROR(IF(Z143="",0,Z143),"0")</f>
        <v>0.11295000000000001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29.7</v>
      </c>
      <c r="Y145" s="384">
        <f>IFERROR(SUM(Y142:Y143),"0")</f>
        <v>29.7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4301011564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4301011562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100</v>
      </c>
      <c r="Y149" s="383">
        <f>IFERROR(IF(X149="",0,CEILING((X149/$H149),1)*$H149),"")</f>
        <v>102.4</v>
      </c>
      <c r="Z149" s="36">
        <f>IFERROR(IF(Y149=0,"",ROUNDUP(Y149/H149,0)*0.00753),"")</f>
        <v>0.24096000000000001</v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106.25</v>
      </c>
      <c r="BN149" s="64">
        <f>IFERROR(Y149*I149/H149,"0")</f>
        <v>108.8</v>
      </c>
      <c r="BO149" s="64">
        <f>IFERROR(1/J149*(X149/H149),"0")</f>
        <v>0.2003205128205128</v>
      </c>
      <c r="BP149" s="64">
        <f>IFERROR(1/J149*(Y149/H149),"0")</f>
        <v>0.20512820512820512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31.25</v>
      </c>
      <c r="Y150" s="384">
        <f>IFERROR(Y148/H148,"0")+IFERROR(Y149/H149,"0")</f>
        <v>32</v>
      </c>
      <c r="Z150" s="384">
        <f>IFERROR(IF(Z148="",0,Z148),"0")+IFERROR(IF(Z149="",0,Z149),"0")</f>
        <v>0.24096000000000001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100</v>
      </c>
      <c r="Y151" s="384">
        <f>IFERROR(SUM(Y148:Y149),"0")</f>
        <v>102.4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35</v>
      </c>
      <c r="Y154" s="383">
        <f>IFERROR(IF(X154="",0,CEILING((X154/$H154),1)*$H154),"")</f>
        <v>36.4</v>
      </c>
      <c r="Z154" s="36">
        <f>IFERROR(IF(Y154=0,"",ROUNDUP(Y154/H154,0)*0.00753),"")</f>
        <v>9.7890000000000005E-2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38.6</v>
      </c>
      <c r="BN154" s="64">
        <f>IFERROR(Y154*I154/H154,"0")</f>
        <v>40.144000000000005</v>
      </c>
      <c r="BO154" s="64">
        <f>IFERROR(1/J154*(X154/H154),"0")</f>
        <v>8.0128205128205121E-2</v>
      </c>
      <c r="BP154" s="64">
        <f>IFERROR(1/J154*(Y154/H154),"0")</f>
        <v>8.3333333333333329E-2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12.5</v>
      </c>
      <c r="Y155" s="384">
        <f>IFERROR(Y153/H153,"0")+IFERROR(Y154/H154,"0")</f>
        <v>13</v>
      </c>
      <c r="Z155" s="384">
        <f>IFERROR(IF(Z153="",0,Z153),"0")+IFERROR(IF(Z154="",0,Z154),"0")</f>
        <v>9.7890000000000005E-2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35</v>
      </c>
      <c r="Y156" s="384">
        <f>IFERROR(SUM(Y153:Y154),"0")</f>
        <v>36.4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82.5</v>
      </c>
      <c r="Y159" s="383">
        <f>IFERROR(IF(X159="",0,CEILING((X159/$H159),1)*$H159),"")</f>
        <v>84.48</v>
      </c>
      <c r="Z159" s="36">
        <f>IFERROR(IF(Y159=0,"",ROUNDUP(Y159/H159,0)*0.00753),"")</f>
        <v>0.24096000000000001</v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91.5</v>
      </c>
      <c r="BN159" s="64">
        <f>IFERROR(Y159*I159/H159,"0")</f>
        <v>93.695999999999998</v>
      </c>
      <c r="BO159" s="64">
        <f>IFERROR(1/J159*(X159/H159),"0")</f>
        <v>0.2003205128205128</v>
      </c>
      <c r="BP159" s="64">
        <f>IFERROR(1/J159*(Y159/H159),"0")</f>
        <v>0.20512820512820512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31.25</v>
      </c>
      <c r="Y160" s="384">
        <f>IFERROR(Y158/H158,"0")+IFERROR(Y159/H159,"0")</f>
        <v>32</v>
      </c>
      <c r="Z160" s="384">
        <f>IFERROR(IF(Z158="",0,Z158),"0")+IFERROR(IF(Z159="",0,Z159),"0")</f>
        <v>0.24096000000000001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82.5</v>
      </c>
      <c r="Y161" s="384">
        <f>IFERROR(SUM(Y158:Y159),"0")</f>
        <v>84.48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45</v>
      </c>
      <c r="Y165" s="383">
        <f>IFERROR(IF(X165="",0,CEILING((X165/$H165),1)*$H165),"")</f>
        <v>45</v>
      </c>
      <c r="Z165" s="36">
        <f>IFERROR(IF(Y165=0,"",ROUNDUP(Y165/H165,0)*0.00753),"")</f>
        <v>0.11295000000000001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48</v>
      </c>
      <c r="BN165" s="64">
        <f>IFERROR(Y165*I165/H165,"0")</f>
        <v>48</v>
      </c>
      <c r="BO165" s="64">
        <f>IFERROR(1/J165*(X165/H165),"0")</f>
        <v>9.6153846153846145E-2</v>
      </c>
      <c r="BP165" s="64">
        <f>IFERROR(1/J165*(Y165/H165),"0")</f>
        <v>9.6153846153846145E-2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15</v>
      </c>
      <c r="Y167" s="384">
        <f>IFERROR(Y164/H164,"0")+IFERROR(Y165/H165,"0")+IFERROR(Y166/H166,"0")</f>
        <v>15</v>
      </c>
      <c r="Z167" s="384">
        <f>IFERROR(IF(Z164="",0,Z164),"0")+IFERROR(IF(Z165="",0,Z165),"0")+IFERROR(IF(Z166="",0,Z166),"0")</f>
        <v>0.11295000000000001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45</v>
      </c>
      <c r="Y168" s="384">
        <f>IFERROR(SUM(Y164:Y166),"0")</f>
        <v>45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40</v>
      </c>
      <c r="Y178" s="383">
        <f>IFERROR(IF(X178="",0,CEILING((X178/$H178),1)*$H178),"")</f>
        <v>42</v>
      </c>
      <c r="Z178" s="36">
        <f>IFERROR(IF(Y178=0,"",ROUNDUP(Y178/H178,0)*0.02175),"")</f>
        <v>0.10874999999999999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42.685714285714283</v>
      </c>
      <c r="BN178" s="64">
        <f>IFERROR(Y178*I178/H178,"0")</f>
        <v>44.82</v>
      </c>
      <c r="BO178" s="64">
        <f>IFERROR(1/J178*(X178/H178),"0")</f>
        <v>8.5034013605442174E-2</v>
      </c>
      <c r="BP178" s="64">
        <f>IFERROR(1/J178*(Y178/H178),"0")</f>
        <v>8.9285714285714274E-2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45</v>
      </c>
      <c r="Y180" s="383">
        <f>IFERROR(IF(X180="",0,CEILING((X180/$H180),1)*$H180),"")</f>
        <v>45</v>
      </c>
      <c r="Z180" s="36">
        <f>IFERROR(IF(Y180=0,"",ROUNDUP(Y180/H180,0)*0.00753),"")</f>
        <v>0.11295000000000001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49.079999999999991</v>
      </c>
      <c r="BN180" s="64">
        <f>IFERROR(Y180*I180/H180,"0")</f>
        <v>49.079999999999991</v>
      </c>
      <c r="BO180" s="64">
        <f>IFERROR(1/J180*(X180/H180),"0")</f>
        <v>9.6153846153846145E-2</v>
      </c>
      <c r="BP180" s="64">
        <f>IFERROR(1/J180*(Y180/H180),"0")</f>
        <v>9.6153846153846145E-2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19.761904761904763</v>
      </c>
      <c r="Y181" s="384">
        <f>IFERROR(Y178/H178,"0")+IFERROR(Y179/H179,"0")+IFERROR(Y180/H180,"0")</f>
        <v>20</v>
      </c>
      <c r="Z181" s="384">
        <f>IFERROR(IF(Z178="",0,Z178),"0")+IFERROR(IF(Z179="",0,Z179),"0")+IFERROR(IF(Z180="",0,Z180),"0")</f>
        <v>0.22170000000000001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85</v>
      </c>
      <c r="Y182" s="384">
        <f>IFERROR(SUM(Y178:Y180),"0")</f>
        <v>87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50</v>
      </c>
      <c r="Y186" s="383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20</v>
      </c>
      <c r="Y187" s="383">
        <f t="shared" si="26"/>
        <v>21</v>
      </c>
      <c r="Z187" s="36">
        <f>IFERROR(IF(Y187=0,"",ROUNDUP(Y187/H187,0)*0.00753),"")</f>
        <v>3.7650000000000003E-2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21.238095238095237</v>
      </c>
      <c r="BN187" s="64">
        <f t="shared" si="28"/>
        <v>22.299999999999997</v>
      </c>
      <c r="BO187" s="64">
        <f t="shared" si="29"/>
        <v>3.0525030525030524E-2</v>
      </c>
      <c r="BP187" s="64">
        <f t="shared" si="30"/>
        <v>3.2051282051282048E-2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50</v>
      </c>
      <c r="Y188" s="383">
        <f t="shared" si="26"/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52.380952380952387</v>
      </c>
      <c r="BN188" s="64">
        <f t="shared" si="28"/>
        <v>52.800000000000011</v>
      </c>
      <c r="BO188" s="64">
        <f t="shared" si="29"/>
        <v>7.6312576312576319E-2</v>
      </c>
      <c r="BP188" s="64">
        <f t="shared" si="30"/>
        <v>7.6923076923076927E-2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140</v>
      </c>
      <c r="Y189" s="383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140</v>
      </c>
      <c r="Y190" s="383">
        <f t="shared" si="26"/>
        <v>140.70000000000002</v>
      </c>
      <c r="Z190" s="36">
        <f>IFERROR(IF(Y190=0,"",ROUNDUP(Y190/H190,0)*0.00502),"")</f>
        <v>0.33634000000000003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148.66666666666666</v>
      </c>
      <c r="BN190" s="64">
        <f t="shared" si="28"/>
        <v>149.41</v>
      </c>
      <c r="BO190" s="64">
        <f t="shared" si="29"/>
        <v>0.28490028490028491</v>
      </c>
      <c r="BP190" s="64">
        <f t="shared" si="30"/>
        <v>0.28632478632478636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175</v>
      </c>
      <c r="Y191" s="383">
        <f t="shared" si="26"/>
        <v>176.4</v>
      </c>
      <c r="Z191" s="36">
        <f>IFERROR(IF(Y191=0,"",ROUNDUP(Y191/H191,0)*0.00502),"")</f>
        <v>0.42168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183.33333333333334</v>
      </c>
      <c r="BN191" s="64">
        <f t="shared" si="28"/>
        <v>184.8</v>
      </c>
      <c r="BO191" s="64">
        <f t="shared" si="29"/>
        <v>0.35612535612535612</v>
      </c>
      <c r="BP191" s="64">
        <f t="shared" si="30"/>
        <v>0.35897435897435903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245.23809523809518</v>
      </c>
      <c r="Y194" s="384">
        <f>IFERROR(Y186/H186,"0")+IFERROR(Y187/H187,"0")+IFERROR(Y188/H188,"0")+IFERROR(Y189/H189,"0")+IFERROR(Y190/H190,"0")+IFERROR(Y191/H191,"0")+IFERROR(Y192/H192,"0")+IFERROR(Y193/H193,"0")</f>
        <v>247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1.3127300000000002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575</v>
      </c>
      <c r="Y195" s="384">
        <f>IFERROR(SUM(Y186:Y193),"0")</f>
        <v>579.6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110</v>
      </c>
      <c r="Y208" s="383">
        <f t="shared" ref="Y208:Y215" si="31">IFERROR(IF(X208="",0,CEILING((X208/$H208),1)*$H208),"")</f>
        <v>113.4</v>
      </c>
      <c r="Z208" s="36">
        <f>IFERROR(IF(Y208=0,"",ROUNDUP(Y208/H208,0)*0.00937),"")</f>
        <v>0.19677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114.27777777777777</v>
      </c>
      <c r="BN208" s="64">
        <f t="shared" ref="BN208:BN215" si="33">IFERROR(Y208*I208/H208,"0")</f>
        <v>117.81</v>
      </c>
      <c r="BO208" s="64">
        <f t="shared" ref="BO208:BO215" si="34">IFERROR(1/J208*(X208/H208),"0")</f>
        <v>0.16975308641975309</v>
      </c>
      <c r="BP208" s="64">
        <f t="shared" ref="BP208:BP215" si="35">IFERROR(1/J208*(Y208/H208),"0")</f>
        <v>0.17499999999999999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80</v>
      </c>
      <c r="Y209" s="383">
        <f t="shared" si="31"/>
        <v>81</v>
      </c>
      <c r="Z209" s="36">
        <f>IFERROR(IF(Y209=0,"",ROUNDUP(Y209/H209,0)*0.00937),"")</f>
        <v>0.14055000000000001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83.111111111111114</v>
      </c>
      <c r="BN209" s="64">
        <f t="shared" si="33"/>
        <v>84.15</v>
      </c>
      <c r="BO209" s="64">
        <f t="shared" si="34"/>
        <v>0.12345679012345677</v>
      </c>
      <c r="BP209" s="64">
        <f t="shared" si="35"/>
        <v>0.12499999999999999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160</v>
      </c>
      <c r="Y210" s="383">
        <f t="shared" si="31"/>
        <v>162</v>
      </c>
      <c r="Z210" s="36">
        <f>IFERROR(IF(Y210=0,"",ROUNDUP(Y210/H210,0)*0.00937),"")</f>
        <v>0.28110000000000002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166.22222222222223</v>
      </c>
      <c r="BN210" s="64">
        <f t="shared" si="33"/>
        <v>168.3</v>
      </c>
      <c r="BO210" s="64">
        <f t="shared" si="34"/>
        <v>0.24691358024691354</v>
      </c>
      <c r="BP210" s="64">
        <f t="shared" si="35"/>
        <v>0.24999999999999997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70</v>
      </c>
      <c r="Y211" s="383">
        <f t="shared" si="31"/>
        <v>70.2</v>
      </c>
      <c r="Z211" s="36">
        <f>IFERROR(IF(Y211=0,"",ROUNDUP(Y211/H211,0)*0.00937),"")</f>
        <v>0.12181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72.722222222222229</v>
      </c>
      <c r="BN211" s="64">
        <f t="shared" si="33"/>
        <v>72.930000000000007</v>
      </c>
      <c r="BO211" s="64">
        <f t="shared" si="34"/>
        <v>0.10802469135802469</v>
      </c>
      <c r="BP211" s="64">
        <f t="shared" si="35"/>
        <v>0.10833333333333334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77.777777777777771</v>
      </c>
      <c r="Y216" s="384">
        <f>IFERROR(Y208/H208,"0")+IFERROR(Y209/H209,"0")+IFERROR(Y210/H210,"0")+IFERROR(Y211/H211,"0")+IFERROR(Y212/H212,"0")+IFERROR(Y213/H213,"0")+IFERROR(Y214/H214,"0")+IFERROR(Y215/H215,"0")</f>
        <v>79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0.74022999999999994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420</v>
      </c>
      <c r="Y217" s="384">
        <f>IFERROR(SUM(Y208:Y215),"0")</f>
        <v>426.59999999999997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180</v>
      </c>
      <c r="Y222" s="383">
        <f t="shared" si="36"/>
        <v>182.7</v>
      </c>
      <c r="Z222" s="36">
        <f>IFERROR(IF(Y222=0,"",ROUNDUP(Y222/H222,0)*0.02175),"")</f>
        <v>0.45674999999999999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191.66896551724139</v>
      </c>
      <c r="BN222" s="64">
        <f t="shared" si="38"/>
        <v>194.54399999999998</v>
      </c>
      <c r="BO222" s="64">
        <f t="shared" si="39"/>
        <v>0.36945812807881773</v>
      </c>
      <c r="BP222" s="64">
        <f t="shared" si="40"/>
        <v>0.375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280</v>
      </c>
      <c r="Y223" s="383">
        <f t="shared" si="36"/>
        <v>280.8</v>
      </c>
      <c r="Z223" s="36">
        <f t="shared" ref="Z223:Z229" si="41">IFERROR(IF(Y223=0,"",ROUNDUP(Y223/H223,0)*0.00753),"")</f>
        <v>0.88101000000000007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313.83333333333331</v>
      </c>
      <c r="BN223" s="64">
        <f t="shared" si="38"/>
        <v>314.73</v>
      </c>
      <c r="BO223" s="64">
        <f t="shared" si="39"/>
        <v>0.74786324786324787</v>
      </c>
      <c r="BP223" s="64">
        <f t="shared" si="40"/>
        <v>0.75000000000000011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440</v>
      </c>
      <c r="Y225" s="383">
        <f t="shared" si="36"/>
        <v>441.59999999999997</v>
      </c>
      <c r="Z225" s="36">
        <f t="shared" si="41"/>
        <v>1.3855200000000001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489.86666666666673</v>
      </c>
      <c r="BN225" s="64">
        <f t="shared" si="38"/>
        <v>491.64799999999997</v>
      </c>
      <c r="BO225" s="64">
        <f t="shared" si="39"/>
        <v>1.1752136752136753</v>
      </c>
      <c r="BP225" s="64">
        <f t="shared" si="40"/>
        <v>1.1794871794871795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160</v>
      </c>
      <c r="Y228" s="383">
        <f t="shared" si="36"/>
        <v>160.79999999999998</v>
      </c>
      <c r="Z228" s="36">
        <f t="shared" si="41"/>
        <v>0.50451000000000001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178.13333333333335</v>
      </c>
      <c r="BN228" s="64">
        <f t="shared" si="38"/>
        <v>179.024</v>
      </c>
      <c r="BO228" s="64">
        <f t="shared" si="39"/>
        <v>0.42735042735042739</v>
      </c>
      <c r="BP228" s="64">
        <f t="shared" si="40"/>
        <v>0.42948717948717946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240</v>
      </c>
      <c r="Y229" s="383">
        <f t="shared" si="36"/>
        <v>240</v>
      </c>
      <c r="Z229" s="36">
        <f t="shared" si="41"/>
        <v>0.753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267.8</v>
      </c>
      <c r="BN229" s="64">
        <f t="shared" si="38"/>
        <v>267.8</v>
      </c>
      <c r="BO229" s="64">
        <f t="shared" si="39"/>
        <v>0.64102564102564097</v>
      </c>
      <c r="BP229" s="64">
        <f t="shared" si="40"/>
        <v>0.64102564102564097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487.35632183908052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489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3.9807899999999998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1300</v>
      </c>
      <c r="Y231" s="384">
        <f>IFERROR(SUM(Y219:Y229),"0")</f>
        <v>1305.8999999999999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56</v>
      </c>
      <c r="Y236" s="383">
        <f>IFERROR(IF(X236="",0,CEILING((X236/$H236),1)*$H236),"")</f>
        <v>57.599999999999994</v>
      </c>
      <c r="Z236" s="36">
        <f>IFERROR(IF(Y236=0,"",ROUNDUP(Y236/H236,0)*0.00753),"")</f>
        <v>0.18071999999999999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62.346666666666671</v>
      </c>
      <c r="BN236" s="64">
        <f>IFERROR(Y236*I236/H236,"0")</f>
        <v>64.128</v>
      </c>
      <c r="BO236" s="64">
        <f>IFERROR(1/J236*(X236/H236),"0")</f>
        <v>0.1495726495726496</v>
      </c>
      <c r="BP236" s="64">
        <f>IFERROR(1/J236*(Y236/H236),"0")</f>
        <v>0.15384615384615385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64</v>
      </c>
      <c r="Y237" s="383">
        <f>IFERROR(IF(X237="",0,CEILING((X237/$H237),1)*$H237),"")</f>
        <v>64.8</v>
      </c>
      <c r="Z237" s="36">
        <f>IFERROR(IF(Y237=0,"",ROUNDUP(Y237/H237,0)*0.00753),"")</f>
        <v>0.20331000000000002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71.253333333333345</v>
      </c>
      <c r="BN237" s="64">
        <f>IFERROR(Y237*I237/H237,"0")</f>
        <v>72.144000000000005</v>
      </c>
      <c r="BO237" s="64">
        <f>IFERROR(1/J237*(X237/H237),"0")</f>
        <v>0.17094017094017094</v>
      </c>
      <c r="BP237" s="64">
        <f>IFERROR(1/J237*(Y237/H237),"0")</f>
        <v>0.17307692307692307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50</v>
      </c>
      <c r="Y238" s="384">
        <f>IFERROR(Y233/H233,"0")+IFERROR(Y234/H234,"0")+IFERROR(Y235/H235,"0")+IFERROR(Y236/H236,"0")+IFERROR(Y237/H237,"0")</f>
        <v>51</v>
      </c>
      <c r="Z238" s="384">
        <f>IFERROR(IF(Z233="",0,Z233),"0")+IFERROR(IF(Z234="",0,Z234),"0")+IFERROR(IF(Z235="",0,Z235),"0")+IFERROR(IF(Z236="",0,Z236),"0")+IFERROR(IF(Z237="",0,Z237),"0")</f>
        <v>0.38402999999999998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120</v>
      </c>
      <c r="Y239" s="384">
        <f>IFERROR(SUM(Y233:Y237),"0")</f>
        <v>122.39999999999999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80</v>
      </c>
      <c r="Y245" s="383">
        <f t="shared" si="42"/>
        <v>81.2</v>
      </c>
      <c r="Z245" s="36">
        <f>IFERROR(IF(Y245=0,"",ROUNDUP(Y245/H245,0)*0.02175),"")</f>
        <v>0.15225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83.310344827586206</v>
      </c>
      <c r="BN245" s="64">
        <f t="shared" si="44"/>
        <v>84.56</v>
      </c>
      <c r="BO245" s="64">
        <f t="shared" si="45"/>
        <v>0.12315270935960591</v>
      </c>
      <c r="BP245" s="64">
        <f t="shared" si="46"/>
        <v>0.125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6.8965517241379315</v>
      </c>
      <c r="Y250" s="384">
        <f>IFERROR(Y242/H242,"0")+IFERROR(Y243/H243,"0")+IFERROR(Y244/H244,"0")+IFERROR(Y245/H245,"0")+IFERROR(Y246/H246,"0")+IFERROR(Y247/H247,"0")+IFERROR(Y248/H248,"0")+IFERROR(Y249/H249,"0")</f>
        <v>7.0000000000000009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0.15225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80</v>
      </c>
      <c r="Y251" s="384">
        <f>IFERROR(SUM(Y242:Y249),"0")</f>
        <v>81.2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80</v>
      </c>
      <c r="Y254" s="383">
        <f t="shared" ref="Y254:Y261" si="47">IFERROR(IF(X254="",0,CEILING((X254/$H254),1)*$H254),"")</f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83.310344827586206</v>
      </c>
      <c r="BN254" s="64">
        <f t="shared" ref="BN254:BN261" si="49">IFERROR(Y254*I254/H254,"0")</f>
        <v>84.56</v>
      </c>
      <c r="BO254" s="64">
        <f t="shared" ref="BO254:BO261" si="50">IFERROR(1/J254*(X254/H254),"0")</f>
        <v>0.12315270935960591</v>
      </c>
      <c r="BP254" s="64">
        <f t="shared" ref="BP254:BP261" si="51">IFERROR(1/J254*(Y254/H254),"0")</f>
        <v>0.125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80</v>
      </c>
      <c r="Y257" s="383">
        <f t="shared" si="47"/>
        <v>81.2</v>
      </c>
      <c r="Z257" s="36">
        <f>IFERROR(IF(Y257=0,"",ROUNDUP(Y257/H257,0)*0.02175),"")</f>
        <v>0.15225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83.310344827586206</v>
      </c>
      <c r="BN257" s="64">
        <f t="shared" si="49"/>
        <v>84.56</v>
      </c>
      <c r="BO257" s="64">
        <f t="shared" si="50"/>
        <v>0.12315270935960591</v>
      </c>
      <c r="BP257" s="64">
        <f t="shared" si="51"/>
        <v>0.125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36</v>
      </c>
      <c r="Y258" s="383">
        <f t="shared" si="47"/>
        <v>36</v>
      </c>
      <c r="Z258" s="36">
        <f>IFERROR(IF(Y258=0,"",ROUNDUP(Y258/H258,0)*0.00937),"")</f>
        <v>8.4330000000000002E-2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38.160000000000004</v>
      </c>
      <c r="BN258" s="64">
        <f t="shared" si="49"/>
        <v>38.160000000000004</v>
      </c>
      <c r="BO258" s="64">
        <f t="shared" si="50"/>
        <v>7.4999999999999997E-2</v>
      </c>
      <c r="BP258" s="64">
        <f t="shared" si="51"/>
        <v>7.4999999999999997E-2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40</v>
      </c>
      <c r="Y261" s="383">
        <f t="shared" si="47"/>
        <v>40</v>
      </c>
      <c r="Z261" s="36">
        <f>IFERROR(IF(Y261=0,"",ROUNDUP(Y261/H261,0)*0.00937),"")</f>
        <v>9.3700000000000006E-2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42.400000000000006</v>
      </c>
      <c r="BN261" s="64">
        <f t="shared" si="49"/>
        <v>42.400000000000006</v>
      </c>
      <c r="BO261" s="64">
        <f t="shared" si="50"/>
        <v>8.3333333333333329E-2</v>
      </c>
      <c r="BP261" s="64">
        <f t="shared" si="51"/>
        <v>8.3333333333333329E-2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32.793103448275865</v>
      </c>
      <c r="Y262" s="384">
        <f>IFERROR(Y254/H254,"0")+IFERROR(Y255/H255,"0")+IFERROR(Y256/H256,"0")+IFERROR(Y257/H257,"0")+IFERROR(Y258/H258,"0")+IFERROR(Y259/H259,"0")+IFERROR(Y260/H260,"0")+IFERROR(Y261/H261,"0")</f>
        <v>33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0.48253000000000001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236</v>
      </c>
      <c r="Y263" s="384">
        <f>IFERROR(SUM(Y254:Y261),"0")</f>
        <v>238.4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240</v>
      </c>
      <c r="Y289" s="383">
        <f>IFERROR(IF(X289="",0,CEILING((X289/$H289),1)*$H289),"")</f>
        <v>240</v>
      </c>
      <c r="Z289" s="36">
        <f>IFERROR(IF(Y289=0,"",ROUNDUP(Y289/H289,0)*0.00753),"")</f>
        <v>0.753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267.20000000000005</v>
      </c>
      <c r="BN289" s="64">
        <f>IFERROR(Y289*I289/H289,"0")</f>
        <v>267.20000000000005</v>
      </c>
      <c r="BO289" s="64">
        <f>IFERROR(1/J289*(X289/H289),"0")</f>
        <v>0.64102564102564097</v>
      </c>
      <c r="BP289" s="64">
        <f>IFERROR(1/J289*(Y289/H289),"0")</f>
        <v>0.64102564102564097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360</v>
      </c>
      <c r="Y290" s="383">
        <f>IFERROR(IF(X290="",0,CEILING((X290/$H290),1)*$H290),"")</f>
        <v>360</v>
      </c>
      <c r="Z290" s="36">
        <f>IFERROR(IF(Y290=0,"",ROUNDUP(Y290/H290,0)*0.00753),"")</f>
        <v>1.1294999999999999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390</v>
      </c>
      <c r="BN290" s="64">
        <f>IFERROR(Y290*I290/H290,"0")</f>
        <v>390</v>
      </c>
      <c r="BO290" s="64">
        <f>IFERROR(1/J290*(X290/H290),"0")</f>
        <v>0.96153846153846145</v>
      </c>
      <c r="BP290" s="64">
        <f>IFERROR(1/J290*(Y290/H290),"0")</f>
        <v>0.96153846153846145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250</v>
      </c>
      <c r="Y292" s="384">
        <f>IFERROR(Y287/H287,"0")+IFERROR(Y288/H288,"0")+IFERROR(Y289/H289,"0")+IFERROR(Y290/H290,"0")+IFERROR(Y291/H291,"0")</f>
        <v>250</v>
      </c>
      <c r="Z292" s="384">
        <f>IFERROR(IF(Z287="",0,Z287),"0")+IFERROR(IF(Z288="",0,Z288),"0")+IFERROR(IF(Z289="",0,Z289),"0")+IFERROR(IF(Z290="",0,Z290),"0")+IFERROR(IF(Z291="",0,Z291),"0")</f>
        <v>1.8824999999999998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600</v>
      </c>
      <c r="Y293" s="384">
        <f>IFERROR(SUM(Y287:Y291),"0")</f>
        <v>600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140</v>
      </c>
      <c r="Y305" s="383">
        <f>IFERROR(IF(X305="",0,CEILING((X305/$H305),1)*$H305),"")</f>
        <v>140.70000000000002</v>
      </c>
      <c r="Z305" s="36">
        <f>IFERROR(IF(Y305=0,"",ROUNDUP(Y305/H305,0)*0.00502),"")</f>
        <v>0.33634000000000003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146.66666666666666</v>
      </c>
      <c r="BN305" s="64">
        <f>IFERROR(Y305*I305/H305,"0")</f>
        <v>147.40000000000003</v>
      </c>
      <c r="BO305" s="64">
        <f>IFERROR(1/J305*(X305/H305),"0")</f>
        <v>0.28490028490028491</v>
      </c>
      <c r="BP305" s="64">
        <f>IFERROR(1/J305*(Y305/H305),"0")</f>
        <v>0.28632478632478636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66.666666666666657</v>
      </c>
      <c r="Y307" s="384">
        <f>IFERROR(Y305/H305,"0")+IFERROR(Y306/H306,"0")</f>
        <v>67</v>
      </c>
      <c r="Z307" s="384">
        <f>IFERROR(IF(Z305="",0,Z305),"0")+IFERROR(IF(Z306="",0,Z306),"0")</f>
        <v>0.33634000000000003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140</v>
      </c>
      <c r="Y308" s="384">
        <f>IFERROR(SUM(Y305:Y306),"0")</f>
        <v>140.70000000000002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30</v>
      </c>
      <c r="Y337" s="383">
        <f>IFERROR(IF(X337="",0,CEILING((X337/$H337),1)*$H337),"")</f>
        <v>33.6</v>
      </c>
      <c r="Z337" s="36">
        <f>IFERROR(IF(Y337=0,"",ROUNDUP(Y337/H337,0)*0.02175),"")</f>
        <v>8.6999999999999994E-2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32.014285714285712</v>
      </c>
      <c r="BN337" s="64">
        <f>IFERROR(Y337*I337/H337,"0")</f>
        <v>35.856000000000002</v>
      </c>
      <c r="BO337" s="64">
        <f>IFERROR(1/J337*(X337/H337),"0")</f>
        <v>6.377551020408162E-2</v>
      </c>
      <c r="BP337" s="64">
        <f>IFERROR(1/J337*(Y337/H337),"0")</f>
        <v>7.1428571428571425E-2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300</v>
      </c>
      <c r="Y338" s="383">
        <f>IFERROR(IF(X338="",0,CEILING((X338/$H338),1)*$H338),"")</f>
        <v>304.2</v>
      </c>
      <c r="Z338" s="36">
        <f>IFERROR(IF(Y338=0,"",ROUNDUP(Y338/H338,0)*0.02175),"")</f>
        <v>0.84824999999999995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321.69230769230774</v>
      </c>
      <c r="BN338" s="64">
        <f>IFERROR(Y338*I338/H338,"0")</f>
        <v>326.19600000000003</v>
      </c>
      <c r="BO338" s="64">
        <f>IFERROR(1/J338*(X338/H338),"0")</f>
        <v>0.6868131868131867</v>
      </c>
      <c r="BP338" s="64">
        <f>IFERROR(1/J338*(Y338/H338),"0")</f>
        <v>0.6964285714285714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20</v>
      </c>
      <c r="Y339" s="383">
        <f>IFERROR(IF(X339="",0,CEILING((X339/$H339),1)*$H339),"")</f>
        <v>25.200000000000003</v>
      </c>
      <c r="Z339" s="36">
        <f>IFERROR(IF(Y339=0,"",ROUNDUP(Y339/H339,0)*0.02175),"")</f>
        <v>6.5250000000000002E-2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21.342857142857142</v>
      </c>
      <c r="BN339" s="64">
        <f>IFERROR(Y339*I339/H339,"0")</f>
        <v>26.892000000000003</v>
      </c>
      <c r="BO339" s="64">
        <f>IFERROR(1/J339*(X339/H339),"0")</f>
        <v>4.2517006802721087E-2</v>
      </c>
      <c r="BP339" s="64">
        <f>IFERROR(1/J339*(Y339/H339),"0")</f>
        <v>5.3571428571428568E-2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44.413919413919409</v>
      </c>
      <c r="Y340" s="384">
        <f>IFERROR(Y337/H337,"0")+IFERROR(Y338/H338,"0")+IFERROR(Y339/H339,"0")</f>
        <v>46</v>
      </c>
      <c r="Z340" s="384">
        <f>IFERROR(IF(Z337="",0,Z337),"0")+IFERROR(IF(Z338="",0,Z338),"0")+IFERROR(IF(Z339="",0,Z339),"0")</f>
        <v>1.0004999999999999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350</v>
      </c>
      <c r="Y341" s="384">
        <f>IFERROR(SUM(Y337:Y339),"0")</f>
        <v>363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30</v>
      </c>
      <c r="Y344" s="383">
        <f>IFERROR(IF(X344="",0,CEILING((X344/$H344),1)*$H344),"")</f>
        <v>30.4</v>
      </c>
      <c r="Z344" s="36">
        <f>IFERROR(IF(Y344=0,"",ROUNDUP(Y344/H344,0)*0.00753),"")</f>
        <v>7.5300000000000006E-2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32.763157894736842</v>
      </c>
      <c r="BN344" s="64">
        <f>IFERROR(Y344*I344/H344,"0")</f>
        <v>33.199999999999996</v>
      </c>
      <c r="BO344" s="64">
        <f>IFERROR(1/J344*(X344/H344),"0")</f>
        <v>6.3259109311740891E-2</v>
      </c>
      <c r="BP344" s="64">
        <f>IFERROR(1/J344*(Y344/H344),"0")</f>
        <v>6.4102564102564097E-2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306</v>
      </c>
      <c r="Y346" s="383">
        <f>IFERROR(IF(X346="",0,CEILING((X346/$H346),1)*$H346),"")</f>
        <v>306</v>
      </c>
      <c r="Z346" s="36">
        <f>IFERROR(IF(Y346=0,"",ROUNDUP(Y346/H346,0)*0.00753),"")</f>
        <v>0.90360000000000007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348</v>
      </c>
      <c r="BN346" s="64">
        <f>IFERROR(Y346*I346/H346,"0")</f>
        <v>348</v>
      </c>
      <c r="BO346" s="64">
        <f>IFERROR(1/J346*(X346/H346),"0")</f>
        <v>0.76923076923076927</v>
      </c>
      <c r="BP346" s="64">
        <f>IFERROR(1/J346*(Y346/H346),"0")</f>
        <v>0.76923076923076927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129.86842105263159</v>
      </c>
      <c r="Y347" s="384">
        <f>IFERROR(Y343/H343,"0")+IFERROR(Y344/H344,"0")+IFERROR(Y345/H345,"0")+IFERROR(Y346/H346,"0")</f>
        <v>130</v>
      </c>
      <c r="Z347" s="384">
        <f>IFERROR(IF(Z343="",0,Z343),"0")+IFERROR(IF(Z344="",0,Z344),"0")+IFERROR(IF(Z345="",0,Z345),"0")+IFERROR(IF(Z346="",0,Z346),"0")</f>
        <v>0.9789000000000001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336</v>
      </c>
      <c r="Y348" s="384">
        <f>IFERROR(SUM(Y343:Y346),"0")</f>
        <v>336.4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50</v>
      </c>
      <c r="Y352" s="383">
        <f>IFERROR(IF(X352="",0,CEILING((X352/$H352),1)*$H352),"")</f>
        <v>50</v>
      </c>
      <c r="Z352" s="36">
        <f>IFERROR(IF(Y352=0,"",ROUNDUP(Y352/H352,0)*0.00474),"")</f>
        <v>0.11850000000000001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56.000000000000007</v>
      </c>
      <c r="BN352" s="64">
        <f>IFERROR(Y352*I352/H352,"0")</f>
        <v>56.000000000000007</v>
      </c>
      <c r="BO352" s="64">
        <f>IFERROR(1/J352*(X352/H352),"0")</f>
        <v>0.10504201680672269</v>
      </c>
      <c r="BP352" s="64">
        <f>IFERROR(1/J352*(Y352/H352),"0")</f>
        <v>0.10504201680672269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25</v>
      </c>
      <c r="Y353" s="384">
        <f>IFERROR(Y350/H350,"0")+IFERROR(Y351/H351,"0")+IFERROR(Y352/H352,"0")</f>
        <v>25</v>
      </c>
      <c r="Z353" s="384">
        <f>IFERROR(IF(Z350="",0,Z350),"0")+IFERROR(IF(Z351="",0,Z351),"0")+IFERROR(IF(Z352="",0,Z352),"0")</f>
        <v>0.11850000000000001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50</v>
      </c>
      <c r="Y354" s="384">
        <f>IFERROR(SUM(Y350:Y352),"0")</f>
        <v>50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30</v>
      </c>
      <c r="Y357" s="383">
        <f>IFERROR(IF(X357="",0,CEILING((X357/$H357),1)*$H357),"")</f>
        <v>30.6</v>
      </c>
      <c r="Z357" s="36">
        <f>IFERROR(IF(Y357=0,"",ROUNDUP(Y357/H357,0)*0.00753),"")</f>
        <v>0.12801000000000001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34.133333333333333</v>
      </c>
      <c r="BN357" s="64">
        <f>IFERROR(Y357*I357/H357,"0")</f>
        <v>34.816000000000003</v>
      </c>
      <c r="BO357" s="64">
        <f>IFERROR(1/J357*(X357/H357),"0")</f>
        <v>0.10683760683760685</v>
      </c>
      <c r="BP357" s="64">
        <f>IFERROR(1/J357*(Y357/H357),"0")</f>
        <v>0.10897435897435898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16.666666666666668</v>
      </c>
      <c r="Y358" s="384">
        <f>IFERROR(Y357/H357,"0")</f>
        <v>17</v>
      </c>
      <c r="Z358" s="384">
        <f>IFERROR(IF(Z357="",0,Z357),"0")</f>
        <v>0.12801000000000001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30</v>
      </c>
      <c r="Y359" s="384">
        <f>IFERROR(SUM(Y357:Y357),"0")</f>
        <v>30.6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525</v>
      </c>
      <c r="Y362" s="383">
        <f>IFERROR(IF(X362="",0,CEILING((X362/$H362),1)*$H362),"")</f>
        <v>525</v>
      </c>
      <c r="Z362" s="36">
        <f>IFERROR(IF(Y362=0,"",ROUNDUP(Y362/H362,0)*0.00753),"")</f>
        <v>1.8825000000000001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593</v>
      </c>
      <c r="BN362" s="64">
        <f>IFERROR(Y362*I362/H362,"0")</f>
        <v>593</v>
      </c>
      <c r="BO362" s="64">
        <f>IFERROR(1/J362*(X362/H362),"0")</f>
        <v>1.6025641025641024</v>
      </c>
      <c r="BP362" s="64">
        <f>IFERROR(1/J362*(Y362/H362),"0")</f>
        <v>1.6025641025641024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350</v>
      </c>
      <c r="Y363" s="383">
        <f>IFERROR(IF(X363="",0,CEILING((X363/$H363),1)*$H363),"")</f>
        <v>350.7</v>
      </c>
      <c r="Z363" s="36">
        <f>IFERROR(IF(Y363=0,"",ROUNDUP(Y363/H363,0)*0.00753),"")</f>
        <v>1.2575100000000001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393.33333333333331</v>
      </c>
      <c r="BN363" s="64">
        <f>IFERROR(Y363*I363/H363,"0")</f>
        <v>394.11999999999995</v>
      </c>
      <c r="BO363" s="64">
        <f>IFERROR(1/J363*(X363/H363),"0")</f>
        <v>1.0683760683760684</v>
      </c>
      <c r="BP363" s="64">
        <f>IFERROR(1/J363*(Y363/H363),"0")</f>
        <v>1.0705128205128205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416.66666666666663</v>
      </c>
      <c r="Y364" s="384">
        <f>IFERROR(Y361/H361,"0")+IFERROR(Y362/H362,"0")+IFERROR(Y363/H363,"0")</f>
        <v>417</v>
      </c>
      <c r="Z364" s="384">
        <f>IFERROR(IF(Z361="",0,Z361),"0")+IFERROR(IF(Z362="",0,Z362),"0")+IFERROR(IF(Z363="",0,Z363),"0")</f>
        <v>3.1400100000000002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875</v>
      </c>
      <c r="Y365" s="384">
        <f>IFERROR(SUM(Y361:Y363),"0")</f>
        <v>875.7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1000</v>
      </c>
      <c r="Y369" s="383">
        <f t="shared" ref="Y369:Y377" si="62">IFERROR(IF(X369="",0,CEILING((X369/$H369),1)*$H369),"")</f>
        <v>1005</v>
      </c>
      <c r="Z369" s="36">
        <f>IFERROR(IF(Y369=0,"",ROUNDUP(Y369/H369,0)*0.02175),"")</f>
        <v>1.4572499999999999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1032</v>
      </c>
      <c r="BN369" s="64">
        <f t="shared" ref="BN369:BN377" si="64">IFERROR(Y369*I369/H369,"0")</f>
        <v>1037.1600000000001</v>
      </c>
      <c r="BO369" s="64">
        <f t="shared" ref="BO369:BO377" si="65">IFERROR(1/J369*(X369/H369),"0")</f>
        <v>1.3888888888888888</v>
      </c>
      <c r="BP369" s="64">
        <f t="shared" ref="BP369:BP377" si="66">IFERROR(1/J369*(Y369/H369),"0")</f>
        <v>1.3958333333333333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900</v>
      </c>
      <c r="Y371" s="383">
        <f t="shared" si="62"/>
        <v>900</v>
      </c>
      <c r="Z371" s="36">
        <f>IFERROR(IF(Y371=0,"",ROUNDUP(Y371/H371,0)*0.02175),"")</f>
        <v>1.3049999999999999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928.8</v>
      </c>
      <c r="BN371" s="64">
        <f t="shared" si="64"/>
        <v>928.8</v>
      </c>
      <c r="BO371" s="64">
        <f t="shared" si="65"/>
        <v>1.25</v>
      </c>
      <c r="BP371" s="64">
        <f t="shared" si="66"/>
        <v>1.25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1500</v>
      </c>
      <c r="Y373" s="383">
        <f t="shared" si="62"/>
        <v>1500</v>
      </c>
      <c r="Z373" s="36">
        <f>IFERROR(IF(Y373=0,"",ROUNDUP(Y373/H373,0)*0.02175),"")</f>
        <v>2.1749999999999998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1548</v>
      </c>
      <c r="BN373" s="64">
        <f t="shared" si="64"/>
        <v>1548</v>
      </c>
      <c r="BO373" s="64">
        <f t="shared" si="65"/>
        <v>2.083333333333333</v>
      </c>
      <c r="BP373" s="64">
        <f t="shared" si="66"/>
        <v>2.083333333333333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25</v>
      </c>
      <c r="Y377" s="383">
        <f t="shared" si="62"/>
        <v>25</v>
      </c>
      <c r="Z377" s="36">
        <f>IFERROR(IF(Y377=0,"",ROUNDUP(Y377/H377,0)*0.00937),"")</f>
        <v>4.6850000000000003E-2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26.05</v>
      </c>
      <c r="BN377" s="64">
        <f t="shared" si="64"/>
        <v>26.05</v>
      </c>
      <c r="BO377" s="64">
        <f t="shared" si="65"/>
        <v>4.1666666666666664E-2</v>
      </c>
      <c r="BP377" s="64">
        <f t="shared" si="66"/>
        <v>4.1666666666666664E-2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231.66666666666669</v>
      </c>
      <c r="Y378" s="384">
        <f>IFERROR(Y369/H369,"0")+IFERROR(Y370/H370,"0")+IFERROR(Y371/H371,"0")+IFERROR(Y372/H372,"0")+IFERROR(Y373/H373,"0")+IFERROR(Y374/H374,"0")+IFERROR(Y375/H375,"0")+IFERROR(Y376/H376,"0")+IFERROR(Y377/H377,"0")</f>
        <v>232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4.9840999999999998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3425</v>
      </c>
      <c r="Y379" s="384">
        <f>IFERROR(SUM(Y369:Y377),"0")</f>
        <v>3430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1500</v>
      </c>
      <c r="Y381" s="383">
        <f>IFERROR(IF(X381="",0,CEILING((X381/$H381),1)*$H381),"")</f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1548</v>
      </c>
      <c r="BN381" s="64">
        <f>IFERROR(Y381*I381/H381,"0")</f>
        <v>1548</v>
      </c>
      <c r="BO381" s="64">
        <f>IFERROR(1/J381*(X381/H381),"0")</f>
        <v>2.083333333333333</v>
      </c>
      <c r="BP381" s="64">
        <f>IFERROR(1/J381*(Y381/H381),"0")</f>
        <v>2.083333333333333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8</v>
      </c>
      <c r="Y382" s="383">
        <f>IFERROR(IF(X382="",0,CEILING((X382/$H382),1)*$H382),"")</f>
        <v>8</v>
      </c>
      <c r="Z382" s="36">
        <f>IFERROR(IF(Y382=0,"",ROUNDUP(Y382/H382,0)*0.00937),"")</f>
        <v>1.874E-2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8.48</v>
      </c>
      <c r="BN382" s="64">
        <f>IFERROR(Y382*I382/H382,"0")</f>
        <v>8.48</v>
      </c>
      <c r="BO382" s="64">
        <f>IFERROR(1/J382*(X382/H382),"0")</f>
        <v>1.6666666666666666E-2</v>
      </c>
      <c r="BP382" s="64">
        <f>IFERROR(1/J382*(Y382/H382),"0")</f>
        <v>1.6666666666666666E-2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102</v>
      </c>
      <c r="Y383" s="384">
        <f>IFERROR(Y381/H381,"0")+IFERROR(Y382/H382,"0")</f>
        <v>102</v>
      </c>
      <c r="Z383" s="384">
        <f>IFERROR(IF(Z381="",0,Z381),"0")+IFERROR(IF(Z382="",0,Z382),"0")</f>
        <v>2.19374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1508</v>
      </c>
      <c r="Y384" s="384">
        <f>IFERROR(SUM(Y381:Y382),"0")</f>
        <v>1508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100</v>
      </c>
      <c r="Y388" s="383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12.820512820512821</v>
      </c>
      <c r="Y389" s="384">
        <f>IFERROR(Y386/H386,"0")+IFERROR(Y387/H387,"0")+IFERROR(Y388/H388,"0")</f>
        <v>13</v>
      </c>
      <c r="Z389" s="384">
        <f>IFERROR(IF(Z386="",0,Z386),"0")+IFERROR(IF(Z387="",0,Z387),"0")+IFERROR(IF(Z388="",0,Z388),"0")</f>
        <v>0.28275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100</v>
      </c>
      <c r="Y390" s="384">
        <f>IFERROR(SUM(Y386:Y388),"0")</f>
        <v>101.39999999999999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50</v>
      </c>
      <c r="Y400" s="383">
        <f>IFERROR(IF(X400="",0,CEILING((X400/$H400),1)*$H400),"")</f>
        <v>60</v>
      </c>
      <c r="Z400" s="36">
        <f>IFERROR(IF(Y400=0,"",ROUNDUP(Y400/H400,0)*0.02175),"")</f>
        <v>0.10874999999999999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52</v>
      </c>
      <c r="BN400" s="64">
        <f>IFERROR(Y400*I400/H400,"0")</f>
        <v>62.400000000000006</v>
      </c>
      <c r="BO400" s="64">
        <f>IFERROR(1/J400*(X400/H400),"0")</f>
        <v>7.4404761904761904E-2</v>
      </c>
      <c r="BP400" s="64">
        <f>IFERROR(1/J400*(Y400/H400),"0")</f>
        <v>8.9285714285714274E-2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4.166666666666667</v>
      </c>
      <c r="Y402" s="384">
        <f>IFERROR(Y398/H398,"0")+IFERROR(Y399/H399,"0")+IFERROR(Y400/H400,"0")+IFERROR(Y401/H401,"0")</f>
        <v>5</v>
      </c>
      <c r="Z402" s="384">
        <f>IFERROR(IF(Z398="",0,Z398),"0")+IFERROR(IF(Z399="",0,Z399),"0")+IFERROR(IF(Z400="",0,Z400),"0")+IFERROR(IF(Z401="",0,Z401),"0")</f>
        <v>0.10874999999999999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50</v>
      </c>
      <c r="Y403" s="384">
        <f>IFERROR(SUM(Y398:Y401),"0")</f>
        <v>60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30</v>
      </c>
      <c r="Y411" s="383">
        <f>IFERROR(IF(X411="",0,CEILING((X411/$H411),1)*$H411),"")</f>
        <v>31.2</v>
      </c>
      <c r="Z411" s="36">
        <f>IFERROR(IF(Y411=0,"",ROUNDUP(Y411/H411,0)*0.02175),"")</f>
        <v>8.6999999999999994E-2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32.169230769230772</v>
      </c>
      <c r="BN411" s="64">
        <f>IFERROR(Y411*I411/H411,"0")</f>
        <v>33.456000000000003</v>
      </c>
      <c r="BO411" s="64">
        <f>IFERROR(1/J411*(X411/H411),"0")</f>
        <v>6.8681318681318673E-2</v>
      </c>
      <c r="BP411" s="64">
        <f>IFERROR(1/J411*(Y411/H411),"0")</f>
        <v>7.1428571428571425E-2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3.8461538461538463</v>
      </c>
      <c r="Y416" s="384">
        <f>IFERROR(Y411/H411,"0")+IFERROR(Y412/H412,"0")+IFERROR(Y413/H413,"0")+IFERROR(Y414/H414,"0")+IFERROR(Y415/H415,"0")</f>
        <v>4</v>
      </c>
      <c r="Z416" s="384">
        <f>IFERROR(IF(Z411="",0,Z411),"0")+IFERROR(IF(Z412="",0,Z412),"0")+IFERROR(IF(Z413="",0,Z413),"0")+IFERROR(IF(Z414="",0,Z414),"0")+IFERROR(IF(Z415="",0,Z415),"0")</f>
        <v>8.6999999999999994E-2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30</v>
      </c>
      <c r="Y417" s="384">
        <f>IFERROR(SUM(Y411:Y415),"0")</f>
        <v>31.2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30</v>
      </c>
      <c r="Y430" s="383">
        <f t="shared" si="67"/>
        <v>33.6</v>
      </c>
      <c r="Z430" s="36">
        <f>IFERROR(IF(Y430=0,"",ROUNDUP(Y430/H430,0)*0.00753),"")</f>
        <v>6.0240000000000002E-2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31.642857142857135</v>
      </c>
      <c r="BN430" s="64">
        <f t="shared" si="69"/>
        <v>35.44</v>
      </c>
      <c r="BO430" s="64">
        <f t="shared" si="70"/>
        <v>4.5787545787545784E-2</v>
      </c>
      <c r="BP430" s="64">
        <f t="shared" si="71"/>
        <v>5.128205128205128E-2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50</v>
      </c>
      <c r="Y432" s="383">
        <f t="shared" si="67"/>
        <v>50.400000000000006</v>
      </c>
      <c r="Z432" s="36">
        <f>IFERROR(IF(Y432=0,"",ROUNDUP(Y432/H432,0)*0.00753),"")</f>
        <v>9.0359999999999996E-2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52.738095238095234</v>
      </c>
      <c r="BN432" s="64">
        <f t="shared" si="69"/>
        <v>53.160000000000004</v>
      </c>
      <c r="BO432" s="64">
        <f t="shared" si="70"/>
        <v>7.6312576312576319E-2</v>
      </c>
      <c r="BP432" s="64">
        <f t="shared" si="71"/>
        <v>7.6923076923076927E-2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2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70</v>
      </c>
      <c r="Y436" s="383">
        <f t="shared" si="67"/>
        <v>71.400000000000006</v>
      </c>
      <c r="Z436" s="36">
        <f t="shared" si="72"/>
        <v>0.17068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74.333333333333329</v>
      </c>
      <c r="BN436" s="64">
        <f t="shared" si="69"/>
        <v>75.820000000000007</v>
      </c>
      <c r="BO436" s="64">
        <f t="shared" si="70"/>
        <v>0.14245014245014245</v>
      </c>
      <c r="BP436" s="64">
        <f t="shared" si="71"/>
        <v>0.14529914529914531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4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52.5</v>
      </c>
      <c r="Y444" s="383">
        <f t="shared" si="67"/>
        <v>52.5</v>
      </c>
      <c r="Z444" s="36">
        <f t="shared" si="72"/>
        <v>0.1255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55.75</v>
      </c>
      <c r="BN444" s="64">
        <f t="shared" si="69"/>
        <v>55.75</v>
      </c>
      <c r="BO444" s="64">
        <f t="shared" si="70"/>
        <v>0.10683760683760685</v>
      </c>
      <c r="BP444" s="64">
        <f t="shared" si="71"/>
        <v>0.10683760683760685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112</v>
      </c>
      <c r="Y449" s="383">
        <f t="shared" si="67"/>
        <v>112.56</v>
      </c>
      <c r="Z449" s="36">
        <f>IFERROR(IF(Y449=0,"",ROUNDUP(Y449/H449,0)*0.00753),"")</f>
        <v>0.50451000000000001</v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173.33333333333334</v>
      </c>
      <c r="BN449" s="64">
        <f t="shared" si="69"/>
        <v>174.20000000000002</v>
      </c>
      <c r="BO449" s="64">
        <f t="shared" si="70"/>
        <v>0.42735042735042739</v>
      </c>
      <c r="BP449" s="64">
        <f t="shared" si="71"/>
        <v>0.42948717948717946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144.04761904761904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146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0.95128999999999997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314.5</v>
      </c>
      <c r="Y451" s="384">
        <f>IFERROR(SUM(Y429:Y449),"0")</f>
        <v>320.46000000000004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9</v>
      </c>
      <c r="Y458" s="383">
        <f>IFERROR(IF(X458="",0,CEILING((X458/$H458),1)*$H458),"")</f>
        <v>9.6</v>
      </c>
      <c r="Z458" s="36">
        <f>IFERROR(IF(Y458=0,"",ROUNDUP(Y458/H458,0)*0.00627),"")</f>
        <v>5.0160000000000003E-2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13.5</v>
      </c>
      <c r="BN458" s="64">
        <f>IFERROR(Y458*I458/H458,"0")</f>
        <v>14.400000000000002</v>
      </c>
      <c r="BO458" s="64">
        <f>IFERROR(1/J458*(X458/H458),"0")</f>
        <v>3.7499999999999999E-2</v>
      </c>
      <c r="BP458" s="64">
        <f>IFERROR(1/J458*(Y458/H458),"0")</f>
        <v>0.04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6</v>
      </c>
      <c r="Y459" s="383">
        <f>IFERROR(IF(X459="",0,CEILING((X459/$H459),1)*$H459),"")</f>
        <v>6</v>
      </c>
      <c r="Z459" s="36">
        <f>IFERROR(IF(Y459=0,"",ROUNDUP(Y459/H459,0)*0.00627),"")</f>
        <v>3.1350000000000003E-2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9.0000000000000018</v>
      </c>
      <c r="BN459" s="64">
        <f>IFERROR(Y459*I459/H459,"0")</f>
        <v>9.0000000000000018</v>
      </c>
      <c r="BO459" s="64">
        <f>IFERROR(1/J459*(X459/H459),"0")</f>
        <v>2.5000000000000001E-2</v>
      </c>
      <c r="BP459" s="64">
        <f>IFERROR(1/J459*(Y459/H459),"0")</f>
        <v>2.5000000000000001E-2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5.5</v>
      </c>
      <c r="Y460" s="383">
        <f>IFERROR(IF(X460="",0,CEILING((X460/$H460),1)*$H460),"")</f>
        <v>6.6000000000000005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7.833333333333333</v>
      </c>
      <c r="BN460" s="64">
        <f>IFERROR(Y460*I460/H460,"0")</f>
        <v>9.3999999999999986</v>
      </c>
      <c r="BO460" s="64">
        <f>IFERROR(1/J460*(X460/H460),"0")</f>
        <v>2.0833333333333332E-2</v>
      </c>
      <c r="BP460" s="64">
        <f>IFERROR(1/J460*(Y460/H460),"0")</f>
        <v>2.5000000000000001E-2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16.666666666666664</v>
      </c>
      <c r="Y461" s="384">
        <f>IFERROR(Y458/H458,"0")+IFERROR(Y459/H459,"0")+IFERROR(Y460/H460,"0")</f>
        <v>18</v>
      </c>
      <c r="Z461" s="384">
        <f>IFERROR(IF(Z458="",0,Z458),"0")+IFERROR(IF(Z459="",0,Z459),"0")+IFERROR(IF(Z460="",0,Z460),"0")</f>
        <v>0.11286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20.5</v>
      </c>
      <c r="Y462" s="384">
        <f>IFERROR(SUM(Y458:Y460),"0")</f>
        <v>22.2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70</v>
      </c>
      <c r="Y470" s="383">
        <f t="shared" si="73"/>
        <v>71.400000000000006</v>
      </c>
      <c r="Z470" s="36">
        <f>IFERROR(IF(Y470=0,"",ROUNDUP(Y470/H470,0)*0.00753),"")</f>
        <v>0.12801000000000001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73.833333333333329</v>
      </c>
      <c r="BN470" s="64">
        <f t="shared" si="75"/>
        <v>75.31</v>
      </c>
      <c r="BO470" s="64">
        <f t="shared" si="76"/>
        <v>0.10683760683760682</v>
      </c>
      <c r="BP470" s="64">
        <f t="shared" si="77"/>
        <v>0.10897435897435898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17.5</v>
      </c>
      <c r="Y473" s="383">
        <f t="shared" si="73"/>
        <v>18.900000000000002</v>
      </c>
      <c r="Z473" s="36">
        <f>IFERROR(IF(Y473=0,"",ROUNDUP(Y473/H473,0)*0.00502),"")</f>
        <v>4.5179999999999998E-2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18.583333333333332</v>
      </c>
      <c r="BN473" s="64">
        <f t="shared" si="75"/>
        <v>20.07</v>
      </c>
      <c r="BO473" s="64">
        <f t="shared" si="76"/>
        <v>3.5612535612535613E-2</v>
      </c>
      <c r="BP473" s="64">
        <f t="shared" si="77"/>
        <v>3.8461538461538464E-2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24.999999999999996</v>
      </c>
      <c r="Y475" s="384">
        <f>IFERROR(Y469/H469,"0")+IFERROR(Y470/H470,"0")+IFERROR(Y471/H471,"0")+IFERROR(Y472/H472,"0")+IFERROR(Y473/H473,"0")+IFERROR(Y474/H474,"0")</f>
        <v>26</v>
      </c>
      <c r="Z475" s="384">
        <f>IFERROR(IF(Z469="",0,Z469),"0")+IFERROR(IF(Z470="",0,Z470),"0")+IFERROR(IF(Z471="",0,Z471),"0")+IFERROR(IF(Z472="",0,Z472),"0")+IFERROR(IF(Z473="",0,Z473),"0")+IFERROR(IF(Z474="",0,Z474),"0")</f>
        <v>0.17319000000000001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87.5</v>
      </c>
      <c r="Y476" s="384">
        <f>IFERROR(SUM(Y469:Y474),"0")</f>
        <v>90.300000000000011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6</v>
      </c>
      <c r="Y478" s="383">
        <f>IFERROR(IF(X478="",0,CEILING((X478/$H478),1)*$H478),"")</f>
        <v>6</v>
      </c>
      <c r="Z478" s="36">
        <f>IFERROR(IF(Y478=0,"",ROUNDUP(Y478/H478,0)*0.00627),"")</f>
        <v>3.1350000000000003E-2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9.0000000000000018</v>
      </c>
      <c r="BN478" s="64">
        <f>IFERROR(Y478*I478/H478,"0")</f>
        <v>9.0000000000000018</v>
      </c>
      <c r="BO478" s="64">
        <f>IFERROR(1/J478*(X478/H478),"0")</f>
        <v>2.5000000000000001E-2</v>
      </c>
      <c r="BP478" s="64">
        <f>IFERROR(1/J478*(Y478/H478),"0")</f>
        <v>2.5000000000000001E-2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5</v>
      </c>
      <c r="Y480" s="384">
        <f>IFERROR(Y478/H478,"0")+IFERROR(Y479/H479,"0")</f>
        <v>5</v>
      </c>
      <c r="Z480" s="384">
        <f>IFERROR(IF(Z478="",0,Z478),"0")+IFERROR(IF(Z479="",0,Z479),"0")</f>
        <v>3.1350000000000003E-2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6</v>
      </c>
      <c r="Y481" s="384">
        <f>IFERROR(SUM(Y478:Y479),"0")</f>
        <v>6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5.5</v>
      </c>
      <c r="Y483" s="383">
        <f>IFERROR(IF(X483="",0,CEILING((X483/$H483),1)*$H483),"")</f>
        <v>6.6000000000000005</v>
      </c>
      <c r="Z483" s="36">
        <f>IFERROR(IF(Y483=0,"",ROUNDUP(Y483/H483,0)*0.00627),"")</f>
        <v>3.1350000000000003E-2</v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7.833333333333333</v>
      </c>
      <c r="BN483" s="64">
        <f>IFERROR(Y483*I483/H483,"0")</f>
        <v>9.3999999999999986</v>
      </c>
      <c r="BO483" s="64">
        <f>IFERROR(1/J483*(X483/H483),"0")</f>
        <v>2.0833333333333332E-2</v>
      </c>
      <c r="BP483" s="64">
        <f>IFERROR(1/J483*(Y483/H483),"0")</f>
        <v>2.5000000000000001E-2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4.1666666666666661</v>
      </c>
      <c r="Y484" s="384">
        <f>IFERROR(Y483/H483,"0")</f>
        <v>5</v>
      </c>
      <c r="Z484" s="384">
        <f>IFERROR(IF(Z483="",0,Z483),"0")</f>
        <v>3.1350000000000003E-2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5.5</v>
      </c>
      <c r="Y485" s="384">
        <f>IFERROR(SUM(Y483:Y483),"0")</f>
        <v>6.6000000000000005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4</v>
      </c>
      <c r="Y492" s="383">
        <f>IFERROR(IF(X492="",0,CEILING((X492/$H492),1)*$H492),"")</f>
        <v>4.8</v>
      </c>
      <c r="Z492" s="36">
        <f>IFERROR(IF(Y492=0,"",ROUNDUP(Y492/H492,0)*0.00502),"")</f>
        <v>2.0080000000000001E-2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4.5733333333333341</v>
      </c>
      <c r="BN492" s="64">
        <f>IFERROR(Y492*I492/H492,"0")</f>
        <v>5.4880000000000004</v>
      </c>
      <c r="BO492" s="64">
        <f>IFERROR(1/J492*(X492/H492),"0")</f>
        <v>1.4245014245014247E-2</v>
      </c>
      <c r="BP492" s="64">
        <f>IFERROR(1/J492*(Y492/H492),"0")</f>
        <v>1.7094017094017096E-2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20</v>
      </c>
      <c r="Y494" s="383">
        <f>IFERROR(IF(X494="",0,CEILING((X494/$H494),1)*$H494),"")</f>
        <v>20.399999999999999</v>
      </c>
      <c r="Z494" s="36">
        <f>IFERROR(IF(Y494=0,"",ROUNDUP(Y494/H494,0)*0.00502),"")</f>
        <v>8.5339999999999999E-2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33.666666666666664</v>
      </c>
      <c r="BN494" s="64">
        <f>IFERROR(Y494*I494/H494,"0")</f>
        <v>34.340000000000003</v>
      </c>
      <c r="BO494" s="64">
        <f>IFERROR(1/J494*(X494/H494),"0")</f>
        <v>7.122507122507124E-2</v>
      </c>
      <c r="BP494" s="64">
        <f>IFERROR(1/J494*(Y494/H494),"0")</f>
        <v>7.2649572649572655E-2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20</v>
      </c>
      <c r="Y495" s="384">
        <f>IFERROR(Y492/H492,"0")+IFERROR(Y493/H493,"0")+IFERROR(Y494/H494,"0")</f>
        <v>21</v>
      </c>
      <c r="Z495" s="384">
        <f>IFERROR(IF(Z492="",0,Z492),"0")+IFERROR(IF(Z493="",0,Z493),"0")+IFERROR(IF(Z494="",0,Z494),"0")</f>
        <v>0.10542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24</v>
      </c>
      <c r="Y496" s="384">
        <f>IFERROR(SUM(Y492:Y494),"0")</f>
        <v>25.2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5.4</v>
      </c>
      <c r="Y500" s="383">
        <f>IFERROR(IF(X500="",0,CEILING((X500/$H500),1)*$H500),"")</f>
        <v>6.48</v>
      </c>
      <c r="Z500" s="36">
        <f>IFERROR(IF(Y500=0,"",ROUNDUP(Y500/H500,0)*0.00753),"")</f>
        <v>3.0120000000000001E-2</v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6.0666666666666673</v>
      </c>
      <c r="BN500" s="64">
        <f>IFERROR(Y500*I500/H500,"0")</f>
        <v>7.28</v>
      </c>
      <c r="BO500" s="64">
        <f>IFERROR(1/J500*(X500/H500),"0")</f>
        <v>2.1367521367521368E-2</v>
      </c>
      <c r="BP500" s="64">
        <f>IFERROR(1/J500*(Y500/H500),"0")</f>
        <v>2.564102564102564E-2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3.3333333333333335</v>
      </c>
      <c r="Y501" s="384">
        <f>IFERROR(Y499/H499,"0")+IFERROR(Y500/H500,"0")</f>
        <v>4</v>
      </c>
      <c r="Z501" s="384">
        <f>IFERROR(IF(Z499="",0,Z499),"0")+IFERROR(IF(Z500="",0,Z500),"0")</f>
        <v>3.0120000000000001E-2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5.4</v>
      </c>
      <c r="Y502" s="384">
        <f>IFERROR(SUM(Y499:Y500),"0")</f>
        <v>6.48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90</v>
      </c>
      <c r="Y510" s="383">
        <f t="shared" ref="Y510:Y518" si="78">IFERROR(IF(X510="",0,CEILING((X510/$H510),1)*$H510),"")</f>
        <v>95.04</v>
      </c>
      <c r="Z510" s="36">
        <f t="shared" ref="Z510:Z515" si="79">IFERROR(IF(Y510=0,"",ROUNDUP(Y510/H510,0)*0.01196),"")</f>
        <v>0.21528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96.136363636363626</v>
      </c>
      <c r="BN510" s="64">
        <f t="shared" ref="BN510:BN518" si="81">IFERROR(Y510*I510/H510,"0")</f>
        <v>101.52000000000001</v>
      </c>
      <c r="BO510" s="64">
        <f t="shared" ref="BO510:BO518" si="82">IFERROR(1/J510*(X510/H510),"0")</f>
        <v>0.16389860139860138</v>
      </c>
      <c r="BP510" s="64">
        <f t="shared" ref="BP510:BP518" si="83">IFERROR(1/J510*(Y510/H510),"0")</f>
        <v>0.17307692307692307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150</v>
      </c>
      <c r="Y513" s="383">
        <f t="shared" si="78"/>
        <v>153.12</v>
      </c>
      <c r="Z513" s="36">
        <f t="shared" si="79"/>
        <v>0.34683999999999998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160.22727272727272</v>
      </c>
      <c r="BN513" s="64">
        <f t="shared" si="81"/>
        <v>163.56</v>
      </c>
      <c r="BO513" s="64">
        <f t="shared" si="82"/>
        <v>0.27316433566433568</v>
      </c>
      <c r="BP513" s="64">
        <f t="shared" si="83"/>
        <v>0.27884615384615385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50</v>
      </c>
      <c r="Y515" s="383">
        <f t="shared" si="78"/>
        <v>52.800000000000004</v>
      </c>
      <c r="Z515" s="36">
        <f t="shared" si="79"/>
        <v>0.1196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53.409090909090907</v>
      </c>
      <c r="BN515" s="64">
        <f t="shared" si="81"/>
        <v>56.400000000000006</v>
      </c>
      <c r="BO515" s="64">
        <f t="shared" si="82"/>
        <v>9.1054778554778545E-2</v>
      </c>
      <c r="BP515" s="64">
        <f t="shared" si="83"/>
        <v>9.6153846153846159E-2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90</v>
      </c>
      <c r="Y516" s="383">
        <f t="shared" si="78"/>
        <v>90</v>
      </c>
      <c r="Z516" s="36">
        <f>IFERROR(IF(Y516=0,"",ROUNDUP(Y516/H516,0)*0.00937),"")</f>
        <v>0.23424999999999999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95.999999999999986</v>
      </c>
      <c r="BN516" s="64">
        <f t="shared" si="81"/>
        <v>95.999999999999986</v>
      </c>
      <c r="BO516" s="64">
        <f t="shared" si="82"/>
        <v>0.20833333333333334</v>
      </c>
      <c r="BP516" s="64">
        <f t="shared" si="83"/>
        <v>0.20833333333333334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150</v>
      </c>
      <c r="Y518" s="383">
        <f t="shared" si="78"/>
        <v>151.20000000000002</v>
      </c>
      <c r="Z518" s="36">
        <f>IFERROR(IF(Y518=0,"",ROUNDUP(Y518/H518,0)*0.00937),"")</f>
        <v>0.39354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160</v>
      </c>
      <c r="BN518" s="64">
        <f t="shared" si="81"/>
        <v>161.28</v>
      </c>
      <c r="BO518" s="64">
        <f t="shared" si="82"/>
        <v>0.34722222222222221</v>
      </c>
      <c r="BP518" s="64">
        <f t="shared" si="83"/>
        <v>0.35000000000000003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121.59090909090909</v>
      </c>
      <c r="Y519" s="384">
        <f>IFERROR(Y510/H510,"0")+IFERROR(Y511/H511,"0")+IFERROR(Y512/H512,"0")+IFERROR(Y513/H513,"0")+IFERROR(Y514/H514,"0")+IFERROR(Y515/H515,"0")+IFERROR(Y516/H516,"0")+IFERROR(Y517/H517,"0")+IFERROR(Y518/H518,"0")</f>
        <v>124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1.30951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530</v>
      </c>
      <c r="Y520" s="384">
        <f>IFERROR(SUM(Y510:Y518),"0")</f>
        <v>542.16000000000008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150</v>
      </c>
      <c r="Y522" s="383">
        <f>IFERROR(IF(X522="",0,CEILING((X522/$H522),1)*$H522),"")</f>
        <v>153.12</v>
      </c>
      <c r="Z522" s="36">
        <f>IFERROR(IF(Y522=0,"",ROUNDUP(Y522/H522,0)*0.01196),"")</f>
        <v>0.34683999999999998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160.22727272727272</v>
      </c>
      <c r="BN522" s="64">
        <f>IFERROR(Y522*I522/H522,"0")</f>
        <v>163.56</v>
      </c>
      <c r="BO522" s="64">
        <f>IFERROR(1/J522*(X522/H522),"0")</f>
        <v>0.27316433566433568</v>
      </c>
      <c r="BP522" s="64">
        <f>IFERROR(1/J522*(Y522/H522),"0")</f>
        <v>0.27884615384615385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28.409090909090907</v>
      </c>
      <c r="Y524" s="384">
        <f>IFERROR(Y522/H522,"0")+IFERROR(Y523/H523,"0")</f>
        <v>29</v>
      </c>
      <c r="Z524" s="384">
        <f>IFERROR(IF(Z522="",0,Z522),"0")+IFERROR(IF(Z523="",0,Z523),"0")</f>
        <v>0.34683999999999998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150</v>
      </c>
      <c r="Y525" s="384">
        <f>IFERROR(SUM(Y522:Y523),"0")</f>
        <v>153.12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80</v>
      </c>
      <c r="Y527" s="383">
        <f t="shared" ref="Y527:Y532" si="84">IFERROR(IF(X527="",0,CEILING((X527/$H527),1)*$H527),"")</f>
        <v>84.48</v>
      </c>
      <c r="Z527" s="36">
        <f>IFERROR(IF(Y527=0,"",ROUNDUP(Y527/H527,0)*0.01196),"")</f>
        <v>0.19136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85.454545454545453</v>
      </c>
      <c r="BN527" s="64">
        <f t="shared" ref="BN527:BN532" si="86">IFERROR(Y527*I527/H527,"0")</f>
        <v>90.24</v>
      </c>
      <c r="BO527" s="64">
        <f t="shared" ref="BO527:BO532" si="87">IFERROR(1/J527*(X527/H527),"0")</f>
        <v>0.14568764568764569</v>
      </c>
      <c r="BP527" s="64">
        <f t="shared" ref="BP527:BP532" si="88">IFERROR(1/J527*(Y527/H527),"0")</f>
        <v>0.15384615384615385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60</v>
      </c>
      <c r="Y528" s="383">
        <f t="shared" si="84"/>
        <v>63.36</v>
      </c>
      <c r="Z528" s="36">
        <f>IFERROR(IF(Y528=0,"",ROUNDUP(Y528/H528,0)*0.01196),"")</f>
        <v>0.14352000000000001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64.090909090909079</v>
      </c>
      <c r="BN528" s="64">
        <f t="shared" si="86"/>
        <v>67.679999999999993</v>
      </c>
      <c r="BO528" s="64">
        <f t="shared" si="87"/>
        <v>0.10926573426573427</v>
      </c>
      <c r="BP528" s="64">
        <f t="shared" si="88"/>
        <v>0.11538461538461539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160</v>
      </c>
      <c r="Y529" s="383">
        <f t="shared" si="84"/>
        <v>163.68</v>
      </c>
      <c r="Z529" s="36">
        <f>IFERROR(IF(Y529=0,"",ROUNDUP(Y529/H529,0)*0.01196),"")</f>
        <v>0.37075999999999998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170.90909090909091</v>
      </c>
      <c r="BN529" s="64">
        <f t="shared" si="86"/>
        <v>174.84</v>
      </c>
      <c r="BO529" s="64">
        <f t="shared" si="87"/>
        <v>0.29137529137529139</v>
      </c>
      <c r="BP529" s="64">
        <f t="shared" si="88"/>
        <v>0.29807692307692307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24</v>
      </c>
      <c r="Y530" s="383">
        <f t="shared" si="84"/>
        <v>25.2</v>
      </c>
      <c r="Z530" s="36">
        <f>IFERROR(IF(Y530=0,"",ROUNDUP(Y530/H530,0)*0.00937),"")</f>
        <v>6.5589999999999996E-2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25.599999999999998</v>
      </c>
      <c r="BN530" s="64">
        <f t="shared" si="86"/>
        <v>26.88</v>
      </c>
      <c r="BO530" s="64">
        <f t="shared" si="87"/>
        <v>5.5555555555555552E-2</v>
      </c>
      <c r="BP530" s="64">
        <f t="shared" si="88"/>
        <v>5.8333333333333334E-2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12</v>
      </c>
      <c r="Y531" s="383">
        <f t="shared" si="84"/>
        <v>14.4</v>
      </c>
      <c r="Z531" s="36">
        <f>IFERROR(IF(Y531=0,"",ROUNDUP(Y531/H531,0)*0.00937),"")</f>
        <v>3.7479999999999999E-2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12.7</v>
      </c>
      <c r="BN531" s="64">
        <f t="shared" si="86"/>
        <v>15.24</v>
      </c>
      <c r="BO531" s="64">
        <f t="shared" si="87"/>
        <v>2.7777777777777776E-2</v>
      </c>
      <c r="BP531" s="64">
        <f t="shared" si="88"/>
        <v>3.3333333333333333E-2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54</v>
      </c>
      <c r="Y532" s="383">
        <f t="shared" si="84"/>
        <v>54</v>
      </c>
      <c r="Z532" s="36">
        <f>IFERROR(IF(Y532=0,"",ROUNDUP(Y532/H532,0)*0.00937),"")</f>
        <v>0.14055000000000001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57.15</v>
      </c>
      <c r="BN532" s="64">
        <f t="shared" si="86"/>
        <v>57.15</v>
      </c>
      <c r="BO532" s="64">
        <f t="shared" si="87"/>
        <v>0.125</v>
      </c>
      <c r="BP532" s="64">
        <f t="shared" si="88"/>
        <v>0.125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81.818181818181813</v>
      </c>
      <c r="Y533" s="384">
        <f>IFERROR(Y527/H527,"0")+IFERROR(Y528/H528,"0")+IFERROR(Y529/H529,"0")+IFERROR(Y530/H530,"0")+IFERROR(Y531/H531,"0")+IFERROR(Y532/H532,"0")</f>
        <v>85</v>
      </c>
      <c r="Z533" s="384">
        <f>IFERROR(IF(Z527="",0,Z527),"0")+IFERROR(IF(Z528="",0,Z528),"0")+IFERROR(IF(Z529="",0,Z529),"0")+IFERROR(IF(Z530="",0,Z530),"0")+IFERROR(IF(Z531="",0,Z531),"0")+IFERROR(IF(Z532="",0,Z532),"0")</f>
        <v>0.94925999999999999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390</v>
      </c>
      <c r="Y534" s="384">
        <f>IFERROR(SUM(Y527:Y532),"0")</f>
        <v>405.11999999999995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20</v>
      </c>
      <c r="Y550" s="383">
        <f t="shared" si="89"/>
        <v>24</v>
      </c>
      <c r="Z550" s="36">
        <f>IFERROR(IF(Y550=0,"",ROUNDUP(Y550/H550,0)*0.02175),"")</f>
        <v>4.3499999999999997E-2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20.8</v>
      </c>
      <c r="BN550" s="64">
        <f t="shared" si="91"/>
        <v>24.959999999999997</v>
      </c>
      <c r="BO550" s="64">
        <f t="shared" si="92"/>
        <v>2.976190476190476E-2</v>
      </c>
      <c r="BP550" s="64">
        <f t="shared" si="93"/>
        <v>3.5714285714285712E-2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1.6666666666666667</v>
      </c>
      <c r="Y555" s="384">
        <f>IFERROR(Y548/H548,"0")+IFERROR(Y549/H549,"0")+IFERROR(Y550/H550,"0")+IFERROR(Y551/H551,"0")+IFERROR(Y552/H552,"0")+IFERROR(Y553/H553,"0")+IFERROR(Y554/H554,"0")</f>
        <v>2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4.3499999999999997E-2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20</v>
      </c>
      <c r="Y556" s="384">
        <f>IFERROR(SUM(Y548:Y554),"0")</f>
        <v>24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5.6000000000000014</v>
      </c>
      <c r="Y570" s="383">
        <f t="shared" si="94"/>
        <v>6.72</v>
      </c>
      <c r="Z570" s="36">
        <f>IFERROR(IF(Y570=0,"",ROUNDUP(Y570/H570,0)*0.00502),"")</f>
        <v>2.0080000000000001E-2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6.1333333333333355</v>
      </c>
      <c r="BN570" s="64">
        <f t="shared" si="96"/>
        <v>7.36</v>
      </c>
      <c r="BO570" s="64">
        <f t="shared" si="97"/>
        <v>1.424501424501425E-2</v>
      </c>
      <c r="BP570" s="64">
        <f t="shared" si="98"/>
        <v>1.7094017094017096E-2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3.3333333333333344</v>
      </c>
      <c r="Y571" s="384">
        <f>IFERROR(Y565/H565,"0")+IFERROR(Y566/H566,"0")+IFERROR(Y567/H567,"0")+IFERROR(Y568/H568,"0")+IFERROR(Y569/H569,"0")+IFERROR(Y570/H570,"0")</f>
        <v>4</v>
      </c>
      <c r="Z571" s="384">
        <f>IFERROR(IF(Z565="",0,Z565),"0")+IFERROR(IF(Z566="",0,Z566),"0")+IFERROR(IF(Z567="",0,Z567),"0")+IFERROR(IF(Z568="",0,Z568),"0")+IFERROR(IF(Z569="",0,Z569),"0")+IFERROR(IF(Z570="",0,Z570),"0")</f>
        <v>2.0080000000000001E-2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5.6000000000000014</v>
      </c>
      <c r="Y572" s="384">
        <f>IFERROR(SUM(Y565:Y570),"0")</f>
        <v>6.72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620</v>
      </c>
      <c r="Y574" s="383">
        <f>IFERROR(IF(X574="",0,CEILING((X574/$H574),1)*$H574),"")</f>
        <v>624</v>
      </c>
      <c r="Z574" s="36">
        <f>IFERROR(IF(Y574=0,"",ROUNDUP(Y574/H574,0)*0.02175),"")</f>
        <v>1.7399999999999998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664.83076923076931</v>
      </c>
      <c r="BN574" s="64">
        <f>IFERROR(Y574*I574/H574,"0")</f>
        <v>669.12000000000012</v>
      </c>
      <c r="BO574" s="64">
        <f>IFERROR(1/J574*(X574/H574),"0")</f>
        <v>1.4194139194139195</v>
      </c>
      <c r="BP574" s="64">
        <f>IFERROR(1/J574*(Y574/H574),"0")</f>
        <v>1.4285714285714284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79.487179487179489</v>
      </c>
      <c r="Y576" s="384">
        <f>IFERROR(Y574/H574,"0")+IFERROR(Y575/H575,"0")</f>
        <v>80</v>
      </c>
      <c r="Z576" s="384">
        <f>IFERROR(IF(Z574="",0,Z574),"0")+IFERROR(IF(Z575="",0,Z575),"0")</f>
        <v>1.7399999999999998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620</v>
      </c>
      <c r="Y577" s="384">
        <f>IFERROR(SUM(Y574:Y575),"0")</f>
        <v>624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10</v>
      </c>
      <c r="Y579" s="383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10</v>
      </c>
      <c r="Y581" s="383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2.5641025641025643</v>
      </c>
      <c r="Y583" s="384">
        <f>IFERROR(Y579/H579,"0")+IFERROR(Y580/H580,"0")+IFERROR(Y581/H581,"0")+IFERROR(Y582/H582,"0")</f>
        <v>4</v>
      </c>
      <c r="Z583" s="384">
        <f>IFERROR(IF(Z579="",0,Z579),"0")+IFERROR(IF(Z580="",0,Z580),"0")+IFERROR(IF(Z581="",0,Z581),"0")+IFERROR(IF(Z582="",0,Z582),"0")</f>
        <v>8.6999999999999994E-2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20</v>
      </c>
      <c r="Y584" s="384">
        <f>IFERROR(SUM(Y579:Y582),"0")</f>
        <v>31.2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17023.2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17195.54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18201.03964474122</v>
      </c>
      <c r="Y604" s="384">
        <f>IFERROR(SUM(BN22:BN600),"0")</f>
        <v>18385.552000000014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34</v>
      </c>
      <c r="Y605" s="38">
        <f>ROUNDUP(SUM(BP22:BP600),0)</f>
        <v>35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19051.03964474122</v>
      </c>
      <c r="Y606" s="384">
        <f>GrossWeightTotalR+PalletQtyTotalR*25</f>
        <v>19260.552000000014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3779.5985749983015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3813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39.311270000000015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380.4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1090.8000000000002</v>
      </c>
      <c r="E613" s="46">
        <f>IFERROR(Y104*1,"0")+IFERROR(Y105*1,"0")+IFERROR(Y106*1,"0")+IFERROR(Y110*1,"0")+IFERROR(Y111*1,"0")+IFERROR(Y112*1,"0")+IFERROR(Y113*1,"0")+IFERROR(Y114*1,"0")</f>
        <v>1237.5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1586.9</v>
      </c>
      <c r="G613" s="46">
        <f>IFERROR(Y148*1,"0")+IFERROR(Y149*1,"0")+IFERROR(Y153*1,"0")+IFERROR(Y154*1,"0")+IFERROR(Y158*1,"0")+IFERROR(Y159*1,"0")</f>
        <v>223.28000000000003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132</v>
      </c>
      <c r="I613" s="46">
        <f>IFERROR(Y186*1,"0")+IFERROR(Y187*1,"0")+IFERROR(Y188*1,"0")+IFERROR(Y189*1,"0")+IFERROR(Y190*1,"0")+IFERROR(Y191*1,"0")+IFERROR(Y192*1,"0")+IFERROR(Y193*1,"0")</f>
        <v>579.6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1854.8999999999996</v>
      </c>
      <c r="K613" s="46">
        <f>IFERROR(Y242*1,"0")+IFERROR(Y243*1,"0")+IFERROR(Y244*1,"0")+IFERROR(Y245*1,"0")+IFERROR(Y246*1,"0")+IFERROR(Y247*1,"0")+IFERROR(Y248*1,"0")+IFERROR(Y249*1,"0")</f>
        <v>81.2</v>
      </c>
      <c r="L613" s="375"/>
      <c r="M613" s="46">
        <f>IFERROR(Y254*1,"0")+IFERROR(Y255*1,"0")+IFERROR(Y256*1,"0")+IFERROR(Y257*1,"0")+IFERROR(Y258*1,"0")+IFERROR(Y259*1,"0")+IFERROR(Y260*1,"0")+IFERROR(Y261*1,"0")</f>
        <v>238.4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600</v>
      </c>
      <c r="S613" s="46">
        <f>IFERROR(Y296*1,"0")</f>
        <v>0</v>
      </c>
      <c r="T613" s="46">
        <f>IFERROR(Y301*1,"0")+IFERROR(Y305*1,"0")+IFERROR(Y306*1,"0")</f>
        <v>140.70000000000002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749.4</v>
      </c>
      <c r="V613" s="46">
        <f>IFERROR(Y357*1,"0")+IFERROR(Y361*1,"0")+IFERROR(Y362*1,"0")+IFERROR(Y363*1,"0")</f>
        <v>906.3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5039.3999999999996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91.2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342.66000000000008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102.9</v>
      </c>
      <c r="AA613" s="46">
        <f>IFERROR(Y492*1,"0")+IFERROR(Y493*1,"0")+IFERROR(Y494*1,"0")</f>
        <v>25.2</v>
      </c>
      <c r="AB613" s="46">
        <f>IFERROR(Y499*1,"0")+IFERROR(Y500*1,"0")+IFERROR(Y504*1,"0")</f>
        <v>6.48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1100.4000000000003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685.92000000000007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pWgYWr6Xvp58nAqxytTHAVg6vNMSP2zkPIVPFWtJJ896jmz1UDWAxOzxCPd8I+VQtRuQ53amg5IIBQa8XoHdtg==" saltValue="YyKsa3VH+RELOOkZW4Ire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9" spans="2:8" x14ac:dyDescent="0.2">
      <c r="B9" s="47" t="s">
        <v>816</v>
      </c>
      <c r="C9" s="47" t="s">
        <v>811</v>
      </c>
      <c r="D9" s="47"/>
      <c r="E9" s="47"/>
    </row>
    <row r="11" spans="2:8" x14ac:dyDescent="0.2">
      <c r="B11" s="47" t="s">
        <v>816</v>
      </c>
      <c r="C11" s="47" t="s">
        <v>814</v>
      </c>
      <c r="D11" s="47"/>
      <c r="E11" s="47"/>
    </row>
    <row r="13" spans="2:8" x14ac:dyDescent="0.2">
      <c r="B13" s="47" t="s">
        <v>817</v>
      </c>
      <c r="C13" s="47"/>
      <c r="D13" s="47"/>
      <c r="E13" s="47"/>
    </row>
    <row r="14" spans="2:8" x14ac:dyDescent="0.2">
      <c r="B14" s="47" t="s">
        <v>818</v>
      </c>
      <c r="C14" s="47"/>
      <c r="D14" s="47"/>
      <c r="E14" s="47"/>
    </row>
    <row r="15" spans="2:8" x14ac:dyDescent="0.2">
      <c r="B15" s="47" t="s">
        <v>819</v>
      </c>
      <c r="C15" s="47"/>
      <c r="D15" s="47"/>
      <c r="E15" s="47"/>
    </row>
    <row r="16" spans="2:8" x14ac:dyDescent="0.2">
      <c r="B16" s="47" t="s">
        <v>820</v>
      </c>
      <c r="C16" s="47"/>
      <c r="D16" s="47"/>
      <c r="E16" s="47"/>
    </row>
    <row r="17" spans="2:5" x14ac:dyDescent="0.2">
      <c r="B17" s="47" t="s">
        <v>821</v>
      </c>
      <c r="C17" s="47"/>
      <c r="D17" s="47"/>
      <c r="E17" s="47"/>
    </row>
    <row r="18" spans="2:5" x14ac:dyDescent="0.2">
      <c r="B18" s="47" t="s">
        <v>822</v>
      </c>
      <c r="C18" s="47"/>
      <c r="D18" s="47"/>
      <c r="E18" s="47"/>
    </row>
    <row r="19" spans="2:5" x14ac:dyDescent="0.2">
      <c r="B19" s="47" t="s">
        <v>823</v>
      </c>
      <c r="C19" s="47"/>
      <c r="D19" s="47"/>
      <c r="E19" s="47"/>
    </row>
    <row r="20" spans="2:5" x14ac:dyDescent="0.2">
      <c r="B20" s="47" t="s">
        <v>824</v>
      </c>
      <c r="C20" s="47"/>
      <c r="D20" s="47"/>
      <c r="E20" s="47"/>
    </row>
    <row r="21" spans="2:5" x14ac:dyDescent="0.2">
      <c r="B21" s="47" t="s">
        <v>825</v>
      </c>
      <c r="C21" s="47"/>
      <c r="D21" s="47"/>
      <c r="E21" s="47"/>
    </row>
    <row r="22" spans="2:5" x14ac:dyDescent="0.2">
      <c r="B22" s="47" t="s">
        <v>826</v>
      </c>
      <c r="C22" s="47"/>
      <c r="D22" s="47"/>
      <c r="E22" s="47"/>
    </row>
    <row r="23" spans="2:5" x14ac:dyDescent="0.2">
      <c r="B23" s="47" t="s">
        <v>827</v>
      </c>
      <c r="C23" s="47"/>
      <c r="D23" s="47"/>
      <c r="E23" s="47"/>
    </row>
  </sheetData>
  <sheetProtection algorithmName="SHA-512" hashValue="StPzrk9AhdABiw+c//14WxGmVyLtlJmy1ECR350YTMyGrqpZmJAvQlF47NMRS/vawv+Pg33VAQWkj82Fw8lCGw==" saltValue="EAR0WonsrfzusjZqoV1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2024-08-09T10:48:39Z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