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7FD892-64B2-4B08-9763-239D9F266E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BO427" i="1"/>
  <c r="BM427" i="1"/>
  <c r="Y427" i="1"/>
  <c r="P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Z389" i="1" s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Z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168" i="1" l="1"/>
  <c r="BN168" i="1"/>
  <c r="Z303" i="1"/>
  <c r="BN303" i="1"/>
  <c r="Z313" i="1"/>
  <c r="BN313" i="1"/>
  <c r="Z367" i="1"/>
  <c r="BN367" i="1"/>
  <c r="Z530" i="1"/>
  <c r="BN530" i="1"/>
  <c r="J9" i="1"/>
  <c r="BP26" i="1"/>
  <c r="BN26" i="1"/>
  <c r="BP145" i="1"/>
  <c r="BN145" i="1"/>
  <c r="Z145" i="1"/>
  <c r="BP209" i="1"/>
  <c r="BN209" i="1"/>
  <c r="Z209" i="1"/>
  <c r="BP231" i="1"/>
  <c r="BN231" i="1"/>
  <c r="Z231" i="1"/>
  <c r="BP244" i="1"/>
  <c r="BN244" i="1"/>
  <c r="Z244" i="1"/>
  <c r="BP336" i="1"/>
  <c r="BN336" i="1"/>
  <c r="Z336" i="1"/>
  <c r="BP417" i="1"/>
  <c r="BN417" i="1"/>
  <c r="Z417" i="1"/>
  <c r="Y424" i="1"/>
  <c r="BP423" i="1"/>
  <c r="BN423" i="1"/>
  <c r="Z423" i="1"/>
  <c r="Z424" i="1" s="1"/>
  <c r="BP427" i="1"/>
  <c r="BN427" i="1"/>
  <c r="Z427" i="1"/>
  <c r="BP429" i="1"/>
  <c r="BN429" i="1"/>
  <c r="Z429" i="1"/>
  <c r="BP437" i="1"/>
  <c r="BN437" i="1"/>
  <c r="Z437" i="1"/>
  <c r="BP441" i="1"/>
  <c r="BN441" i="1"/>
  <c r="Z441" i="1"/>
  <c r="BP459" i="1"/>
  <c r="BN459" i="1"/>
  <c r="Z459" i="1"/>
  <c r="BP474" i="1"/>
  <c r="BN474" i="1"/>
  <c r="Z474" i="1"/>
  <c r="BP516" i="1"/>
  <c r="BN516" i="1"/>
  <c r="Z516" i="1"/>
  <c r="F9" i="1"/>
  <c r="F10" i="1"/>
  <c r="Z22" i="1"/>
  <c r="Z23" i="1" s="1"/>
  <c r="BN22" i="1"/>
  <c r="BP22" i="1"/>
  <c r="Z26" i="1"/>
  <c r="BP230" i="1"/>
  <c r="BN230" i="1"/>
  <c r="Z230" i="1"/>
  <c r="BP241" i="1"/>
  <c r="BN241" i="1"/>
  <c r="Z241" i="1"/>
  <c r="BP327" i="1"/>
  <c r="BN327" i="1"/>
  <c r="Z327" i="1"/>
  <c r="BP379" i="1"/>
  <c r="BN379" i="1"/>
  <c r="Z379" i="1"/>
  <c r="BP383" i="1"/>
  <c r="BN383" i="1"/>
  <c r="Z383" i="1"/>
  <c r="BP428" i="1"/>
  <c r="BN428" i="1"/>
  <c r="Z428" i="1"/>
  <c r="BP434" i="1"/>
  <c r="BN434" i="1"/>
  <c r="Z434" i="1"/>
  <c r="BP438" i="1"/>
  <c r="BN438" i="1"/>
  <c r="Z438" i="1"/>
  <c r="BP442" i="1"/>
  <c r="BN442" i="1"/>
  <c r="Z442" i="1"/>
  <c r="BP473" i="1"/>
  <c r="BN473" i="1"/>
  <c r="Z473" i="1"/>
  <c r="BP481" i="1"/>
  <c r="BN481" i="1"/>
  <c r="Z481" i="1"/>
  <c r="BP540" i="1"/>
  <c r="BN540" i="1"/>
  <c r="Z540" i="1"/>
  <c r="Y579" i="1"/>
  <c r="Z32" i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55" i="1"/>
  <c r="BN155" i="1"/>
  <c r="Z176" i="1"/>
  <c r="BN176" i="1"/>
  <c r="I615" i="1"/>
  <c r="Z188" i="1"/>
  <c r="BN188" i="1"/>
  <c r="Z205" i="1"/>
  <c r="BN205" i="1"/>
  <c r="Z251" i="1"/>
  <c r="BN251" i="1"/>
  <c r="Z252" i="1"/>
  <c r="BN252" i="1"/>
  <c r="Z285" i="1"/>
  <c r="BN285" i="1"/>
  <c r="Z321" i="1"/>
  <c r="BN321" i="1"/>
  <c r="Z348" i="1"/>
  <c r="BN348" i="1"/>
  <c r="Z371" i="1"/>
  <c r="BN371" i="1"/>
  <c r="Z409" i="1"/>
  <c r="BN409" i="1"/>
  <c r="Z496" i="1"/>
  <c r="BN496" i="1"/>
  <c r="Z520" i="1"/>
  <c r="BN520" i="1"/>
  <c r="Z534" i="1"/>
  <c r="BN534" i="1"/>
  <c r="Z576" i="1"/>
  <c r="BN576" i="1"/>
  <c r="BP576" i="1"/>
  <c r="Z577" i="1"/>
  <c r="BN577" i="1"/>
  <c r="Y578" i="1"/>
  <c r="BP201" i="1"/>
  <c r="BN201" i="1"/>
  <c r="Z201" i="1"/>
  <c r="BP211" i="1"/>
  <c r="BN211" i="1"/>
  <c r="Z211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385" i="1"/>
  <c r="BN385" i="1"/>
  <c r="Z385" i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BP186" i="1"/>
  <c r="BN186" i="1"/>
  <c r="BP190" i="1"/>
  <c r="BN190" i="1"/>
  <c r="Z190" i="1"/>
  <c r="BP207" i="1"/>
  <c r="BN207" i="1"/>
  <c r="Z207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BP411" i="1"/>
  <c r="BN411" i="1"/>
  <c r="Z411" i="1"/>
  <c r="BP447" i="1"/>
  <c r="BN447" i="1"/>
  <c r="Z447" i="1"/>
  <c r="BP455" i="1"/>
  <c r="BN455" i="1"/>
  <c r="Z45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13" i="1"/>
  <c r="Y228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Z497" i="1" s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BN156" i="1"/>
  <c r="Z161" i="1"/>
  <c r="BN161" i="1"/>
  <c r="BP161" i="1"/>
  <c r="Z163" i="1"/>
  <c r="BN163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Y541" i="1"/>
  <c r="Y615" i="1"/>
  <c r="Y425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541" i="1"/>
  <c r="Z380" i="1"/>
  <c r="Z344" i="1"/>
  <c r="Z202" i="1"/>
  <c r="Z152" i="1"/>
  <c r="Z97" i="1"/>
  <c r="Z191" i="1"/>
  <c r="Z172" i="1"/>
  <c r="Z112" i="1"/>
  <c r="Z72" i="1"/>
  <c r="Z331" i="1"/>
  <c r="Z235" i="1"/>
  <c r="Z564" i="1"/>
  <c r="Z91" i="1"/>
  <c r="Z157" i="1"/>
  <c r="Z578" i="1"/>
  <c r="Z451" i="1"/>
  <c r="Y607" i="1"/>
  <c r="Z34" i="1"/>
  <c r="Y609" i="1"/>
  <c r="Z462" i="1"/>
  <c r="Z213" i="1"/>
  <c r="Z136" i="1"/>
  <c r="Z127" i="1"/>
  <c r="Z104" i="1"/>
  <c r="Y606" i="1"/>
  <c r="Z337" i="1"/>
  <c r="Z591" i="1"/>
  <c r="Z268" i="1"/>
  <c r="Y608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322" i="1"/>
  <c r="Z289" i="1"/>
  <c r="Z557" i="1"/>
  <c r="Z315" i="1"/>
  <c r="X608" i="1"/>
  <c r="Z477" i="1"/>
  <c r="Z361" i="1"/>
  <c r="Z280" i="1"/>
  <c r="Z247" i="1"/>
  <c r="Z610" i="1" l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<sst xmlns="http://schemas.openxmlformats.org/spreadsheetml/2006/main" count="2541" uniqueCount="833">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</sst>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3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1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168" sqref="AB168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712" t="s">
        <v>0</v>
      </c>
      <c r="E1" s="422"/>
      <c r="F1" s="422"/>
      <c r="G1" s="12" t="s">
        <v>1</v>
      </c>
      <c r="H1" s="712" t="s">
        <v>2</v>
      </c>
      <c r="I1" s="422"/>
      <c r="J1" s="422"/>
      <c r="K1" s="422"/>
      <c r="L1" s="422"/>
      <c r="M1" s="422"/>
      <c r="N1" s="422"/>
      <c r="O1" s="422"/>
      <c r="P1" s="422"/>
      <c r="Q1" s="422"/>
      <c r="R1" s="772" t="s">
        <v>3</v>
      </c>
      <c r="S1" s="422"/>
      <c r="T1" s="4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79" t="s">
        <v>8</v>
      </c>
      <c r="B5" s="403"/>
      <c r="C5" s="404"/>
      <c r="D5" s="543"/>
      <c r="E5" s="545"/>
      <c r="F5" s="474" t="s">
        <v>9</v>
      </c>
      <c r="G5" s="404"/>
      <c r="H5" s="543" t="s">
        <v>832</v>
      </c>
      <c r="I5" s="544"/>
      <c r="J5" s="544"/>
      <c r="K5" s="544"/>
      <c r="L5" s="544"/>
      <c r="M5" s="545"/>
      <c r="N5" s="58"/>
      <c r="P5" s="24" t="s">
        <v>10</v>
      </c>
      <c r="Q5" s="433">
        <v>45512</v>
      </c>
      <c r="R5" s="434"/>
      <c r="T5" s="635" t="s">
        <v>11</v>
      </c>
      <c r="U5" s="608"/>
      <c r="V5" s="639" t="s">
        <v>12</v>
      </c>
      <c r="W5" s="434"/>
      <c r="AB5" s="51"/>
      <c r="AC5" s="51"/>
      <c r="AD5" s="51"/>
      <c r="AE5" s="51"/>
    </row>
    <row r="6" spans="1:32" s="377" customFormat="1" ht="24" customHeight="1" x14ac:dyDescent="0.2">
      <c r="A6" s="679" t="s">
        <v>13</v>
      </c>
      <c r="B6" s="403"/>
      <c r="C6" s="404"/>
      <c r="D6" s="528" t="s">
        <v>14</v>
      </c>
      <c r="E6" s="529"/>
      <c r="F6" s="529"/>
      <c r="G6" s="529"/>
      <c r="H6" s="529"/>
      <c r="I6" s="529"/>
      <c r="J6" s="529"/>
      <c r="K6" s="529"/>
      <c r="L6" s="529"/>
      <c r="M6" s="434"/>
      <c r="N6" s="59"/>
      <c r="P6" s="24" t="s">
        <v>15</v>
      </c>
      <c r="Q6" s="436" t="str">
        <f>IF(Q5=0," ",CHOOSE(WEEKDAY(Q5,2),"Понедельник","Вторник","Среда","Четверг","Пятница","Суббота","Воскресенье"))</f>
        <v>Четверг</v>
      </c>
      <c r="R6" s="397"/>
      <c r="T6" s="607" t="s">
        <v>16</v>
      </c>
      <c r="U6" s="608"/>
      <c r="V6" s="438" t="s">
        <v>17</v>
      </c>
      <c r="W6" s="439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79" t="str">
        <f>IFERROR(VLOOKUP(DeliveryAddress,Table,3,0),1)</f>
        <v>3</v>
      </c>
      <c r="E7" s="780"/>
      <c r="F7" s="780"/>
      <c r="G7" s="780"/>
      <c r="H7" s="780"/>
      <c r="I7" s="780"/>
      <c r="J7" s="780"/>
      <c r="K7" s="780"/>
      <c r="L7" s="780"/>
      <c r="M7" s="641"/>
      <c r="N7" s="60"/>
      <c r="P7" s="24"/>
      <c r="Q7" s="42"/>
      <c r="R7" s="42"/>
      <c r="T7" s="408"/>
      <c r="U7" s="608"/>
      <c r="V7" s="440"/>
      <c r="W7" s="441"/>
      <c r="AB7" s="51"/>
      <c r="AC7" s="51"/>
      <c r="AD7" s="51"/>
      <c r="AE7" s="51"/>
    </row>
    <row r="8" spans="1:32" s="377" customFormat="1" ht="25.5" customHeight="1" x14ac:dyDescent="0.2">
      <c r="A8" s="446" t="s">
        <v>18</v>
      </c>
      <c r="B8" s="399"/>
      <c r="C8" s="400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640">
        <v>0.54166666666666663</v>
      </c>
      <c r="R8" s="641"/>
      <c r="T8" s="408"/>
      <c r="U8" s="608"/>
      <c r="V8" s="440"/>
      <c r="W8" s="441"/>
      <c r="AB8" s="51"/>
      <c r="AC8" s="51"/>
      <c r="AD8" s="51"/>
      <c r="AE8" s="51"/>
    </row>
    <row r="9" spans="1:32" s="37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3"/>
      <c r="E9" s="494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604" t="str">
        <f>IF(AND($A$9="Тип доверенности/получателя при получении в адресе перегруза:",$D$9="Разовая доверенность"),"Введите ФИО","")</f>
        <v/>
      </c>
      <c r="I9" s="494"/>
      <c r="J9" s="6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4"/>
      <c r="L9" s="494"/>
      <c r="M9" s="494"/>
      <c r="N9" s="375"/>
      <c r="P9" s="26" t="s">
        <v>20</v>
      </c>
      <c r="Q9" s="717"/>
      <c r="R9" s="480"/>
      <c r="T9" s="408"/>
      <c r="U9" s="608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3"/>
      <c r="E10" s="494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62" t="str">
        <f>IFERROR(VLOOKUP($D$10,Proxy,2,FALSE),"")</f>
        <v/>
      </c>
      <c r="I10" s="408"/>
      <c r="J10" s="408"/>
      <c r="K10" s="408"/>
      <c r="L10" s="408"/>
      <c r="M10" s="408"/>
      <c r="N10" s="376"/>
      <c r="P10" s="26" t="s">
        <v>21</v>
      </c>
      <c r="Q10" s="609"/>
      <c r="R10" s="610"/>
      <c r="U10" s="24" t="s">
        <v>22</v>
      </c>
      <c r="V10" s="727" t="s">
        <v>23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434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600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2"/>
      <c r="P12" s="24" t="s">
        <v>29</v>
      </c>
      <c r="Q12" s="640"/>
      <c r="R12" s="641"/>
      <c r="S12" s="23"/>
      <c r="U12" s="24"/>
      <c r="V12" s="422"/>
      <c r="W12" s="408"/>
      <c r="AB12" s="51"/>
      <c r="AC12" s="51"/>
      <c r="AD12" s="51"/>
      <c r="AE12" s="51"/>
    </row>
    <row r="13" spans="1:32" s="377" customFormat="1" ht="23.25" customHeight="1" x14ac:dyDescent="0.2">
      <c r="A13" s="600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600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1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3"/>
      <c r="P15" s="644" t="s">
        <v>34</v>
      </c>
      <c r="Q15" s="422"/>
      <c r="R15" s="422"/>
      <c r="S15" s="422"/>
      <c r="T15" s="4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5"/>
      <c r="Q16" s="645"/>
      <c r="R16" s="645"/>
      <c r="S16" s="645"/>
      <c r="T16" s="6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4" t="s">
        <v>35</v>
      </c>
      <c r="B17" s="394" t="s">
        <v>36</v>
      </c>
      <c r="C17" s="683" t="s">
        <v>37</v>
      </c>
      <c r="D17" s="394" t="s">
        <v>38</v>
      </c>
      <c r="E17" s="42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394" t="s">
        <v>49</v>
      </c>
      <c r="Q17" s="715"/>
      <c r="R17" s="715"/>
      <c r="S17" s="715"/>
      <c r="T17" s="424"/>
      <c r="U17" s="431" t="s">
        <v>50</v>
      </c>
      <c r="V17" s="404"/>
      <c r="W17" s="394" t="s">
        <v>51</v>
      </c>
      <c r="X17" s="394" t="s">
        <v>52</v>
      </c>
      <c r="Y17" s="429" t="s">
        <v>53</v>
      </c>
      <c r="Z17" s="39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469"/>
      <c r="AF17" s="470"/>
      <c r="AG17" s="705"/>
      <c r="BD17" s="576" t="s">
        <v>59</v>
      </c>
    </row>
    <row r="18" spans="1:68" ht="14.25" customHeight="1" x14ac:dyDescent="0.2">
      <c r="A18" s="395"/>
      <c r="B18" s="395"/>
      <c r="C18" s="395"/>
      <c r="D18" s="425"/>
      <c r="E18" s="426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425"/>
      <c r="Q18" s="716"/>
      <c r="R18" s="716"/>
      <c r="S18" s="716"/>
      <c r="T18" s="426"/>
      <c r="U18" s="378" t="s">
        <v>60</v>
      </c>
      <c r="V18" s="378" t="s">
        <v>61</v>
      </c>
      <c r="W18" s="395"/>
      <c r="X18" s="395"/>
      <c r="Y18" s="430"/>
      <c r="Z18" s="395"/>
      <c r="AA18" s="542"/>
      <c r="AB18" s="542"/>
      <c r="AC18" s="542"/>
      <c r="AD18" s="471"/>
      <c r="AE18" s="472"/>
      <c r="AF18" s="473"/>
      <c r="AG18" s="706"/>
      <c r="BD18" s="408"/>
    </row>
    <row r="19" spans="1:68" ht="27.75" hidden="1" customHeight="1" x14ac:dyDescent="0.2">
      <c r="A19" s="564" t="s">
        <v>62</v>
      </c>
      <c r="B19" s="565"/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48"/>
      <c r="AB19" s="48"/>
      <c r="AC19" s="48"/>
    </row>
    <row r="20" spans="1:68" ht="16.5" hidden="1" customHeight="1" x14ac:dyDescent="0.25">
      <c r="A20" s="418" t="s">
        <v>62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79"/>
      <c r="AB20" s="379"/>
      <c r="AC20" s="379"/>
    </row>
    <row r="21" spans="1:68" ht="14.25" hidden="1" customHeight="1" x14ac:dyDescent="0.25">
      <c r="A21" s="407" t="s">
        <v>63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2"/>
      <c r="B23" s="408"/>
      <c r="C23" s="408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13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3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7" t="s">
        <v>71</v>
      </c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6">
        <v>4607091383881</v>
      </c>
      <c r="E26" s="397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6">
        <v>4607091388237</v>
      </c>
      <c r="E27" s="397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6">
        <v>4607091383935</v>
      </c>
      <c r="E28" s="397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6">
        <v>4607091383935</v>
      </c>
      <c r="E29" s="397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6">
        <v>4680115881990</v>
      </c>
      <c r="E30" s="397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78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6">
        <v>4680115881853</v>
      </c>
      <c r="E31" s="397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8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6">
        <v>4607091383911</v>
      </c>
      <c r="E32" s="397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6">
        <v>4607091388244</v>
      </c>
      <c r="E33" s="397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12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13"/>
      <c r="P34" s="398" t="s">
        <v>69</v>
      </c>
      <c r="Q34" s="399"/>
      <c r="R34" s="399"/>
      <c r="S34" s="399"/>
      <c r="T34" s="399"/>
      <c r="U34" s="399"/>
      <c r="V34" s="400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8"/>
      <c r="O35" s="413"/>
      <c r="P35" s="398" t="s">
        <v>69</v>
      </c>
      <c r="Q35" s="399"/>
      <c r="R35" s="399"/>
      <c r="S35" s="399"/>
      <c r="T35" s="399"/>
      <c r="U35" s="399"/>
      <c r="V35" s="400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7" t="s">
        <v>90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408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6">
        <v>4607091388503</v>
      </c>
      <c r="E37" s="397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12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13"/>
      <c r="P38" s="398" t="s">
        <v>69</v>
      </c>
      <c r="Q38" s="399"/>
      <c r="R38" s="399"/>
      <c r="S38" s="399"/>
      <c r="T38" s="399"/>
      <c r="U38" s="399"/>
      <c r="V38" s="400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13"/>
      <c r="P39" s="398" t="s">
        <v>69</v>
      </c>
      <c r="Q39" s="399"/>
      <c r="R39" s="399"/>
      <c r="S39" s="399"/>
      <c r="T39" s="399"/>
      <c r="U39" s="399"/>
      <c r="V39" s="400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7" t="s">
        <v>95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6">
        <v>4607091388282</v>
      </c>
      <c r="E41" s="397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5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12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13"/>
      <c r="P42" s="398" t="s">
        <v>69</v>
      </c>
      <c r="Q42" s="399"/>
      <c r="R42" s="399"/>
      <c r="S42" s="399"/>
      <c r="T42" s="399"/>
      <c r="U42" s="399"/>
      <c r="V42" s="400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8"/>
      <c r="O43" s="413"/>
      <c r="P43" s="398" t="s">
        <v>69</v>
      </c>
      <c r="Q43" s="399"/>
      <c r="R43" s="399"/>
      <c r="S43" s="399"/>
      <c r="T43" s="399"/>
      <c r="U43" s="399"/>
      <c r="V43" s="400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7" t="s">
        <v>99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6">
        <v>4607091389111</v>
      </c>
      <c r="E45" s="397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12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3"/>
      <c r="P46" s="398" t="s">
        <v>69</v>
      </c>
      <c r="Q46" s="399"/>
      <c r="R46" s="399"/>
      <c r="S46" s="399"/>
      <c r="T46" s="399"/>
      <c r="U46" s="399"/>
      <c r="V46" s="400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3"/>
      <c r="P47" s="398" t="s">
        <v>69</v>
      </c>
      <c r="Q47" s="399"/>
      <c r="R47" s="399"/>
      <c r="S47" s="399"/>
      <c r="T47" s="399"/>
      <c r="U47" s="399"/>
      <c r="V47" s="400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564" t="s">
        <v>102</v>
      </c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48"/>
      <c r="AB48" s="48"/>
      <c r="AC48" s="48"/>
    </row>
    <row r="49" spans="1:68" ht="16.5" hidden="1" customHeight="1" x14ac:dyDescent="0.25">
      <c r="A49" s="418" t="s">
        <v>103</v>
      </c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379"/>
      <c r="AB49" s="379"/>
      <c r="AC49" s="379"/>
    </row>
    <row r="50" spans="1:68" ht="14.25" hidden="1" customHeight="1" x14ac:dyDescent="0.25">
      <c r="A50" s="407" t="s">
        <v>104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4301011380</v>
      </c>
      <c r="D51" s="396">
        <v>4607091385670</v>
      </c>
      <c r="E51" s="397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1"/>
      <c r="R51" s="391"/>
      <c r="S51" s="391"/>
      <c r="T51" s="392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6">
        <v>4607091385670</v>
      </c>
      <c r="E52" s="397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6">
        <v>4680115883956</v>
      </c>
      <c r="E53" s="397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1"/>
      <c r="R53" s="391"/>
      <c r="S53" s="391"/>
      <c r="T53" s="392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4301011382</v>
      </c>
      <c r="D54" s="396">
        <v>4607091385687</v>
      </c>
      <c r="E54" s="397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1"/>
      <c r="R54" s="391"/>
      <c r="S54" s="391"/>
      <c r="T54" s="392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6">
        <v>4680115882539</v>
      </c>
      <c r="E55" s="397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6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6">
        <v>4680115883949</v>
      </c>
      <c r="E56" s="397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6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1"/>
      <c r="R56" s="391"/>
      <c r="S56" s="391"/>
      <c r="T56" s="392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412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3"/>
      <c r="P57" s="398" t="s">
        <v>69</v>
      </c>
      <c r="Q57" s="399"/>
      <c r="R57" s="399"/>
      <c r="S57" s="399"/>
      <c r="T57" s="399"/>
      <c r="U57" s="399"/>
      <c r="V57" s="400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3"/>
      <c r="P58" s="398" t="s">
        <v>69</v>
      </c>
      <c r="Q58" s="399"/>
      <c r="R58" s="399"/>
      <c r="S58" s="399"/>
      <c r="T58" s="399"/>
      <c r="U58" s="399"/>
      <c r="V58" s="400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7" t="s">
        <v>71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6">
        <v>4680115885233</v>
      </c>
      <c r="E60" s="397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414" t="s">
        <v>121</v>
      </c>
      <c r="Q60" s="391"/>
      <c r="R60" s="391"/>
      <c r="S60" s="391"/>
      <c r="T60" s="392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6">
        <v>4680115884915</v>
      </c>
      <c r="E61" s="397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525" t="s">
        <v>124</v>
      </c>
      <c r="Q61" s="391"/>
      <c r="R61" s="391"/>
      <c r="S61" s="391"/>
      <c r="T61" s="392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412"/>
      <c r="B62" s="408"/>
      <c r="C62" s="408"/>
      <c r="D62" s="408"/>
      <c r="E62" s="408"/>
      <c r="F62" s="408"/>
      <c r="G62" s="408"/>
      <c r="H62" s="408"/>
      <c r="I62" s="408"/>
      <c r="J62" s="408"/>
      <c r="K62" s="408"/>
      <c r="L62" s="408"/>
      <c r="M62" s="408"/>
      <c r="N62" s="408"/>
      <c r="O62" s="413"/>
      <c r="P62" s="398" t="s">
        <v>69</v>
      </c>
      <c r="Q62" s="399"/>
      <c r="R62" s="399"/>
      <c r="S62" s="399"/>
      <c r="T62" s="399"/>
      <c r="U62" s="399"/>
      <c r="V62" s="400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40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3"/>
      <c r="P63" s="398" t="s">
        <v>69</v>
      </c>
      <c r="Q63" s="399"/>
      <c r="R63" s="399"/>
      <c r="S63" s="399"/>
      <c r="T63" s="399"/>
      <c r="U63" s="399"/>
      <c r="V63" s="400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18" t="s">
        <v>125</v>
      </c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  <c r="AA64" s="379"/>
      <c r="AB64" s="379"/>
      <c r="AC64" s="379"/>
    </row>
    <row r="65" spans="1:68" ht="14.25" hidden="1" customHeight="1" x14ac:dyDescent="0.25">
      <c r="A65" s="407" t="s">
        <v>104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6">
        <v>4680115881426</v>
      </c>
      <c r="E66" s="397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1"/>
      <c r="R66" s="391"/>
      <c r="S66" s="391"/>
      <c r="T66" s="392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6">
        <v>4680115881426</v>
      </c>
      <c r="E67" s="397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1"/>
      <c r="R67" s="391"/>
      <c r="S67" s="391"/>
      <c r="T67" s="392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6">
        <v>4680115880283</v>
      </c>
      <c r="E68" s="397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6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1"/>
      <c r="R68" s="391"/>
      <c r="S68" s="391"/>
      <c r="T68" s="392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6">
        <v>4680115881419</v>
      </c>
      <c r="E69" s="397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6">
        <v>4680115882720</v>
      </c>
      <c r="E70" s="397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6">
        <v>4680115881525</v>
      </c>
      <c r="E71" s="397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427" t="s">
        <v>139</v>
      </c>
      <c r="Q71" s="391"/>
      <c r="R71" s="391"/>
      <c r="S71" s="391"/>
      <c r="T71" s="392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412"/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13"/>
      <c r="P72" s="398" t="s">
        <v>69</v>
      </c>
      <c r="Q72" s="399"/>
      <c r="R72" s="399"/>
      <c r="S72" s="399"/>
      <c r="T72" s="399"/>
      <c r="U72" s="399"/>
      <c r="V72" s="400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408"/>
      <c r="B73" s="408"/>
      <c r="C73" s="408"/>
      <c r="D73" s="408"/>
      <c r="E73" s="408"/>
      <c r="F73" s="408"/>
      <c r="G73" s="408"/>
      <c r="H73" s="408"/>
      <c r="I73" s="408"/>
      <c r="J73" s="408"/>
      <c r="K73" s="408"/>
      <c r="L73" s="408"/>
      <c r="M73" s="408"/>
      <c r="N73" s="408"/>
      <c r="O73" s="413"/>
      <c r="P73" s="398" t="s">
        <v>69</v>
      </c>
      <c r="Q73" s="399"/>
      <c r="R73" s="399"/>
      <c r="S73" s="399"/>
      <c r="T73" s="399"/>
      <c r="U73" s="399"/>
      <c r="V73" s="400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7" t="s">
        <v>140</v>
      </c>
      <c r="B74" s="408"/>
      <c r="C74" s="408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6">
        <v>4680115881440</v>
      </c>
      <c r="E75" s="397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6">
        <v>4680115881433</v>
      </c>
      <c r="E76" s="397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1"/>
      <c r="R76" s="391"/>
      <c r="S76" s="391"/>
      <c r="T76" s="392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412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3"/>
      <c r="P77" s="398" t="s">
        <v>69</v>
      </c>
      <c r="Q77" s="399"/>
      <c r="R77" s="399"/>
      <c r="S77" s="399"/>
      <c r="T77" s="399"/>
      <c r="U77" s="399"/>
      <c r="V77" s="400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3"/>
      <c r="P78" s="398" t="s">
        <v>69</v>
      </c>
      <c r="Q78" s="399"/>
      <c r="R78" s="399"/>
      <c r="S78" s="399"/>
      <c r="T78" s="399"/>
      <c r="U78" s="399"/>
      <c r="V78" s="400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7" t="s">
        <v>63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6">
        <v>4680115885066</v>
      </c>
      <c r="E80" s="397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541" t="s">
        <v>147</v>
      </c>
      <c r="Q80" s="391"/>
      <c r="R80" s="391"/>
      <c r="S80" s="391"/>
      <c r="T80" s="392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6">
        <v>4680115885073</v>
      </c>
      <c r="E81" s="397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654" t="s">
        <v>151</v>
      </c>
      <c r="Q81" s="391"/>
      <c r="R81" s="391"/>
      <c r="S81" s="391"/>
      <c r="T81" s="392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6">
        <v>4680115885042</v>
      </c>
      <c r="E82" s="397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78" t="s">
        <v>154</v>
      </c>
      <c r="Q82" s="391"/>
      <c r="R82" s="391"/>
      <c r="S82" s="391"/>
      <c r="T82" s="392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6">
        <v>4680115885059</v>
      </c>
      <c r="E83" s="397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21" t="s">
        <v>157</v>
      </c>
      <c r="Q83" s="391"/>
      <c r="R83" s="391"/>
      <c r="S83" s="391"/>
      <c r="T83" s="392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6">
        <v>4680115885080</v>
      </c>
      <c r="E84" s="397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2" t="s">
        <v>160</v>
      </c>
      <c r="Q84" s="391"/>
      <c r="R84" s="391"/>
      <c r="S84" s="391"/>
      <c r="T84" s="392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6">
        <v>4680115885097</v>
      </c>
      <c r="E85" s="397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10" t="s">
        <v>163</v>
      </c>
      <c r="Q85" s="391"/>
      <c r="R85" s="391"/>
      <c r="S85" s="391"/>
      <c r="T85" s="392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412"/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13"/>
      <c r="P86" s="398" t="s">
        <v>69</v>
      </c>
      <c r="Q86" s="399"/>
      <c r="R86" s="399"/>
      <c r="S86" s="399"/>
      <c r="T86" s="399"/>
      <c r="U86" s="399"/>
      <c r="V86" s="400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408"/>
      <c r="B87" s="408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13"/>
      <c r="P87" s="398" t="s">
        <v>69</v>
      </c>
      <c r="Q87" s="399"/>
      <c r="R87" s="399"/>
      <c r="S87" s="399"/>
      <c r="T87" s="399"/>
      <c r="U87" s="399"/>
      <c r="V87" s="400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7" t="s">
        <v>71</v>
      </c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08"/>
      <c r="O88" s="408"/>
      <c r="P88" s="408"/>
      <c r="Q88" s="408"/>
      <c r="R88" s="408"/>
      <c r="S88" s="408"/>
      <c r="T88" s="408"/>
      <c r="U88" s="408"/>
      <c r="V88" s="408"/>
      <c r="W88" s="408"/>
      <c r="X88" s="408"/>
      <c r="Y88" s="408"/>
      <c r="Z88" s="408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6">
        <v>4680115884311</v>
      </c>
      <c r="E89" s="397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23" t="s">
        <v>166</v>
      </c>
      <c r="Q89" s="391"/>
      <c r="R89" s="391"/>
      <c r="S89" s="391"/>
      <c r="T89" s="392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6">
        <v>4680115884403</v>
      </c>
      <c r="E90" s="397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581" t="s">
        <v>169</v>
      </c>
      <c r="Q90" s="391"/>
      <c r="R90" s="391"/>
      <c r="S90" s="391"/>
      <c r="T90" s="392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412"/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13"/>
      <c r="P91" s="398" t="s">
        <v>69</v>
      </c>
      <c r="Q91" s="399"/>
      <c r="R91" s="399"/>
      <c r="S91" s="399"/>
      <c r="T91" s="399"/>
      <c r="U91" s="399"/>
      <c r="V91" s="400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408"/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13"/>
      <c r="P92" s="398" t="s">
        <v>69</v>
      </c>
      <c r="Q92" s="399"/>
      <c r="R92" s="399"/>
      <c r="S92" s="399"/>
      <c r="T92" s="399"/>
      <c r="U92" s="399"/>
      <c r="V92" s="400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7" t="s">
        <v>170</v>
      </c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  <c r="V93" s="408"/>
      <c r="W93" s="408"/>
      <c r="X93" s="408"/>
      <c r="Y93" s="408"/>
      <c r="Z93" s="408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6">
        <v>4680115881532</v>
      </c>
      <c r="E94" s="397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7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6">
        <v>4680115881532</v>
      </c>
      <c r="E95" s="397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1"/>
      <c r="R95" s="391"/>
      <c r="S95" s="391"/>
      <c r="T95" s="392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6">
        <v>4680115881464</v>
      </c>
      <c r="E96" s="397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5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412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13"/>
      <c r="P97" s="398" t="s">
        <v>69</v>
      </c>
      <c r="Q97" s="399"/>
      <c r="R97" s="399"/>
      <c r="S97" s="399"/>
      <c r="T97" s="399"/>
      <c r="U97" s="399"/>
      <c r="V97" s="400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408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08"/>
      <c r="O98" s="413"/>
      <c r="P98" s="398" t="s">
        <v>69</v>
      </c>
      <c r="Q98" s="399"/>
      <c r="R98" s="399"/>
      <c r="S98" s="399"/>
      <c r="T98" s="399"/>
      <c r="U98" s="399"/>
      <c r="V98" s="400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18" t="s">
        <v>176</v>
      </c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379"/>
      <c r="AB99" s="379"/>
      <c r="AC99" s="379"/>
    </row>
    <row r="100" spans="1:68" ht="14.25" hidden="1" customHeight="1" x14ac:dyDescent="0.25">
      <c r="A100" s="407" t="s">
        <v>104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408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6">
        <v>4680115881327</v>
      </c>
      <c r="E101" s="397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6">
        <v>4680115881518</v>
      </c>
      <c r="E102" s="397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6">
        <v>4680115881303</v>
      </c>
      <c r="E103" s="397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723" t="s">
        <v>183</v>
      </c>
      <c r="Q103" s="391"/>
      <c r="R103" s="391"/>
      <c r="S103" s="391"/>
      <c r="T103" s="392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2"/>
      <c r="B104" s="408"/>
      <c r="C104" s="408"/>
      <c r="D104" s="408"/>
      <c r="E104" s="408"/>
      <c r="F104" s="408"/>
      <c r="G104" s="408"/>
      <c r="H104" s="408"/>
      <c r="I104" s="408"/>
      <c r="J104" s="408"/>
      <c r="K104" s="408"/>
      <c r="L104" s="408"/>
      <c r="M104" s="408"/>
      <c r="N104" s="408"/>
      <c r="O104" s="413"/>
      <c r="P104" s="398" t="s">
        <v>69</v>
      </c>
      <c r="Q104" s="399"/>
      <c r="R104" s="399"/>
      <c r="S104" s="399"/>
      <c r="T104" s="399"/>
      <c r="U104" s="399"/>
      <c r="V104" s="400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40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3"/>
      <c r="P105" s="398" t="s">
        <v>69</v>
      </c>
      <c r="Q105" s="399"/>
      <c r="R105" s="399"/>
      <c r="S105" s="399"/>
      <c r="T105" s="399"/>
      <c r="U105" s="399"/>
      <c r="V105" s="400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7" t="s">
        <v>71</v>
      </c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  <c r="V106" s="408"/>
      <c r="W106" s="408"/>
      <c r="X106" s="408"/>
      <c r="Y106" s="408"/>
      <c r="Z106" s="408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6">
        <v>4607091386967</v>
      </c>
      <c r="E107" s="397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4301051543</v>
      </c>
      <c r="D108" s="396">
        <v>4607091386967</v>
      </c>
      <c r="E108" s="397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5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6">
        <v>4607091385731</v>
      </c>
      <c r="E109" s="397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44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6">
        <v>4680115880894</v>
      </c>
      <c r="E110" s="397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4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1"/>
      <c r="R110" s="391"/>
      <c r="S110" s="391"/>
      <c r="T110" s="392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6">
        <v>4680115880214</v>
      </c>
      <c r="E111" s="397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412"/>
      <c r="B112" s="408"/>
      <c r="C112" s="408"/>
      <c r="D112" s="408"/>
      <c r="E112" s="408"/>
      <c r="F112" s="408"/>
      <c r="G112" s="408"/>
      <c r="H112" s="408"/>
      <c r="I112" s="408"/>
      <c r="J112" s="408"/>
      <c r="K112" s="408"/>
      <c r="L112" s="408"/>
      <c r="M112" s="408"/>
      <c r="N112" s="408"/>
      <c r="O112" s="413"/>
      <c r="P112" s="398" t="s">
        <v>69</v>
      </c>
      <c r="Q112" s="399"/>
      <c r="R112" s="399"/>
      <c r="S112" s="399"/>
      <c r="T112" s="399"/>
      <c r="U112" s="399"/>
      <c r="V112" s="400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408"/>
      <c r="B113" s="408"/>
      <c r="C113" s="408"/>
      <c r="D113" s="408"/>
      <c r="E113" s="408"/>
      <c r="F113" s="408"/>
      <c r="G113" s="408"/>
      <c r="H113" s="408"/>
      <c r="I113" s="408"/>
      <c r="J113" s="408"/>
      <c r="K113" s="408"/>
      <c r="L113" s="408"/>
      <c r="M113" s="408"/>
      <c r="N113" s="408"/>
      <c r="O113" s="413"/>
      <c r="P113" s="398" t="s">
        <v>69</v>
      </c>
      <c r="Q113" s="399"/>
      <c r="R113" s="399"/>
      <c r="S113" s="399"/>
      <c r="T113" s="399"/>
      <c r="U113" s="399"/>
      <c r="V113" s="400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18" t="s">
        <v>193</v>
      </c>
      <c r="B114" s="408"/>
      <c r="C114" s="408"/>
      <c r="D114" s="408"/>
      <c r="E114" s="408"/>
      <c r="F114" s="408"/>
      <c r="G114" s="408"/>
      <c r="H114" s="408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  <c r="AA114" s="379"/>
      <c r="AB114" s="379"/>
      <c r="AC114" s="379"/>
    </row>
    <row r="115" spans="1:68" ht="14.25" hidden="1" customHeight="1" x14ac:dyDescent="0.25">
      <c r="A115" s="407" t="s">
        <v>104</v>
      </c>
      <c r="B115" s="408"/>
      <c r="C115" s="408"/>
      <c r="D115" s="408"/>
      <c r="E115" s="408"/>
      <c r="F115" s="408"/>
      <c r="G115" s="408"/>
      <c r="H115" s="408"/>
      <c r="I115" s="408"/>
      <c r="J115" s="408"/>
      <c r="K115" s="408"/>
      <c r="L115" s="408"/>
      <c r="M115" s="408"/>
      <c r="N115" s="408"/>
      <c r="O115" s="408"/>
      <c r="P115" s="408"/>
      <c r="Q115" s="408"/>
      <c r="R115" s="408"/>
      <c r="S115" s="408"/>
      <c r="T115" s="408"/>
      <c r="U115" s="408"/>
      <c r="V115" s="408"/>
      <c r="W115" s="408"/>
      <c r="X115" s="408"/>
      <c r="Y115" s="408"/>
      <c r="Z115" s="408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6">
        <v>4680115882133</v>
      </c>
      <c r="E116" s="397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7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1"/>
      <c r="R116" s="391"/>
      <c r="S116" s="391"/>
      <c r="T116" s="392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6">
        <v>4680115882133</v>
      </c>
      <c r="E117" s="397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1"/>
      <c r="R117" s="391"/>
      <c r="S117" s="391"/>
      <c r="T117" s="392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6">
        <v>4680115880269</v>
      </c>
      <c r="E118" s="397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6">
        <v>4680115880429</v>
      </c>
      <c r="E119" s="397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702" t="s">
        <v>201</v>
      </c>
      <c r="Q119" s="391"/>
      <c r="R119" s="391"/>
      <c r="S119" s="391"/>
      <c r="T119" s="392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6">
        <v>4680115881457</v>
      </c>
      <c r="E120" s="397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1"/>
      <c r="R120" s="391"/>
      <c r="S120" s="391"/>
      <c r="T120" s="392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412"/>
      <c r="B121" s="408"/>
      <c r="C121" s="408"/>
      <c r="D121" s="408"/>
      <c r="E121" s="408"/>
      <c r="F121" s="408"/>
      <c r="G121" s="408"/>
      <c r="H121" s="408"/>
      <c r="I121" s="408"/>
      <c r="J121" s="408"/>
      <c r="K121" s="408"/>
      <c r="L121" s="408"/>
      <c r="M121" s="408"/>
      <c r="N121" s="408"/>
      <c r="O121" s="413"/>
      <c r="P121" s="398" t="s">
        <v>69</v>
      </c>
      <c r="Q121" s="399"/>
      <c r="R121" s="399"/>
      <c r="S121" s="399"/>
      <c r="T121" s="399"/>
      <c r="U121" s="399"/>
      <c r="V121" s="400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408"/>
      <c r="B122" s="408"/>
      <c r="C122" s="408"/>
      <c r="D122" s="408"/>
      <c r="E122" s="408"/>
      <c r="F122" s="408"/>
      <c r="G122" s="408"/>
      <c r="H122" s="408"/>
      <c r="I122" s="408"/>
      <c r="J122" s="408"/>
      <c r="K122" s="408"/>
      <c r="L122" s="408"/>
      <c r="M122" s="408"/>
      <c r="N122" s="408"/>
      <c r="O122" s="413"/>
      <c r="P122" s="398" t="s">
        <v>69</v>
      </c>
      <c r="Q122" s="399"/>
      <c r="R122" s="399"/>
      <c r="S122" s="399"/>
      <c r="T122" s="399"/>
      <c r="U122" s="399"/>
      <c r="V122" s="400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7" t="s">
        <v>140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6">
        <v>4680115881488</v>
      </c>
      <c r="E124" s="397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6">
        <v>4680115882775</v>
      </c>
      <c r="E125" s="397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5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1"/>
      <c r="R125" s="391"/>
      <c r="S125" s="391"/>
      <c r="T125" s="392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6">
        <v>4680115880658</v>
      </c>
      <c r="E126" s="397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12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13"/>
      <c r="P127" s="398" t="s">
        <v>69</v>
      </c>
      <c r="Q127" s="399"/>
      <c r="R127" s="399"/>
      <c r="S127" s="399"/>
      <c r="T127" s="399"/>
      <c r="U127" s="399"/>
      <c r="V127" s="400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40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3"/>
      <c r="P128" s="398" t="s">
        <v>69</v>
      </c>
      <c r="Q128" s="399"/>
      <c r="R128" s="399"/>
      <c r="S128" s="399"/>
      <c r="T128" s="399"/>
      <c r="U128" s="399"/>
      <c r="V128" s="400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7" t="s">
        <v>71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6">
        <v>4607091385168</v>
      </c>
      <c r="E130" s="397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5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6">
        <v>4607091385168</v>
      </c>
      <c r="E131" s="397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6">
        <v>4607091383256</v>
      </c>
      <c r="E132" s="397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6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6">
        <v>4607091385748</v>
      </c>
      <c r="E133" s="397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4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6">
        <v>4680115884533</v>
      </c>
      <c r="E134" s="397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45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6">
        <v>4680115882645</v>
      </c>
      <c r="E135" s="397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412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13"/>
      <c r="P136" s="398" t="s">
        <v>69</v>
      </c>
      <c r="Q136" s="399"/>
      <c r="R136" s="399"/>
      <c r="S136" s="399"/>
      <c r="T136" s="399"/>
      <c r="U136" s="399"/>
      <c r="V136" s="400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408"/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13"/>
      <c r="P137" s="398" t="s">
        <v>69</v>
      </c>
      <c r="Q137" s="399"/>
      <c r="R137" s="399"/>
      <c r="S137" s="399"/>
      <c r="T137" s="399"/>
      <c r="U137" s="399"/>
      <c r="V137" s="400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7" t="s">
        <v>170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408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6">
        <v>4680115882652</v>
      </c>
      <c r="E139" s="397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6">
        <v>4680115880238</v>
      </c>
      <c r="E140" s="397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412"/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13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408"/>
      <c r="B142" s="408"/>
      <c r="C142" s="408"/>
      <c r="D142" s="408"/>
      <c r="E142" s="408"/>
      <c r="F142" s="408"/>
      <c r="G142" s="408"/>
      <c r="H142" s="408"/>
      <c r="I142" s="408"/>
      <c r="J142" s="408"/>
      <c r="K142" s="408"/>
      <c r="L142" s="408"/>
      <c r="M142" s="408"/>
      <c r="N142" s="408"/>
      <c r="O142" s="413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18" t="s">
        <v>225</v>
      </c>
      <c r="B143" s="408"/>
      <c r="C143" s="408"/>
      <c r="D143" s="408"/>
      <c r="E143" s="408"/>
      <c r="F143" s="408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379"/>
      <c r="AB143" s="379"/>
      <c r="AC143" s="379"/>
    </row>
    <row r="144" spans="1:68" ht="14.25" hidden="1" customHeight="1" x14ac:dyDescent="0.25">
      <c r="A144" s="407" t="s">
        <v>104</v>
      </c>
      <c r="B144" s="408"/>
      <c r="C144" s="408"/>
      <c r="D144" s="408"/>
      <c r="E144" s="408"/>
      <c r="F144" s="408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6">
        <v>4680115882577</v>
      </c>
      <c r="E145" s="397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7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1"/>
      <c r="R145" s="391"/>
      <c r="S145" s="391"/>
      <c r="T145" s="392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6">
        <v>4680115882577</v>
      </c>
      <c r="E146" s="397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4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1"/>
      <c r="R146" s="391"/>
      <c r="S146" s="391"/>
      <c r="T146" s="392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412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3"/>
      <c r="P147" s="398" t="s">
        <v>69</v>
      </c>
      <c r="Q147" s="399"/>
      <c r="R147" s="399"/>
      <c r="S147" s="399"/>
      <c r="T147" s="399"/>
      <c r="U147" s="399"/>
      <c r="V147" s="400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408"/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13"/>
      <c r="P148" s="398" t="s">
        <v>69</v>
      </c>
      <c r="Q148" s="399"/>
      <c r="R148" s="399"/>
      <c r="S148" s="399"/>
      <c r="T148" s="399"/>
      <c r="U148" s="399"/>
      <c r="V148" s="400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7" t="s">
        <v>63</v>
      </c>
      <c r="B149" s="408"/>
      <c r="C149" s="408"/>
      <c r="D149" s="408"/>
      <c r="E149" s="408"/>
      <c r="F149" s="408"/>
      <c r="G149" s="408"/>
      <c r="H149" s="408"/>
      <c r="I149" s="408"/>
      <c r="J149" s="408"/>
      <c r="K149" s="408"/>
      <c r="L149" s="408"/>
      <c r="M149" s="408"/>
      <c r="N149" s="408"/>
      <c r="O149" s="408"/>
      <c r="P149" s="408"/>
      <c r="Q149" s="408"/>
      <c r="R149" s="408"/>
      <c r="S149" s="408"/>
      <c r="T149" s="408"/>
      <c r="U149" s="408"/>
      <c r="V149" s="408"/>
      <c r="W149" s="408"/>
      <c r="X149" s="408"/>
      <c r="Y149" s="408"/>
      <c r="Z149" s="408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6">
        <v>4680115883444</v>
      </c>
      <c r="E150" s="397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7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1"/>
      <c r="R150" s="391"/>
      <c r="S150" s="391"/>
      <c r="T150" s="392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6">
        <v>4680115883444</v>
      </c>
      <c r="E151" s="397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1"/>
      <c r="R151" s="391"/>
      <c r="S151" s="391"/>
      <c r="T151" s="392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2"/>
      <c r="B152" s="408"/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8"/>
      <c r="O152" s="413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408"/>
      <c r="B153" s="408"/>
      <c r="C153" s="408"/>
      <c r="D153" s="408"/>
      <c r="E153" s="408"/>
      <c r="F153" s="408"/>
      <c r="G153" s="408"/>
      <c r="H153" s="408"/>
      <c r="I153" s="408"/>
      <c r="J153" s="408"/>
      <c r="K153" s="408"/>
      <c r="L153" s="408"/>
      <c r="M153" s="408"/>
      <c r="N153" s="408"/>
      <c r="O153" s="413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7" t="s">
        <v>71</v>
      </c>
      <c r="B154" s="408"/>
      <c r="C154" s="408"/>
      <c r="D154" s="408"/>
      <c r="E154" s="408"/>
      <c r="F154" s="408"/>
      <c r="G154" s="408"/>
      <c r="H154" s="408"/>
      <c r="I154" s="408"/>
      <c r="J154" s="408"/>
      <c r="K154" s="408"/>
      <c r="L154" s="408"/>
      <c r="M154" s="408"/>
      <c r="N154" s="408"/>
      <c r="O154" s="408"/>
      <c r="P154" s="408"/>
      <c r="Q154" s="408"/>
      <c r="R154" s="408"/>
      <c r="S154" s="408"/>
      <c r="T154" s="408"/>
      <c r="U154" s="408"/>
      <c r="V154" s="408"/>
      <c r="W154" s="408"/>
      <c r="X154" s="408"/>
      <c r="Y154" s="408"/>
      <c r="Z154" s="408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6">
        <v>4680115882584</v>
      </c>
      <c r="E155" s="397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7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1"/>
      <c r="R155" s="391"/>
      <c r="S155" s="391"/>
      <c r="T155" s="392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6">
        <v>4680115882584</v>
      </c>
      <c r="E156" s="397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1"/>
      <c r="R156" s="391"/>
      <c r="S156" s="391"/>
      <c r="T156" s="392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2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3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3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18" t="s">
        <v>102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79"/>
      <c r="AB159" s="379"/>
      <c r="AC159" s="379"/>
    </row>
    <row r="160" spans="1:68" ht="14.25" hidden="1" customHeight="1" x14ac:dyDescent="0.25">
      <c r="A160" s="407" t="s">
        <v>104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408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6">
        <v>4607091382945</v>
      </c>
      <c r="E161" s="397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5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6">
        <v>4607091382952</v>
      </c>
      <c r="E162" s="397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6">
        <v>4607091384604</v>
      </c>
      <c r="E163" s="397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1"/>
      <c r="R163" s="391"/>
      <c r="S163" s="391"/>
      <c r="T163" s="392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12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13"/>
      <c r="P164" s="398" t="s">
        <v>69</v>
      </c>
      <c r="Q164" s="399"/>
      <c r="R164" s="399"/>
      <c r="S164" s="399"/>
      <c r="T164" s="399"/>
      <c r="U164" s="399"/>
      <c r="V164" s="400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8"/>
      <c r="O165" s="413"/>
      <c r="P165" s="398" t="s">
        <v>69</v>
      </c>
      <c r="Q165" s="399"/>
      <c r="R165" s="399"/>
      <c r="S165" s="399"/>
      <c r="T165" s="399"/>
      <c r="U165" s="399"/>
      <c r="V165" s="400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7" t="s">
        <v>63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408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6">
        <v>4607091387667</v>
      </c>
      <c r="E167" s="397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6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1"/>
      <c r="R167" s="391"/>
      <c r="S167" s="391"/>
      <c r="T167" s="392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96">
        <v>4607091387636</v>
      </c>
      <c r="E168" s="397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1"/>
      <c r="R168" s="391"/>
      <c r="S168" s="391"/>
      <c r="T168" s="392"/>
      <c r="U168" s="34"/>
      <c r="V168" s="34"/>
      <c r="W168" s="35" t="s">
        <v>68</v>
      </c>
      <c r="X168" s="384">
        <v>12</v>
      </c>
      <c r="Y168" s="385">
        <f>IFERROR(IF(X168="",0,CEILING((X168/$H168),1)*$H168),"")</f>
        <v>12.600000000000001</v>
      </c>
      <c r="Z168" s="36">
        <f>IFERROR(IF(Y168=0,"",ROUNDUP(Y168/H168,0)*0.00937),"")</f>
        <v>2.811E-2</v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12.857142857142856</v>
      </c>
      <c r="BN168" s="64">
        <f>IFERROR(Y168*I168/H168,"0")</f>
        <v>13.5</v>
      </c>
      <c r="BO168" s="64">
        <f>IFERROR(1/J168*(X168/H168),"0")</f>
        <v>2.3809523809523808E-2</v>
      </c>
      <c r="BP168" s="64">
        <f>IFERROR(1/J168*(Y168/H168),"0")</f>
        <v>2.5000000000000001E-2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6">
        <v>4607091382426</v>
      </c>
      <c r="E169" s="397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6">
        <v>4607091386547</v>
      </c>
      <c r="E170" s="397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7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6">
        <v>4607091382464</v>
      </c>
      <c r="E171" s="397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7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1"/>
      <c r="R171" s="391"/>
      <c r="S171" s="391"/>
      <c r="T171" s="392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412"/>
      <c r="B172" s="408"/>
      <c r="C172" s="408"/>
      <c r="D172" s="408"/>
      <c r="E172" s="408"/>
      <c r="F172" s="408"/>
      <c r="G172" s="408"/>
      <c r="H172" s="408"/>
      <c r="I172" s="408"/>
      <c r="J172" s="408"/>
      <c r="K172" s="408"/>
      <c r="L172" s="408"/>
      <c r="M172" s="408"/>
      <c r="N172" s="408"/>
      <c r="O172" s="413"/>
      <c r="P172" s="398" t="s">
        <v>69</v>
      </c>
      <c r="Q172" s="399"/>
      <c r="R172" s="399"/>
      <c r="S172" s="399"/>
      <c r="T172" s="399"/>
      <c r="U172" s="399"/>
      <c r="V172" s="400"/>
      <c r="W172" s="37" t="s">
        <v>70</v>
      </c>
      <c r="X172" s="386">
        <f>IFERROR(X167/H167,"0")+IFERROR(X168/H168,"0")+IFERROR(X169/H169,"0")+IFERROR(X170/H170,"0")+IFERROR(X171/H171,"0")</f>
        <v>2.8571428571428572</v>
      </c>
      <c r="Y172" s="386">
        <f>IFERROR(Y167/H167,"0")+IFERROR(Y168/H168,"0")+IFERROR(Y169/H169,"0")+IFERROR(Y170/H170,"0")+IFERROR(Y171/H171,"0")</f>
        <v>3</v>
      </c>
      <c r="Z172" s="386">
        <f>IFERROR(IF(Z167="",0,Z167),"0")+IFERROR(IF(Z168="",0,Z168),"0")+IFERROR(IF(Z169="",0,Z169),"0")+IFERROR(IF(Z170="",0,Z170),"0")+IFERROR(IF(Z171="",0,Z171),"0")</f>
        <v>2.811E-2</v>
      </c>
      <c r="AA172" s="387"/>
      <c r="AB172" s="387"/>
      <c r="AC172" s="387"/>
    </row>
    <row r="173" spans="1:68" x14ac:dyDescent="0.2">
      <c r="A173" s="40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3"/>
      <c r="P173" s="398" t="s">
        <v>69</v>
      </c>
      <c r="Q173" s="399"/>
      <c r="R173" s="399"/>
      <c r="S173" s="399"/>
      <c r="T173" s="399"/>
      <c r="U173" s="399"/>
      <c r="V173" s="400"/>
      <c r="W173" s="37" t="s">
        <v>68</v>
      </c>
      <c r="X173" s="386">
        <f>IFERROR(SUM(X167:X171),"0")</f>
        <v>12</v>
      </c>
      <c r="Y173" s="386">
        <f>IFERROR(SUM(Y167:Y171),"0")</f>
        <v>12.600000000000001</v>
      </c>
      <c r="Z173" s="37"/>
      <c r="AA173" s="387"/>
      <c r="AB173" s="387"/>
      <c r="AC173" s="387"/>
    </row>
    <row r="174" spans="1:68" ht="14.25" hidden="1" customHeight="1" x14ac:dyDescent="0.25">
      <c r="A174" s="407" t="s">
        <v>71</v>
      </c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6">
        <v>4607091385304</v>
      </c>
      <c r="E175" s="397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1"/>
      <c r="R175" s="391"/>
      <c r="S175" s="391"/>
      <c r="T175" s="392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6">
        <v>4607091386264</v>
      </c>
      <c r="E176" s="397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5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1"/>
      <c r="R176" s="391"/>
      <c r="S176" s="391"/>
      <c r="T176" s="392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6">
        <v>4607091385427</v>
      </c>
      <c r="E177" s="397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412"/>
      <c r="B178" s="408"/>
      <c r="C178" s="408"/>
      <c r="D178" s="408"/>
      <c r="E178" s="408"/>
      <c r="F178" s="408"/>
      <c r="G178" s="408"/>
      <c r="H178" s="408"/>
      <c r="I178" s="408"/>
      <c r="J178" s="408"/>
      <c r="K178" s="408"/>
      <c r="L178" s="408"/>
      <c r="M178" s="408"/>
      <c r="N178" s="408"/>
      <c r="O178" s="413"/>
      <c r="P178" s="398" t="s">
        <v>69</v>
      </c>
      <c r="Q178" s="399"/>
      <c r="R178" s="399"/>
      <c r="S178" s="399"/>
      <c r="T178" s="399"/>
      <c r="U178" s="399"/>
      <c r="V178" s="400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408"/>
      <c r="B179" s="408"/>
      <c r="C179" s="408"/>
      <c r="D179" s="408"/>
      <c r="E179" s="408"/>
      <c r="F179" s="408"/>
      <c r="G179" s="408"/>
      <c r="H179" s="408"/>
      <c r="I179" s="408"/>
      <c r="J179" s="408"/>
      <c r="K179" s="408"/>
      <c r="L179" s="408"/>
      <c r="M179" s="408"/>
      <c r="N179" s="408"/>
      <c r="O179" s="413"/>
      <c r="P179" s="398" t="s">
        <v>69</v>
      </c>
      <c r="Q179" s="399"/>
      <c r="R179" s="399"/>
      <c r="S179" s="399"/>
      <c r="T179" s="399"/>
      <c r="U179" s="399"/>
      <c r="V179" s="400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564" t="s">
        <v>257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48"/>
      <c r="AB180" s="48"/>
      <c r="AC180" s="48"/>
    </row>
    <row r="181" spans="1:68" ht="16.5" hidden="1" customHeight="1" x14ac:dyDescent="0.25">
      <c r="A181" s="418" t="s">
        <v>258</v>
      </c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  <c r="AA181" s="379"/>
      <c r="AB181" s="379"/>
      <c r="AC181" s="379"/>
    </row>
    <row r="182" spans="1:68" ht="14.25" hidden="1" customHeight="1" x14ac:dyDescent="0.25">
      <c r="A182" s="407" t="s">
        <v>63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6">
        <v>4680115880993</v>
      </c>
      <c r="E183" s="397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1"/>
      <c r="R183" s="391"/>
      <c r="S183" s="391"/>
      <c r="T183" s="392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6">
        <v>4680115881761</v>
      </c>
      <c r="E184" s="397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1"/>
      <c r="R184" s="391"/>
      <c r="S184" s="391"/>
      <c r="T184" s="392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6">
        <v>4680115881563</v>
      </c>
      <c r="E185" s="397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1"/>
      <c r="R185" s="391"/>
      <c r="S185" s="391"/>
      <c r="T185" s="392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6">
        <v>4680115880986</v>
      </c>
      <c r="E186" s="397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1"/>
      <c r="R186" s="391"/>
      <c r="S186" s="391"/>
      <c r="T186" s="392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6">
        <v>4680115881785</v>
      </c>
      <c r="E187" s="397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1"/>
      <c r="R187" s="391"/>
      <c r="S187" s="391"/>
      <c r="T187" s="392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6">
        <v>4680115881679</v>
      </c>
      <c r="E188" s="397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1"/>
      <c r="R188" s="391"/>
      <c r="S188" s="391"/>
      <c r="T188" s="392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6">
        <v>4680115880191</v>
      </c>
      <c r="E189" s="397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1"/>
      <c r="R189" s="391"/>
      <c r="S189" s="391"/>
      <c r="T189" s="392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6">
        <v>4680115883963</v>
      </c>
      <c r="E190" s="397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412"/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13"/>
      <c r="P191" s="398" t="s">
        <v>69</v>
      </c>
      <c r="Q191" s="399"/>
      <c r="R191" s="399"/>
      <c r="S191" s="399"/>
      <c r="T191" s="399"/>
      <c r="U191" s="399"/>
      <c r="V191" s="400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408"/>
      <c r="B192" s="408"/>
      <c r="C192" s="408"/>
      <c r="D192" s="408"/>
      <c r="E192" s="408"/>
      <c r="F192" s="408"/>
      <c r="G192" s="408"/>
      <c r="H192" s="408"/>
      <c r="I192" s="408"/>
      <c r="J192" s="408"/>
      <c r="K192" s="408"/>
      <c r="L192" s="408"/>
      <c r="M192" s="408"/>
      <c r="N192" s="408"/>
      <c r="O192" s="413"/>
      <c r="P192" s="398" t="s">
        <v>69</v>
      </c>
      <c r="Q192" s="399"/>
      <c r="R192" s="399"/>
      <c r="S192" s="399"/>
      <c r="T192" s="399"/>
      <c r="U192" s="399"/>
      <c r="V192" s="400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18" t="s">
        <v>275</v>
      </c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379"/>
      <c r="AB193" s="379"/>
      <c r="AC193" s="379"/>
    </row>
    <row r="194" spans="1:68" ht="14.25" hidden="1" customHeight="1" x14ac:dyDescent="0.25">
      <c r="A194" s="407" t="s">
        <v>104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6">
        <v>4680115881402</v>
      </c>
      <c r="E195" s="397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6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6">
        <v>4680115881396</v>
      </c>
      <c r="E196" s="397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4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1"/>
      <c r="R196" s="391"/>
      <c r="S196" s="391"/>
      <c r="T196" s="392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412"/>
      <c r="B197" s="408"/>
      <c r="C197" s="408"/>
      <c r="D197" s="408"/>
      <c r="E197" s="408"/>
      <c r="F197" s="408"/>
      <c r="G197" s="408"/>
      <c r="H197" s="408"/>
      <c r="I197" s="408"/>
      <c r="J197" s="408"/>
      <c r="K197" s="408"/>
      <c r="L197" s="408"/>
      <c r="M197" s="408"/>
      <c r="N197" s="408"/>
      <c r="O197" s="413"/>
      <c r="P197" s="398" t="s">
        <v>69</v>
      </c>
      <c r="Q197" s="399"/>
      <c r="R197" s="399"/>
      <c r="S197" s="399"/>
      <c r="T197" s="399"/>
      <c r="U197" s="399"/>
      <c r="V197" s="400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40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3"/>
      <c r="P198" s="398" t="s">
        <v>69</v>
      </c>
      <c r="Q198" s="399"/>
      <c r="R198" s="399"/>
      <c r="S198" s="399"/>
      <c r="T198" s="399"/>
      <c r="U198" s="399"/>
      <c r="V198" s="400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7" t="s">
        <v>140</v>
      </c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6">
        <v>4680115882935</v>
      </c>
      <c r="E200" s="397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4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6">
        <v>4680115880764</v>
      </c>
      <c r="E201" s="397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1"/>
      <c r="R201" s="391"/>
      <c r="S201" s="391"/>
      <c r="T201" s="392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2"/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13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40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3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7" t="s">
        <v>63</v>
      </c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6">
        <v>4680115882683</v>
      </c>
      <c r="E205" s="397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6">
        <v>4680115882690</v>
      </c>
      <c r="E206" s="397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1"/>
      <c r="R206" s="391"/>
      <c r="S206" s="391"/>
      <c r="T206" s="392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6">
        <v>4680115882669</v>
      </c>
      <c r="E207" s="397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1"/>
      <c r="R207" s="391"/>
      <c r="S207" s="391"/>
      <c r="T207" s="392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6">
        <v>4680115882676</v>
      </c>
      <c r="E208" s="397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6">
        <v>4680115884014</v>
      </c>
      <c r="E209" s="397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1"/>
      <c r="R209" s="391"/>
      <c r="S209" s="391"/>
      <c r="T209" s="392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6">
        <v>4680115884007</v>
      </c>
      <c r="E210" s="397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6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6">
        <v>4680115884038</v>
      </c>
      <c r="E211" s="397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6">
        <v>4680115884021</v>
      </c>
      <c r="E212" s="397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412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3"/>
      <c r="P213" s="398" t="s">
        <v>69</v>
      </c>
      <c r="Q213" s="399"/>
      <c r="R213" s="399"/>
      <c r="S213" s="399"/>
      <c r="T213" s="399"/>
      <c r="U213" s="399"/>
      <c r="V213" s="400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408"/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13"/>
      <c r="P214" s="398" t="s">
        <v>69</v>
      </c>
      <c r="Q214" s="399"/>
      <c r="R214" s="399"/>
      <c r="S214" s="399"/>
      <c r="T214" s="399"/>
      <c r="U214" s="399"/>
      <c r="V214" s="400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7" t="s">
        <v>71</v>
      </c>
      <c r="B215" s="408"/>
      <c r="C215" s="408"/>
      <c r="D215" s="408"/>
      <c r="E215" s="408"/>
      <c r="F215" s="408"/>
      <c r="G215" s="408"/>
      <c r="H215" s="408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  <c r="V215" s="408"/>
      <c r="W215" s="408"/>
      <c r="X215" s="408"/>
      <c r="Y215" s="408"/>
      <c r="Z215" s="408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6">
        <v>4680115881594</v>
      </c>
      <c r="E216" s="397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6">
        <v>4680115880962</v>
      </c>
      <c r="E217" s="397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584" t="s">
        <v>304</v>
      </c>
      <c r="Q217" s="391"/>
      <c r="R217" s="391"/>
      <c r="S217" s="391"/>
      <c r="T217" s="392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6">
        <v>4680115881617</v>
      </c>
      <c r="E218" s="397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4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1"/>
      <c r="R218" s="391"/>
      <c r="S218" s="391"/>
      <c r="T218" s="392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6">
        <v>4680115880573</v>
      </c>
      <c r="E219" s="397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646" t="s">
        <v>309</v>
      </c>
      <c r="Q219" s="391"/>
      <c r="R219" s="391"/>
      <c r="S219" s="391"/>
      <c r="T219" s="392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6">
        <v>4680115882195</v>
      </c>
      <c r="E220" s="397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7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6">
        <v>4680115882607</v>
      </c>
      <c r="E221" s="397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775" t="s">
        <v>314</v>
      </c>
      <c r="Q221" s="391"/>
      <c r="R221" s="391"/>
      <c r="S221" s="391"/>
      <c r="T221" s="392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6">
        <v>4680115880092</v>
      </c>
      <c r="E222" s="397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551" t="s">
        <v>317</v>
      </c>
      <c r="Q222" s="391"/>
      <c r="R222" s="391"/>
      <c r="S222" s="391"/>
      <c r="T222" s="392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6">
        <v>4680115880221</v>
      </c>
      <c r="E223" s="397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708" t="s">
        <v>320</v>
      </c>
      <c r="Q223" s="391"/>
      <c r="R223" s="391"/>
      <c r="S223" s="391"/>
      <c r="T223" s="392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6">
        <v>4680115882942</v>
      </c>
      <c r="E224" s="397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21" t="s">
        <v>323</v>
      </c>
      <c r="Q224" s="391"/>
      <c r="R224" s="391"/>
      <c r="S224" s="391"/>
      <c r="T224" s="392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6">
        <v>4680115880504</v>
      </c>
      <c r="E225" s="397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">
        <v>326</v>
      </c>
      <c r="Q225" s="391"/>
      <c r="R225" s="391"/>
      <c r="S225" s="391"/>
      <c r="T225" s="392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6">
        <v>4680115882164</v>
      </c>
      <c r="E226" s="397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412"/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13"/>
      <c r="P227" s="398" t="s">
        <v>69</v>
      </c>
      <c r="Q227" s="399"/>
      <c r="R227" s="399"/>
      <c r="S227" s="399"/>
      <c r="T227" s="399"/>
      <c r="U227" s="399"/>
      <c r="V227" s="400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408"/>
      <c r="B228" s="408"/>
      <c r="C228" s="408"/>
      <c r="D228" s="408"/>
      <c r="E228" s="408"/>
      <c r="F228" s="408"/>
      <c r="G228" s="408"/>
      <c r="H228" s="408"/>
      <c r="I228" s="408"/>
      <c r="J228" s="408"/>
      <c r="K228" s="408"/>
      <c r="L228" s="408"/>
      <c r="M228" s="408"/>
      <c r="N228" s="408"/>
      <c r="O228" s="413"/>
      <c r="P228" s="398" t="s">
        <v>69</v>
      </c>
      <c r="Q228" s="399"/>
      <c r="R228" s="399"/>
      <c r="S228" s="399"/>
      <c r="T228" s="399"/>
      <c r="U228" s="399"/>
      <c r="V228" s="400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7" t="s">
        <v>170</v>
      </c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6">
        <v>4680115882874</v>
      </c>
      <c r="E230" s="397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6">
        <v>4680115882874</v>
      </c>
      <c r="E231" s="397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786" t="s">
        <v>332</v>
      </c>
      <c r="Q231" s="391"/>
      <c r="R231" s="391"/>
      <c r="S231" s="391"/>
      <c r="T231" s="392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6">
        <v>4680115884434</v>
      </c>
      <c r="E232" s="397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6">
        <v>4680115880818</v>
      </c>
      <c r="E233" s="397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2" t="s">
        <v>337</v>
      </c>
      <c r="Q233" s="391"/>
      <c r="R233" s="391"/>
      <c r="S233" s="391"/>
      <c r="T233" s="392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6">
        <v>4680115880801</v>
      </c>
      <c r="E234" s="397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758" t="s">
        <v>340</v>
      </c>
      <c r="Q234" s="391"/>
      <c r="R234" s="391"/>
      <c r="S234" s="391"/>
      <c r="T234" s="392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412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3"/>
      <c r="P235" s="398" t="s">
        <v>69</v>
      </c>
      <c r="Q235" s="399"/>
      <c r="R235" s="399"/>
      <c r="S235" s="399"/>
      <c r="T235" s="399"/>
      <c r="U235" s="399"/>
      <c r="V235" s="400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3"/>
      <c r="P236" s="398" t="s">
        <v>69</v>
      </c>
      <c r="Q236" s="399"/>
      <c r="R236" s="399"/>
      <c r="S236" s="399"/>
      <c r="T236" s="399"/>
      <c r="U236" s="399"/>
      <c r="V236" s="400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18" t="s">
        <v>341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79"/>
      <c r="AB237" s="379"/>
      <c r="AC237" s="379"/>
    </row>
    <row r="238" spans="1:68" ht="14.25" hidden="1" customHeight="1" x14ac:dyDescent="0.25">
      <c r="A238" s="407" t="s">
        <v>104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6">
        <v>4680115884274</v>
      </c>
      <c r="E239" s="397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6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6">
        <v>4680115884274</v>
      </c>
      <c r="E240" s="397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733" t="s">
        <v>345</v>
      </c>
      <c r="Q240" s="391"/>
      <c r="R240" s="391"/>
      <c r="S240" s="391"/>
      <c r="T240" s="392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6">
        <v>4680115884298</v>
      </c>
      <c r="E241" s="397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5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6">
        <v>4680115884250</v>
      </c>
      <c r="E242" s="397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7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6">
        <v>4680115884250</v>
      </c>
      <c r="E243" s="397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455" t="s">
        <v>351</v>
      </c>
      <c r="Q243" s="391"/>
      <c r="R243" s="391"/>
      <c r="S243" s="391"/>
      <c r="T243" s="392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6">
        <v>4680115884281</v>
      </c>
      <c r="E244" s="397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7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6">
        <v>4680115884199</v>
      </c>
      <c r="E245" s="397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6">
        <v>4680115884267</v>
      </c>
      <c r="E246" s="397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7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412"/>
      <c r="B247" s="408"/>
      <c r="C247" s="408"/>
      <c r="D247" s="408"/>
      <c r="E247" s="408"/>
      <c r="F247" s="408"/>
      <c r="G247" s="408"/>
      <c r="H247" s="408"/>
      <c r="I247" s="408"/>
      <c r="J247" s="408"/>
      <c r="K247" s="408"/>
      <c r="L247" s="408"/>
      <c r="M247" s="408"/>
      <c r="N247" s="408"/>
      <c r="O247" s="413"/>
      <c r="P247" s="398" t="s">
        <v>69</v>
      </c>
      <c r="Q247" s="399"/>
      <c r="R247" s="399"/>
      <c r="S247" s="399"/>
      <c r="T247" s="399"/>
      <c r="U247" s="399"/>
      <c r="V247" s="400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40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3"/>
      <c r="P248" s="398" t="s">
        <v>69</v>
      </c>
      <c r="Q248" s="399"/>
      <c r="R248" s="399"/>
      <c r="S248" s="399"/>
      <c r="T248" s="399"/>
      <c r="U248" s="399"/>
      <c r="V248" s="400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18" t="s">
        <v>358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379"/>
      <c r="AB249" s="379"/>
      <c r="AC249" s="379"/>
    </row>
    <row r="250" spans="1:68" ht="14.25" hidden="1" customHeight="1" x14ac:dyDescent="0.25">
      <c r="A250" s="407" t="s">
        <v>104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6">
        <v>4680115884137</v>
      </c>
      <c r="E251" s="397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6">
        <v>4680115884137</v>
      </c>
      <c r="E252" s="397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763" t="s">
        <v>362</v>
      </c>
      <c r="Q252" s="391"/>
      <c r="R252" s="391"/>
      <c r="S252" s="391"/>
      <c r="T252" s="392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6">
        <v>4680115884236</v>
      </c>
      <c r="E253" s="397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6">
        <v>4680115884175</v>
      </c>
      <c r="E254" s="397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6">
        <v>4680115884144</v>
      </c>
      <c r="E255" s="397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71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6">
        <v>4680115885288</v>
      </c>
      <c r="E256" s="397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575" t="s">
        <v>371</v>
      </c>
      <c r="Q256" s="391"/>
      <c r="R256" s="391"/>
      <c r="S256" s="391"/>
      <c r="T256" s="392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6">
        <v>4680115884182</v>
      </c>
      <c r="E257" s="397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5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6">
        <v>4680115884205</v>
      </c>
      <c r="E258" s="397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6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412"/>
      <c r="B259" s="408"/>
      <c r="C259" s="408"/>
      <c r="D259" s="408"/>
      <c r="E259" s="408"/>
      <c r="F259" s="408"/>
      <c r="G259" s="408"/>
      <c r="H259" s="408"/>
      <c r="I259" s="408"/>
      <c r="J259" s="408"/>
      <c r="K259" s="408"/>
      <c r="L259" s="408"/>
      <c r="M259" s="408"/>
      <c r="N259" s="408"/>
      <c r="O259" s="413"/>
      <c r="P259" s="398" t="s">
        <v>69</v>
      </c>
      <c r="Q259" s="399"/>
      <c r="R259" s="399"/>
      <c r="S259" s="399"/>
      <c r="T259" s="399"/>
      <c r="U259" s="399"/>
      <c r="V259" s="400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408"/>
      <c r="B260" s="408"/>
      <c r="C260" s="408"/>
      <c r="D260" s="408"/>
      <c r="E260" s="408"/>
      <c r="F260" s="408"/>
      <c r="G260" s="408"/>
      <c r="H260" s="408"/>
      <c r="I260" s="408"/>
      <c r="J260" s="408"/>
      <c r="K260" s="408"/>
      <c r="L260" s="408"/>
      <c r="M260" s="408"/>
      <c r="N260" s="408"/>
      <c r="O260" s="413"/>
      <c r="P260" s="398" t="s">
        <v>69</v>
      </c>
      <c r="Q260" s="399"/>
      <c r="R260" s="399"/>
      <c r="S260" s="399"/>
      <c r="T260" s="399"/>
      <c r="U260" s="399"/>
      <c r="V260" s="400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18" t="s">
        <v>376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379"/>
      <c r="AB261" s="379"/>
      <c r="AC261" s="379"/>
    </row>
    <row r="262" spans="1:68" ht="14.25" hidden="1" customHeight="1" x14ac:dyDescent="0.25">
      <c r="A262" s="407" t="s">
        <v>104</v>
      </c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6">
        <v>4680115885806</v>
      </c>
      <c r="E263" s="397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451" t="s">
        <v>379</v>
      </c>
      <c r="Q263" s="391"/>
      <c r="R263" s="391"/>
      <c r="S263" s="391"/>
      <c r="T263" s="392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6">
        <v>4680115885837</v>
      </c>
      <c r="E264" s="397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668" t="s">
        <v>382</v>
      </c>
      <c r="Q264" s="391"/>
      <c r="R264" s="391"/>
      <c r="S264" s="391"/>
      <c r="T264" s="392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6">
        <v>4680115885851</v>
      </c>
      <c r="E265" s="397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782" t="s">
        <v>385</v>
      </c>
      <c r="Q265" s="391"/>
      <c r="R265" s="391"/>
      <c r="S265" s="391"/>
      <c r="T265" s="392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6">
        <v>4680115885820</v>
      </c>
      <c r="E266" s="397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741" t="s">
        <v>388</v>
      </c>
      <c r="Q266" s="391"/>
      <c r="R266" s="391"/>
      <c r="S266" s="391"/>
      <c r="T266" s="392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6">
        <v>4680115885844</v>
      </c>
      <c r="E267" s="397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666" t="s">
        <v>391</v>
      </c>
      <c r="Q267" s="391"/>
      <c r="R267" s="391"/>
      <c r="S267" s="391"/>
      <c r="T267" s="392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412"/>
      <c r="B268" s="408"/>
      <c r="C268" s="408"/>
      <c r="D268" s="408"/>
      <c r="E268" s="408"/>
      <c r="F268" s="408"/>
      <c r="G268" s="408"/>
      <c r="H268" s="408"/>
      <c r="I268" s="408"/>
      <c r="J268" s="408"/>
      <c r="K268" s="408"/>
      <c r="L268" s="408"/>
      <c r="M268" s="408"/>
      <c r="N268" s="408"/>
      <c r="O268" s="413"/>
      <c r="P268" s="398" t="s">
        <v>69</v>
      </c>
      <c r="Q268" s="399"/>
      <c r="R268" s="399"/>
      <c r="S268" s="399"/>
      <c r="T268" s="399"/>
      <c r="U268" s="399"/>
      <c r="V268" s="400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408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08"/>
      <c r="O269" s="413"/>
      <c r="P269" s="398" t="s">
        <v>69</v>
      </c>
      <c r="Q269" s="399"/>
      <c r="R269" s="399"/>
      <c r="S269" s="399"/>
      <c r="T269" s="399"/>
      <c r="U269" s="399"/>
      <c r="V269" s="400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18" t="s">
        <v>392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379"/>
      <c r="AB270" s="379"/>
      <c r="AC270" s="379"/>
    </row>
    <row r="271" spans="1:68" ht="14.25" hidden="1" customHeight="1" x14ac:dyDescent="0.25">
      <c r="A271" s="407" t="s">
        <v>104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408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6">
        <v>4680115885707</v>
      </c>
      <c r="E272" s="397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647" t="s">
        <v>395</v>
      </c>
      <c r="Q272" s="391"/>
      <c r="R272" s="391"/>
      <c r="S272" s="391"/>
      <c r="T272" s="392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12"/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13"/>
      <c r="P273" s="398" t="s">
        <v>69</v>
      </c>
      <c r="Q273" s="399"/>
      <c r="R273" s="399"/>
      <c r="S273" s="399"/>
      <c r="T273" s="399"/>
      <c r="U273" s="399"/>
      <c r="V273" s="400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408"/>
      <c r="B274" s="408"/>
      <c r="C274" s="408"/>
      <c r="D274" s="408"/>
      <c r="E274" s="408"/>
      <c r="F274" s="408"/>
      <c r="G274" s="408"/>
      <c r="H274" s="408"/>
      <c r="I274" s="408"/>
      <c r="J274" s="408"/>
      <c r="K274" s="408"/>
      <c r="L274" s="408"/>
      <c r="M274" s="408"/>
      <c r="N274" s="408"/>
      <c r="O274" s="413"/>
      <c r="P274" s="398" t="s">
        <v>69</v>
      </c>
      <c r="Q274" s="399"/>
      <c r="R274" s="399"/>
      <c r="S274" s="399"/>
      <c r="T274" s="399"/>
      <c r="U274" s="399"/>
      <c r="V274" s="400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18" t="s">
        <v>396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379"/>
      <c r="AB275" s="379"/>
      <c r="AC275" s="379"/>
    </row>
    <row r="276" spans="1:68" ht="14.25" hidden="1" customHeight="1" x14ac:dyDescent="0.25">
      <c r="A276" s="407" t="s">
        <v>104</v>
      </c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  <c r="V276" s="408"/>
      <c r="W276" s="408"/>
      <c r="X276" s="408"/>
      <c r="Y276" s="408"/>
      <c r="Z276" s="408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6">
        <v>4607091383423</v>
      </c>
      <c r="E277" s="397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6">
        <v>4680115885660</v>
      </c>
      <c r="E278" s="397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504" t="s">
        <v>401</v>
      </c>
      <c r="Q278" s="391"/>
      <c r="R278" s="391"/>
      <c r="S278" s="391"/>
      <c r="T278" s="392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6">
        <v>4680115885691</v>
      </c>
      <c r="E279" s="397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563" t="s">
        <v>404</v>
      </c>
      <c r="Q279" s="391"/>
      <c r="R279" s="391"/>
      <c r="S279" s="391"/>
      <c r="T279" s="392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412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3"/>
      <c r="P280" s="398" t="s">
        <v>69</v>
      </c>
      <c r="Q280" s="399"/>
      <c r="R280" s="399"/>
      <c r="S280" s="399"/>
      <c r="T280" s="399"/>
      <c r="U280" s="399"/>
      <c r="V280" s="400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408"/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13"/>
      <c r="P281" s="398" t="s">
        <v>69</v>
      </c>
      <c r="Q281" s="399"/>
      <c r="R281" s="399"/>
      <c r="S281" s="399"/>
      <c r="T281" s="399"/>
      <c r="U281" s="399"/>
      <c r="V281" s="400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18" t="s">
        <v>405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79"/>
      <c r="AB282" s="379"/>
      <c r="AC282" s="379"/>
    </row>
    <row r="283" spans="1:68" ht="14.25" hidden="1" customHeight="1" x14ac:dyDescent="0.25">
      <c r="A283" s="407" t="s">
        <v>71</v>
      </c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  <c r="V283" s="408"/>
      <c r="W283" s="408"/>
      <c r="X283" s="408"/>
      <c r="Y283" s="408"/>
      <c r="Z283" s="408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6">
        <v>4680115881556</v>
      </c>
      <c r="E284" s="397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1"/>
      <c r="R284" s="391"/>
      <c r="S284" s="391"/>
      <c r="T284" s="392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6">
        <v>4680115881228</v>
      </c>
      <c r="E285" s="397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6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1"/>
      <c r="R285" s="391"/>
      <c r="S285" s="391"/>
      <c r="T285" s="392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6">
        <v>4680115881037</v>
      </c>
      <c r="E286" s="397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6">
        <v>4680115881211</v>
      </c>
      <c r="E287" s="397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7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1"/>
      <c r="R287" s="391"/>
      <c r="S287" s="391"/>
      <c r="T287" s="392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6">
        <v>4680115881020</v>
      </c>
      <c r="E288" s="397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4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412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08"/>
      <c r="O289" s="413"/>
      <c r="P289" s="398" t="s">
        <v>69</v>
      </c>
      <c r="Q289" s="399"/>
      <c r="R289" s="399"/>
      <c r="S289" s="399"/>
      <c r="T289" s="399"/>
      <c r="U289" s="399"/>
      <c r="V289" s="400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40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3"/>
      <c r="P290" s="398" t="s">
        <v>69</v>
      </c>
      <c r="Q290" s="399"/>
      <c r="R290" s="399"/>
      <c r="S290" s="399"/>
      <c r="T290" s="399"/>
      <c r="U290" s="399"/>
      <c r="V290" s="400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18" t="s">
        <v>416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  <c r="AA291" s="379"/>
      <c r="AB291" s="379"/>
      <c r="AC291" s="379"/>
    </row>
    <row r="292" spans="1:68" ht="14.25" hidden="1" customHeight="1" x14ac:dyDescent="0.25">
      <c r="A292" s="407" t="s">
        <v>71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6">
        <v>4680115884618</v>
      </c>
      <c r="E293" s="397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4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1"/>
      <c r="R293" s="391"/>
      <c r="S293" s="391"/>
      <c r="T293" s="392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412"/>
      <c r="B294" s="408"/>
      <c r="C294" s="408"/>
      <c r="D294" s="408"/>
      <c r="E294" s="408"/>
      <c r="F294" s="408"/>
      <c r="G294" s="408"/>
      <c r="H294" s="408"/>
      <c r="I294" s="408"/>
      <c r="J294" s="408"/>
      <c r="K294" s="408"/>
      <c r="L294" s="408"/>
      <c r="M294" s="408"/>
      <c r="N294" s="408"/>
      <c r="O294" s="413"/>
      <c r="P294" s="398" t="s">
        <v>69</v>
      </c>
      <c r="Q294" s="399"/>
      <c r="R294" s="399"/>
      <c r="S294" s="399"/>
      <c r="T294" s="399"/>
      <c r="U294" s="399"/>
      <c r="V294" s="400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40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3"/>
      <c r="P295" s="398" t="s">
        <v>69</v>
      </c>
      <c r="Q295" s="399"/>
      <c r="R295" s="399"/>
      <c r="S295" s="399"/>
      <c r="T295" s="399"/>
      <c r="U295" s="399"/>
      <c r="V295" s="400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18" t="s">
        <v>419</v>
      </c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  <c r="AA296" s="379"/>
      <c r="AB296" s="379"/>
      <c r="AC296" s="379"/>
    </row>
    <row r="297" spans="1:68" ht="14.25" hidden="1" customHeight="1" x14ac:dyDescent="0.25">
      <c r="A297" s="407" t="s">
        <v>104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6">
        <v>4680115882973</v>
      </c>
      <c r="E298" s="397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4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1"/>
      <c r="R298" s="391"/>
      <c r="S298" s="391"/>
      <c r="T298" s="392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412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3"/>
      <c r="P299" s="398" t="s">
        <v>69</v>
      </c>
      <c r="Q299" s="399"/>
      <c r="R299" s="399"/>
      <c r="S299" s="399"/>
      <c r="T299" s="399"/>
      <c r="U299" s="399"/>
      <c r="V299" s="400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3"/>
      <c r="P300" s="398" t="s">
        <v>69</v>
      </c>
      <c r="Q300" s="399"/>
      <c r="R300" s="399"/>
      <c r="S300" s="399"/>
      <c r="T300" s="399"/>
      <c r="U300" s="399"/>
      <c r="V300" s="400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7" t="s">
        <v>63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6">
        <v>4607091389845</v>
      </c>
      <c r="E302" s="397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8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1"/>
      <c r="R302" s="391"/>
      <c r="S302" s="391"/>
      <c r="T302" s="392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6">
        <v>4680115882881</v>
      </c>
      <c r="E303" s="397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7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1"/>
      <c r="R303" s="391"/>
      <c r="S303" s="391"/>
      <c r="T303" s="392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12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08"/>
      <c r="O304" s="413"/>
      <c r="P304" s="398" t="s">
        <v>69</v>
      </c>
      <c r="Q304" s="399"/>
      <c r="R304" s="399"/>
      <c r="S304" s="399"/>
      <c r="T304" s="399"/>
      <c r="U304" s="399"/>
      <c r="V304" s="400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08"/>
      <c r="O305" s="413"/>
      <c r="P305" s="398" t="s">
        <v>69</v>
      </c>
      <c r="Q305" s="399"/>
      <c r="R305" s="399"/>
      <c r="S305" s="399"/>
      <c r="T305" s="399"/>
      <c r="U305" s="399"/>
      <c r="V305" s="400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18" t="s">
        <v>426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379"/>
      <c r="AB306" s="379"/>
      <c r="AC306" s="379"/>
    </row>
    <row r="307" spans="1:68" ht="14.25" hidden="1" customHeight="1" x14ac:dyDescent="0.25">
      <c r="A307" s="407" t="s">
        <v>104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408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6">
        <v>4680115885554</v>
      </c>
      <c r="E308" s="397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648" t="s">
        <v>429</v>
      </c>
      <c r="Q308" s="391"/>
      <c r="R308" s="391"/>
      <c r="S308" s="391"/>
      <c r="T308" s="392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6">
        <v>4680115885615</v>
      </c>
      <c r="E309" s="397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24" t="s">
        <v>432</v>
      </c>
      <c r="Q309" s="391"/>
      <c r="R309" s="391"/>
      <c r="S309" s="391"/>
      <c r="T309" s="392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6">
        <v>4680115885646</v>
      </c>
      <c r="E310" s="397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629" t="s">
        <v>435</v>
      </c>
      <c r="Q310" s="391"/>
      <c r="R310" s="391"/>
      <c r="S310" s="391"/>
      <c r="T310" s="392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6">
        <v>4680115885608</v>
      </c>
      <c r="E311" s="397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643" t="s">
        <v>438</v>
      </c>
      <c r="Q311" s="391"/>
      <c r="R311" s="391"/>
      <c r="S311" s="391"/>
      <c r="T311" s="392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6">
        <v>4680115885622</v>
      </c>
      <c r="E312" s="397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788" t="s">
        <v>441</v>
      </c>
      <c r="Q312" s="391"/>
      <c r="R312" s="391"/>
      <c r="S312" s="391"/>
      <c r="T312" s="392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6">
        <v>4680115881938</v>
      </c>
      <c r="E313" s="397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1"/>
      <c r="R313" s="391"/>
      <c r="S313" s="391"/>
      <c r="T313" s="392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6">
        <v>4607091387346</v>
      </c>
      <c r="E314" s="397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412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13"/>
      <c r="P315" s="398" t="s">
        <v>69</v>
      </c>
      <c r="Q315" s="399"/>
      <c r="R315" s="399"/>
      <c r="S315" s="399"/>
      <c r="T315" s="399"/>
      <c r="U315" s="399"/>
      <c r="V315" s="400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13"/>
      <c r="P316" s="398" t="s">
        <v>69</v>
      </c>
      <c r="Q316" s="399"/>
      <c r="R316" s="399"/>
      <c r="S316" s="399"/>
      <c r="T316" s="399"/>
      <c r="U316" s="399"/>
      <c r="V316" s="400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7" t="s">
        <v>63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8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6">
        <v>4607091387193</v>
      </c>
      <c r="E318" s="397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1"/>
      <c r="R318" s="391"/>
      <c r="S318" s="391"/>
      <c r="T318" s="392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6">
        <v>4607091387230</v>
      </c>
      <c r="E319" s="397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1"/>
      <c r="R319" s="391"/>
      <c r="S319" s="391"/>
      <c r="T319" s="392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6">
        <v>4607091387292</v>
      </c>
      <c r="E320" s="397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6">
        <v>4607091387285</v>
      </c>
      <c r="E321" s="397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412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3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3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7" t="s">
        <v>71</v>
      </c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6">
        <v>4607091387766</v>
      </c>
      <c r="E325" s="397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1"/>
      <c r="R325" s="391"/>
      <c r="S325" s="391"/>
      <c r="T325" s="392"/>
      <c r="U325" s="34"/>
      <c r="V325" s="34"/>
      <c r="W325" s="35" t="s">
        <v>68</v>
      </c>
      <c r="X325" s="384">
        <v>2780</v>
      </c>
      <c r="Y325" s="385">
        <f t="shared" ref="Y325:Y330" si="57">IFERROR(IF(X325="",0,CEILING((X325/$H325),1)*$H325),"")</f>
        <v>2784.6</v>
      </c>
      <c r="Z325" s="36">
        <f>IFERROR(IF(Y325=0,"",ROUNDUP(Y325/H325,0)*0.02175),"")</f>
        <v>7.7647499999999994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2978.8769230769235</v>
      </c>
      <c r="BN325" s="64">
        <f t="shared" ref="BN325:BN330" si="59">IFERROR(Y325*I325/H325,"0")</f>
        <v>2983.806</v>
      </c>
      <c r="BO325" s="64">
        <f t="shared" ref="BO325:BO330" si="60">IFERROR(1/J325*(X325/H325),"0")</f>
        <v>6.3644688644688641</v>
      </c>
      <c r="BP325" s="64">
        <f t="shared" ref="BP325:BP330" si="61">IFERROR(1/J325*(Y325/H325),"0")</f>
        <v>6.375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6">
        <v>4607091387957</v>
      </c>
      <c r="E326" s="397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1"/>
      <c r="R326" s="391"/>
      <c r="S326" s="391"/>
      <c r="T326" s="392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6">
        <v>4607091387964</v>
      </c>
      <c r="E327" s="397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1"/>
      <c r="R327" s="391"/>
      <c r="S327" s="391"/>
      <c r="T327" s="392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6">
        <v>4680115884588</v>
      </c>
      <c r="E328" s="397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7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6">
        <v>4607091387537</v>
      </c>
      <c r="E329" s="397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6">
        <v>4607091387513</v>
      </c>
      <c r="E330" s="397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412"/>
      <c r="B331" s="408"/>
      <c r="C331" s="408"/>
      <c r="D331" s="408"/>
      <c r="E331" s="408"/>
      <c r="F331" s="408"/>
      <c r="G331" s="408"/>
      <c r="H331" s="408"/>
      <c r="I331" s="408"/>
      <c r="J331" s="408"/>
      <c r="K331" s="408"/>
      <c r="L331" s="408"/>
      <c r="M331" s="408"/>
      <c r="N331" s="408"/>
      <c r="O331" s="413"/>
      <c r="P331" s="398" t="s">
        <v>69</v>
      </c>
      <c r="Q331" s="399"/>
      <c r="R331" s="399"/>
      <c r="S331" s="399"/>
      <c r="T331" s="399"/>
      <c r="U331" s="399"/>
      <c r="V331" s="400"/>
      <c r="W331" s="37" t="s">
        <v>70</v>
      </c>
      <c r="X331" s="386">
        <f>IFERROR(X325/H325,"0")+IFERROR(X326/H326,"0")+IFERROR(X327/H327,"0")+IFERROR(X328/H328,"0")+IFERROR(X329/H329,"0")+IFERROR(X330/H330,"0")</f>
        <v>356.41025641025641</v>
      </c>
      <c r="Y331" s="386">
        <f>IFERROR(Y325/H325,"0")+IFERROR(Y326/H326,"0")+IFERROR(Y327/H327,"0")+IFERROR(Y328/H328,"0")+IFERROR(Y329/H329,"0")+IFERROR(Y330/H330,"0")</f>
        <v>357</v>
      </c>
      <c r="Z331" s="386">
        <f>IFERROR(IF(Z325="",0,Z325),"0")+IFERROR(IF(Z326="",0,Z326),"0")+IFERROR(IF(Z327="",0,Z327),"0")+IFERROR(IF(Z328="",0,Z328),"0")+IFERROR(IF(Z329="",0,Z329),"0")+IFERROR(IF(Z330="",0,Z330),"0")</f>
        <v>7.7647499999999994</v>
      </c>
      <c r="AA331" s="387"/>
      <c r="AB331" s="387"/>
      <c r="AC331" s="387"/>
    </row>
    <row r="332" spans="1:68" x14ac:dyDescent="0.2">
      <c r="A332" s="408"/>
      <c r="B332" s="408"/>
      <c r="C332" s="408"/>
      <c r="D332" s="408"/>
      <c r="E332" s="408"/>
      <c r="F332" s="408"/>
      <c r="G332" s="408"/>
      <c r="H332" s="408"/>
      <c r="I332" s="408"/>
      <c r="J332" s="408"/>
      <c r="K332" s="408"/>
      <c r="L332" s="408"/>
      <c r="M332" s="408"/>
      <c r="N332" s="408"/>
      <c r="O332" s="413"/>
      <c r="P332" s="398" t="s">
        <v>69</v>
      </c>
      <c r="Q332" s="399"/>
      <c r="R332" s="399"/>
      <c r="S332" s="399"/>
      <c r="T332" s="399"/>
      <c r="U332" s="399"/>
      <c r="V332" s="400"/>
      <c r="W332" s="37" t="s">
        <v>68</v>
      </c>
      <c r="X332" s="386">
        <f>IFERROR(SUM(X325:X330),"0")</f>
        <v>2780</v>
      </c>
      <c r="Y332" s="386">
        <f>IFERROR(SUM(Y325:Y330),"0")</f>
        <v>2784.6</v>
      </c>
      <c r="Z332" s="37"/>
      <c r="AA332" s="387"/>
      <c r="AB332" s="387"/>
      <c r="AC332" s="387"/>
    </row>
    <row r="333" spans="1:68" ht="14.25" hidden="1" customHeight="1" x14ac:dyDescent="0.25">
      <c r="A333" s="407" t="s">
        <v>170</v>
      </c>
      <c r="B333" s="408"/>
      <c r="C333" s="408"/>
      <c r="D333" s="408"/>
      <c r="E333" s="408"/>
      <c r="F333" s="408"/>
      <c r="G333" s="408"/>
      <c r="H333" s="408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  <c r="V333" s="408"/>
      <c r="W333" s="408"/>
      <c r="X333" s="408"/>
      <c r="Y333" s="408"/>
      <c r="Z333" s="408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6">
        <v>4607091380880</v>
      </c>
      <c r="E334" s="397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759" t="s">
        <v>468</v>
      </c>
      <c r="Q334" s="391"/>
      <c r="R334" s="391"/>
      <c r="S334" s="391"/>
      <c r="T334" s="392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6">
        <v>4607091384482</v>
      </c>
      <c r="E335" s="397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1"/>
      <c r="R335" s="391"/>
      <c r="S335" s="391"/>
      <c r="T335" s="392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6">
        <v>4607091380897</v>
      </c>
      <c r="E336" s="397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4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412"/>
      <c r="B337" s="408"/>
      <c r="C337" s="408"/>
      <c r="D337" s="408"/>
      <c r="E337" s="408"/>
      <c r="F337" s="408"/>
      <c r="G337" s="408"/>
      <c r="H337" s="408"/>
      <c r="I337" s="408"/>
      <c r="J337" s="408"/>
      <c r="K337" s="408"/>
      <c r="L337" s="408"/>
      <c r="M337" s="408"/>
      <c r="N337" s="408"/>
      <c r="O337" s="413"/>
      <c r="P337" s="398" t="s">
        <v>69</v>
      </c>
      <c r="Q337" s="399"/>
      <c r="R337" s="399"/>
      <c r="S337" s="399"/>
      <c r="T337" s="399"/>
      <c r="U337" s="399"/>
      <c r="V337" s="400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408"/>
      <c r="B338" s="408"/>
      <c r="C338" s="408"/>
      <c r="D338" s="408"/>
      <c r="E338" s="408"/>
      <c r="F338" s="408"/>
      <c r="G338" s="408"/>
      <c r="H338" s="408"/>
      <c r="I338" s="408"/>
      <c r="J338" s="408"/>
      <c r="K338" s="408"/>
      <c r="L338" s="408"/>
      <c r="M338" s="408"/>
      <c r="N338" s="408"/>
      <c r="O338" s="413"/>
      <c r="P338" s="398" t="s">
        <v>69</v>
      </c>
      <c r="Q338" s="399"/>
      <c r="R338" s="399"/>
      <c r="S338" s="399"/>
      <c r="T338" s="399"/>
      <c r="U338" s="399"/>
      <c r="V338" s="400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407" t="s">
        <v>90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08"/>
      <c r="Z339" s="408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6">
        <v>4607091388374</v>
      </c>
      <c r="E340" s="397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680" t="s">
        <v>475</v>
      </c>
      <c r="Q340" s="391"/>
      <c r="R340" s="391"/>
      <c r="S340" s="391"/>
      <c r="T340" s="392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6">
        <v>4607091388381</v>
      </c>
      <c r="E341" s="397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502" t="s">
        <v>478</v>
      </c>
      <c r="Q341" s="391"/>
      <c r="R341" s="391"/>
      <c r="S341" s="391"/>
      <c r="T341" s="392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6">
        <v>4607091383102</v>
      </c>
      <c r="E342" s="397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6">
        <v>4607091388404</v>
      </c>
      <c r="E343" s="397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5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84">
        <v>2.5499999999999998</v>
      </c>
      <c r="Y343" s="385">
        <f>IFERROR(IF(X343="",0,CEILING((X343/$H343),1)*$H343),"")</f>
        <v>2.5499999999999998</v>
      </c>
      <c r="Z343" s="36">
        <f>IFERROR(IF(Y343=0,"",ROUNDUP(Y343/H343,0)*0.00753),"")</f>
        <v>7.5300000000000002E-3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2.9</v>
      </c>
      <c r="BN343" s="64">
        <f>IFERROR(Y343*I343/H343,"0")</f>
        <v>2.9</v>
      </c>
      <c r="BO343" s="64">
        <f>IFERROR(1/J343*(X343/H343),"0")</f>
        <v>6.41025641025641E-3</v>
      </c>
      <c r="BP343" s="64">
        <f>IFERROR(1/J343*(Y343/H343),"0")</f>
        <v>6.41025641025641E-3</v>
      </c>
    </row>
    <row r="344" spans="1:68" x14ac:dyDescent="0.2">
      <c r="A344" s="412"/>
      <c r="B344" s="408"/>
      <c r="C344" s="408"/>
      <c r="D344" s="408"/>
      <c r="E344" s="408"/>
      <c r="F344" s="408"/>
      <c r="G344" s="408"/>
      <c r="H344" s="408"/>
      <c r="I344" s="408"/>
      <c r="J344" s="408"/>
      <c r="K344" s="408"/>
      <c r="L344" s="408"/>
      <c r="M344" s="408"/>
      <c r="N344" s="408"/>
      <c r="O344" s="413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86">
        <f>IFERROR(X340/H340,"0")+IFERROR(X341/H341,"0")+IFERROR(X342/H342,"0")+IFERROR(X343/H343,"0")</f>
        <v>1</v>
      </c>
      <c r="Y344" s="386">
        <f>IFERROR(Y340/H340,"0")+IFERROR(Y341/H341,"0")+IFERROR(Y342/H342,"0")+IFERROR(Y343/H343,"0")</f>
        <v>1</v>
      </c>
      <c r="Z344" s="386">
        <f>IFERROR(IF(Z340="",0,Z340),"0")+IFERROR(IF(Z341="",0,Z341),"0")+IFERROR(IF(Z342="",0,Z342),"0")+IFERROR(IF(Z343="",0,Z343),"0")</f>
        <v>7.5300000000000002E-3</v>
      </c>
      <c r="AA344" s="387"/>
      <c r="AB344" s="387"/>
      <c r="AC344" s="387"/>
    </row>
    <row r="345" spans="1:68" x14ac:dyDescent="0.2">
      <c r="A345" s="408"/>
      <c r="B345" s="408"/>
      <c r="C345" s="408"/>
      <c r="D345" s="408"/>
      <c r="E345" s="408"/>
      <c r="F345" s="408"/>
      <c r="G345" s="408"/>
      <c r="H345" s="408"/>
      <c r="I345" s="408"/>
      <c r="J345" s="408"/>
      <c r="K345" s="408"/>
      <c r="L345" s="408"/>
      <c r="M345" s="408"/>
      <c r="N345" s="408"/>
      <c r="O345" s="413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86">
        <f>IFERROR(SUM(X340:X343),"0")</f>
        <v>2.5499999999999998</v>
      </c>
      <c r="Y345" s="386">
        <f>IFERROR(SUM(Y340:Y343),"0")</f>
        <v>2.5499999999999998</v>
      </c>
      <c r="Z345" s="37"/>
      <c r="AA345" s="387"/>
      <c r="AB345" s="387"/>
      <c r="AC345" s="387"/>
    </row>
    <row r="346" spans="1:68" ht="14.25" hidden="1" customHeight="1" x14ac:dyDescent="0.25">
      <c r="A346" s="407" t="s">
        <v>483</v>
      </c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08"/>
      <c r="O346" s="408"/>
      <c r="P346" s="408"/>
      <c r="Q346" s="408"/>
      <c r="R346" s="408"/>
      <c r="S346" s="408"/>
      <c r="T346" s="408"/>
      <c r="U346" s="408"/>
      <c r="V346" s="408"/>
      <c r="W346" s="408"/>
      <c r="X346" s="408"/>
      <c r="Y346" s="408"/>
      <c r="Z346" s="408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6">
        <v>4680115881808</v>
      </c>
      <c r="E347" s="397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1"/>
      <c r="R347" s="391"/>
      <c r="S347" s="391"/>
      <c r="T347" s="392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6">
        <v>4680115881822</v>
      </c>
      <c r="E348" s="397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1"/>
      <c r="R348" s="391"/>
      <c r="S348" s="391"/>
      <c r="T348" s="392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6">
        <v>4680115880016</v>
      </c>
      <c r="E349" s="397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1"/>
      <c r="R349" s="391"/>
      <c r="S349" s="391"/>
      <c r="T349" s="392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412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13"/>
      <c r="P350" s="398" t="s">
        <v>69</v>
      </c>
      <c r="Q350" s="399"/>
      <c r="R350" s="399"/>
      <c r="S350" s="399"/>
      <c r="T350" s="399"/>
      <c r="U350" s="399"/>
      <c r="V350" s="400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408"/>
      <c r="B351" s="408"/>
      <c r="C351" s="408"/>
      <c r="D351" s="408"/>
      <c r="E351" s="408"/>
      <c r="F351" s="408"/>
      <c r="G351" s="408"/>
      <c r="H351" s="408"/>
      <c r="I351" s="408"/>
      <c r="J351" s="408"/>
      <c r="K351" s="408"/>
      <c r="L351" s="408"/>
      <c r="M351" s="408"/>
      <c r="N351" s="408"/>
      <c r="O351" s="413"/>
      <c r="P351" s="398" t="s">
        <v>69</v>
      </c>
      <c r="Q351" s="399"/>
      <c r="R351" s="399"/>
      <c r="S351" s="399"/>
      <c r="T351" s="399"/>
      <c r="U351" s="399"/>
      <c r="V351" s="400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18" t="s">
        <v>492</v>
      </c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  <c r="AA352" s="379"/>
      <c r="AB352" s="379"/>
      <c r="AC352" s="379"/>
    </row>
    <row r="353" spans="1:68" ht="14.25" hidden="1" customHeight="1" x14ac:dyDescent="0.25">
      <c r="A353" s="407" t="s">
        <v>63</v>
      </c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  <c r="V353" s="408"/>
      <c r="W353" s="408"/>
      <c r="X353" s="408"/>
      <c r="Y353" s="408"/>
      <c r="Z353" s="408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6">
        <v>4607091383836</v>
      </c>
      <c r="E354" s="397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12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13"/>
      <c r="P355" s="398" t="s">
        <v>69</v>
      </c>
      <c r="Q355" s="399"/>
      <c r="R355" s="399"/>
      <c r="S355" s="399"/>
      <c r="T355" s="399"/>
      <c r="U355" s="399"/>
      <c r="V355" s="400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413"/>
      <c r="P356" s="398" t="s">
        <v>69</v>
      </c>
      <c r="Q356" s="399"/>
      <c r="R356" s="399"/>
      <c r="S356" s="399"/>
      <c r="T356" s="399"/>
      <c r="U356" s="399"/>
      <c r="V356" s="400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7" t="s">
        <v>71</v>
      </c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  <c r="V357" s="408"/>
      <c r="W357" s="408"/>
      <c r="X357" s="408"/>
      <c r="Y357" s="408"/>
      <c r="Z357" s="408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6">
        <v>4607091387919</v>
      </c>
      <c r="E358" s="397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1"/>
      <c r="R358" s="391"/>
      <c r="S358" s="391"/>
      <c r="T358" s="392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6">
        <v>4680115883604</v>
      </c>
      <c r="E359" s="397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6">
        <v>4680115883567</v>
      </c>
      <c r="E360" s="397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12"/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13"/>
      <c r="P361" s="398" t="s">
        <v>69</v>
      </c>
      <c r="Q361" s="399"/>
      <c r="R361" s="399"/>
      <c r="S361" s="399"/>
      <c r="T361" s="399"/>
      <c r="U361" s="399"/>
      <c r="V361" s="400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408"/>
      <c r="B362" s="408"/>
      <c r="C362" s="408"/>
      <c r="D362" s="408"/>
      <c r="E362" s="408"/>
      <c r="F362" s="408"/>
      <c r="G362" s="408"/>
      <c r="H362" s="408"/>
      <c r="I362" s="408"/>
      <c r="J362" s="408"/>
      <c r="K362" s="408"/>
      <c r="L362" s="408"/>
      <c r="M362" s="408"/>
      <c r="N362" s="408"/>
      <c r="O362" s="413"/>
      <c r="P362" s="398" t="s">
        <v>69</v>
      </c>
      <c r="Q362" s="399"/>
      <c r="R362" s="399"/>
      <c r="S362" s="399"/>
      <c r="T362" s="399"/>
      <c r="U362" s="399"/>
      <c r="V362" s="400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564" t="s">
        <v>501</v>
      </c>
      <c r="B363" s="565"/>
      <c r="C363" s="565"/>
      <c r="D363" s="565"/>
      <c r="E363" s="565"/>
      <c r="F363" s="565"/>
      <c r="G363" s="565"/>
      <c r="H363" s="565"/>
      <c r="I363" s="565"/>
      <c r="J363" s="565"/>
      <c r="K363" s="565"/>
      <c r="L363" s="565"/>
      <c r="M363" s="565"/>
      <c r="N363" s="565"/>
      <c r="O363" s="565"/>
      <c r="P363" s="565"/>
      <c r="Q363" s="565"/>
      <c r="R363" s="565"/>
      <c r="S363" s="565"/>
      <c r="T363" s="565"/>
      <c r="U363" s="565"/>
      <c r="V363" s="565"/>
      <c r="W363" s="565"/>
      <c r="X363" s="565"/>
      <c r="Y363" s="565"/>
      <c r="Z363" s="565"/>
      <c r="AA363" s="48"/>
      <c r="AB363" s="48"/>
      <c r="AC363" s="48"/>
    </row>
    <row r="364" spans="1:68" ht="16.5" hidden="1" customHeight="1" x14ac:dyDescent="0.25">
      <c r="A364" s="418" t="s">
        <v>502</v>
      </c>
      <c r="B364" s="408"/>
      <c r="C364" s="408"/>
      <c r="D364" s="408"/>
      <c r="E364" s="408"/>
      <c r="F364" s="408"/>
      <c r="G364" s="408"/>
      <c r="H364" s="408"/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  <c r="AA364" s="379"/>
      <c r="AB364" s="379"/>
      <c r="AC364" s="379"/>
    </row>
    <row r="365" spans="1:68" ht="14.25" hidden="1" customHeight="1" x14ac:dyDescent="0.25">
      <c r="A365" s="407" t="s">
        <v>104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6">
        <v>4680115884830</v>
      </c>
      <c r="E366" s="397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1"/>
      <c r="R366" s="391"/>
      <c r="S366" s="391"/>
      <c r="T366" s="392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6">
        <v>4680115884830</v>
      </c>
      <c r="E367" s="397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4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1"/>
      <c r="R367" s="391"/>
      <c r="S367" s="391"/>
      <c r="T367" s="392"/>
      <c r="U367" s="34"/>
      <c r="V367" s="34"/>
      <c r="W367" s="35" t="s">
        <v>68</v>
      </c>
      <c r="X367" s="384">
        <v>1500</v>
      </c>
      <c r="Y367" s="385">
        <f t="shared" si="62"/>
        <v>1500</v>
      </c>
      <c r="Z367" s="36">
        <f>IFERROR(IF(Y367=0,"",ROUNDUP(Y367/H367,0)*0.02175),"")</f>
        <v>2.1749999999999998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1548</v>
      </c>
      <c r="BN367" s="64">
        <f t="shared" si="64"/>
        <v>1548</v>
      </c>
      <c r="BO367" s="64">
        <f t="shared" si="65"/>
        <v>2.083333333333333</v>
      </c>
      <c r="BP367" s="64">
        <f t="shared" si="66"/>
        <v>2.083333333333333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6">
        <v>4680115884847</v>
      </c>
      <c r="E368" s="397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4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1"/>
      <c r="R368" s="391"/>
      <c r="S368" s="391"/>
      <c r="T368" s="392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4301011869</v>
      </c>
      <c r="D369" s="396">
        <v>4680115884847</v>
      </c>
      <c r="E369" s="397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48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6">
        <v>4680115884854</v>
      </c>
      <c r="E370" s="397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4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1"/>
      <c r="R370" s="391"/>
      <c r="S370" s="391"/>
      <c r="T370" s="392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96">
        <v>4680115884854</v>
      </c>
      <c r="E371" s="397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4"/>
      <c r="V371" s="34"/>
      <c r="W371" s="35" t="s">
        <v>68</v>
      </c>
      <c r="X371" s="384">
        <v>200</v>
      </c>
      <c r="Y371" s="385">
        <f t="shared" si="62"/>
        <v>210</v>
      </c>
      <c r="Z371" s="36">
        <f>IFERROR(IF(Y371=0,"",ROUNDUP(Y371/H371,0)*0.02175),"")</f>
        <v>0.30449999999999999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206.4</v>
      </c>
      <c r="BN371" s="64">
        <f t="shared" si="64"/>
        <v>216.72</v>
      </c>
      <c r="BO371" s="64">
        <f t="shared" si="65"/>
        <v>0.27777777777777779</v>
      </c>
      <c r="BP371" s="64">
        <f t="shared" si="66"/>
        <v>0.29166666666666663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6">
        <v>4680115884861</v>
      </c>
      <c r="E372" s="397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1"/>
      <c r="R372" s="391"/>
      <c r="S372" s="391"/>
      <c r="T372" s="392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6">
        <v>4680115884922</v>
      </c>
      <c r="E373" s="397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3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1"/>
      <c r="R373" s="391"/>
      <c r="S373" s="391"/>
      <c r="T373" s="392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6">
        <v>4680115882638</v>
      </c>
      <c r="E374" s="397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6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1"/>
      <c r="R374" s="391"/>
      <c r="S374" s="391"/>
      <c r="T374" s="392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412"/>
      <c r="B375" s="408"/>
      <c r="C375" s="408"/>
      <c r="D375" s="408"/>
      <c r="E375" s="408"/>
      <c r="F375" s="408"/>
      <c r="G375" s="408"/>
      <c r="H375" s="408"/>
      <c r="I375" s="408"/>
      <c r="J375" s="408"/>
      <c r="K375" s="408"/>
      <c r="L375" s="408"/>
      <c r="M375" s="408"/>
      <c r="N375" s="408"/>
      <c r="O375" s="413"/>
      <c r="P375" s="398" t="s">
        <v>69</v>
      </c>
      <c r="Q375" s="399"/>
      <c r="R375" s="399"/>
      <c r="S375" s="399"/>
      <c r="T375" s="399"/>
      <c r="U375" s="399"/>
      <c r="V375" s="400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113.33333333333333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114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2.4794999999999998</v>
      </c>
      <c r="AA375" s="387"/>
      <c r="AB375" s="387"/>
      <c r="AC375" s="387"/>
    </row>
    <row r="376" spans="1:68" x14ac:dyDescent="0.2">
      <c r="A376" s="408"/>
      <c r="B376" s="408"/>
      <c r="C376" s="408"/>
      <c r="D376" s="408"/>
      <c r="E376" s="408"/>
      <c r="F376" s="408"/>
      <c r="G376" s="408"/>
      <c r="H376" s="408"/>
      <c r="I376" s="408"/>
      <c r="J376" s="408"/>
      <c r="K376" s="408"/>
      <c r="L376" s="408"/>
      <c r="M376" s="408"/>
      <c r="N376" s="408"/>
      <c r="O376" s="413"/>
      <c r="P376" s="398" t="s">
        <v>69</v>
      </c>
      <c r="Q376" s="399"/>
      <c r="R376" s="399"/>
      <c r="S376" s="399"/>
      <c r="T376" s="399"/>
      <c r="U376" s="399"/>
      <c r="V376" s="400"/>
      <c r="W376" s="37" t="s">
        <v>68</v>
      </c>
      <c r="X376" s="386">
        <f>IFERROR(SUM(X366:X374),"0")</f>
        <v>1700</v>
      </c>
      <c r="Y376" s="386">
        <f>IFERROR(SUM(Y366:Y374),"0")</f>
        <v>1710</v>
      </c>
      <c r="Z376" s="37"/>
      <c r="AA376" s="387"/>
      <c r="AB376" s="387"/>
      <c r="AC376" s="387"/>
    </row>
    <row r="377" spans="1:68" ht="14.25" hidden="1" customHeight="1" x14ac:dyDescent="0.25">
      <c r="A377" s="407" t="s">
        <v>140</v>
      </c>
      <c r="B377" s="408"/>
      <c r="C377" s="408"/>
      <c r="D377" s="408"/>
      <c r="E377" s="408"/>
      <c r="F377" s="408"/>
      <c r="G377" s="408"/>
      <c r="H377" s="408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  <c r="V377" s="408"/>
      <c r="W377" s="408"/>
      <c r="X377" s="408"/>
      <c r="Y377" s="408"/>
      <c r="Z377" s="408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6">
        <v>4607091383980</v>
      </c>
      <c r="E378" s="397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4">
        <v>500</v>
      </c>
      <c r="Y378" s="385">
        <f>IFERROR(IF(X378="",0,CEILING((X378/$H378),1)*$H378),"")</f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</v>
      </c>
      <c r="BN378" s="64">
        <f>IFERROR(Y378*I378/H378,"0")</f>
        <v>526.32000000000005</v>
      </c>
      <c r="BO378" s="64">
        <f>IFERROR(1/J378*(X378/H378),"0")</f>
        <v>0.69444444444444442</v>
      </c>
      <c r="BP378" s="64">
        <f>IFERROR(1/J378*(Y378/H378),"0")</f>
        <v>0.70833333333333326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6">
        <v>4607091384178</v>
      </c>
      <c r="E379" s="397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7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1"/>
      <c r="R379" s="391"/>
      <c r="S379" s="391"/>
      <c r="T379" s="392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12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8"/>
      <c r="O380" s="413"/>
      <c r="P380" s="398" t="s">
        <v>69</v>
      </c>
      <c r="Q380" s="399"/>
      <c r="R380" s="399"/>
      <c r="S380" s="399"/>
      <c r="T380" s="399"/>
      <c r="U380" s="399"/>
      <c r="V380" s="400"/>
      <c r="W380" s="37" t="s">
        <v>70</v>
      </c>
      <c r="X380" s="386">
        <f>IFERROR(X378/H378,"0")+IFERROR(X379/H379,"0")</f>
        <v>33.333333333333336</v>
      </c>
      <c r="Y380" s="386">
        <f>IFERROR(Y378/H378,"0")+IFERROR(Y379/H379,"0")</f>
        <v>34</v>
      </c>
      <c r="Z380" s="386">
        <f>IFERROR(IF(Z378="",0,Z378),"0")+IFERROR(IF(Z379="",0,Z379),"0")</f>
        <v>0.73949999999999994</v>
      </c>
      <c r="AA380" s="387"/>
      <c r="AB380" s="387"/>
      <c r="AC380" s="387"/>
    </row>
    <row r="381" spans="1:68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13"/>
      <c r="P381" s="398" t="s">
        <v>69</v>
      </c>
      <c r="Q381" s="399"/>
      <c r="R381" s="399"/>
      <c r="S381" s="399"/>
      <c r="T381" s="399"/>
      <c r="U381" s="399"/>
      <c r="V381" s="400"/>
      <c r="W381" s="37" t="s">
        <v>68</v>
      </c>
      <c r="X381" s="386">
        <f>IFERROR(SUM(X378:X379),"0")</f>
        <v>500</v>
      </c>
      <c r="Y381" s="386">
        <f>IFERROR(SUM(Y378:Y379),"0")</f>
        <v>510</v>
      </c>
      <c r="Z381" s="37"/>
      <c r="AA381" s="387"/>
      <c r="AB381" s="387"/>
      <c r="AC381" s="387"/>
    </row>
    <row r="382" spans="1:68" ht="14.25" hidden="1" customHeight="1" x14ac:dyDescent="0.25">
      <c r="A382" s="407" t="s">
        <v>71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408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6">
        <v>4607091383928</v>
      </c>
      <c r="E383" s="397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4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6">
        <v>4607091383928</v>
      </c>
      <c r="E384" s="397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6">
        <v>4607091384260</v>
      </c>
      <c r="E385" s="397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4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412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08"/>
      <c r="O386" s="413"/>
      <c r="P386" s="398" t="s">
        <v>69</v>
      </c>
      <c r="Q386" s="399"/>
      <c r="R386" s="399"/>
      <c r="S386" s="399"/>
      <c r="T386" s="399"/>
      <c r="U386" s="399"/>
      <c r="V386" s="400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408"/>
      <c r="B387" s="408"/>
      <c r="C387" s="408"/>
      <c r="D387" s="408"/>
      <c r="E387" s="408"/>
      <c r="F387" s="408"/>
      <c r="G387" s="408"/>
      <c r="H387" s="408"/>
      <c r="I387" s="408"/>
      <c r="J387" s="408"/>
      <c r="K387" s="408"/>
      <c r="L387" s="408"/>
      <c r="M387" s="408"/>
      <c r="N387" s="408"/>
      <c r="O387" s="413"/>
      <c r="P387" s="398" t="s">
        <v>69</v>
      </c>
      <c r="Q387" s="399"/>
      <c r="R387" s="399"/>
      <c r="S387" s="399"/>
      <c r="T387" s="399"/>
      <c r="U387" s="399"/>
      <c r="V387" s="400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7" t="s">
        <v>170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408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6">
        <v>4607091384673</v>
      </c>
      <c r="E389" s="397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7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6">
        <v>4607091384673</v>
      </c>
      <c r="E390" s="397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5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1"/>
      <c r="R390" s="391"/>
      <c r="S390" s="391"/>
      <c r="T390" s="392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412"/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8"/>
      <c r="O391" s="413"/>
      <c r="P391" s="398" t="s">
        <v>69</v>
      </c>
      <c r="Q391" s="399"/>
      <c r="R391" s="399"/>
      <c r="S391" s="399"/>
      <c r="T391" s="399"/>
      <c r="U391" s="399"/>
      <c r="V391" s="400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408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08"/>
      <c r="O392" s="413"/>
      <c r="P392" s="398" t="s">
        <v>69</v>
      </c>
      <c r="Q392" s="399"/>
      <c r="R392" s="399"/>
      <c r="S392" s="399"/>
      <c r="T392" s="399"/>
      <c r="U392" s="399"/>
      <c r="V392" s="400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18" t="s">
        <v>530</v>
      </c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  <c r="AA393" s="379"/>
      <c r="AB393" s="379"/>
      <c r="AC393" s="379"/>
    </row>
    <row r="394" spans="1:68" ht="14.25" hidden="1" customHeight="1" x14ac:dyDescent="0.25">
      <c r="A394" s="407" t="s">
        <v>104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408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6">
        <v>4680115884885</v>
      </c>
      <c r="E395" s="397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5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96">
        <v>4680115884892</v>
      </c>
      <c r="E396" s="397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1"/>
      <c r="R396" s="391"/>
      <c r="S396" s="391"/>
      <c r="T396" s="392"/>
      <c r="U396" s="34"/>
      <c r="V396" s="34"/>
      <c r="W396" s="35" t="s">
        <v>68</v>
      </c>
      <c r="X396" s="384">
        <v>50</v>
      </c>
      <c r="Y396" s="385">
        <f>IFERROR(IF(X396="",0,CEILING((X396/$H396),1)*$H396),"")</f>
        <v>54</v>
      </c>
      <c r="Z396" s="36">
        <f>IFERROR(IF(Y396=0,"",ROUNDUP(Y396/H396,0)*0.02175),"")</f>
        <v>0.10874999999999999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52.222222222222221</v>
      </c>
      <c r="BN396" s="64">
        <f>IFERROR(Y396*I396/H396,"0")</f>
        <v>56.4</v>
      </c>
      <c r="BO396" s="64">
        <f>IFERROR(1/J396*(X396/H396),"0")</f>
        <v>8.2671957671957674E-2</v>
      </c>
      <c r="BP396" s="64">
        <f>IFERROR(1/J396*(Y396/H396),"0")</f>
        <v>8.9285714285714274E-2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6">
        <v>4680115881907</v>
      </c>
      <c r="E397" s="397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627" t="s">
        <v>537</v>
      </c>
      <c r="Q397" s="391"/>
      <c r="R397" s="391"/>
      <c r="S397" s="391"/>
      <c r="T397" s="392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6">
        <v>4680115884908</v>
      </c>
      <c r="E398" s="397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5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1"/>
      <c r="R398" s="391"/>
      <c r="S398" s="391"/>
      <c r="T398" s="392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412"/>
      <c r="B399" s="408"/>
      <c r="C399" s="408"/>
      <c r="D399" s="408"/>
      <c r="E399" s="408"/>
      <c r="F399" s="408"/>
      <c r="G399" s="408"/>
      <c r="H399" s="408"/>
      <c r="I399" s="408"/>
      <c r="J399" s="408"/>
      <c r="K399" s="408"/>
      <c r="L399" s="408"/>
      <c r="M399" s="408"/>
      <c r="N399" s="408"/>
      <c r="O399" s="413"/>
      <c r="P399" s="398" t="s">
        <v>69</v>
      </c>
      <c r="Q399" s="399"/>
      <c r="R399" s="399"/>
      <c r="S399" s="399"/>
      <c r="T399" s="399"/>
      <c r="U399" s="399"/>
      <c r="V399" s="400"/>
      <c r="W399" s="37" t="s">
        <v>70</v>
      </c>
      <c r="X399" s="386">
        <f>IFERROR(X395/H395,"0")+IFERROR(X396/H396,"0")+IFERROR(X397/H397,"0")+IFERROR(X398/H398,"0")</f>
        <v>4.6296296296296298</v>
      </c>
      <c r="Y399" s="386">
        <f>IFERROR(Y395/H395,"0")+IFERROR(Y396/H396,"0")+IFERROR(Y397/H397,"0")+IFERROR(Y398/H398,"0")</f>
        <v>5</v>
      </c>
      <c r="Z399" s="386">
        <f>IFERROR(IF(Z395="",0,Z395),"0")+IFERROR(IF(Z396="",0,Z396),"0")+IFERROR(IF(Z397="",0,Z397),"0")+IFERROR(IF(Z398="",0,Z398),"0")</f>
        <v>0.10874999999999999</v>
      </c>
      <c r="AA399" s="387"/>
      <c r="AB399" s="387"/>
      <c r="AC399" s="387"/>
    </row>
    <row r="400" spans="1:68" x14ac:dyDescent="0.2">
      <c r="A400" s="408"/>
      <c r="B400" s="408"/>
      <c r="C400" s="408"/>
      <c r="D400" s="408"/>
      <c r="E400" s="408"/>
      <c r="F400" s="408"/>
      <c r="G400" s="408"/>
      <c r="H400" s="408"/>
      <c r="I400" s="408"/>
      <c r="J400" s="408"/>
      <c r="K400" s="408"/>
      <c r="L400" s="408"/>
      <c r="M400" s="408"/>
      <c r="N400" s="408"/>
      <c r="O400" s="413"/>
      <c r="P400" s="398" t="s">
        <v>69</v>
      </c>
      <c r="Q400" s="399"/>
      <c r="R400" s="399"/>
      <c r="S400" s="399"/>
      <c r="T400" s="399"/>
      <c r="U400" s="399"/>
      <c r="V400" s="400"/>
      <c r="W400" s="37" t="s">
        <v>68</v>
      </c>
      <c r="X400" s="386">
        <f>IFERROR(SUM(X395:X398),"0")</f>
        <v>50</v>
      </c>
      <c r="Y400" s="386">
        <f>IFERROR(SUM(Y395:Y398),"0")</f>
        <v>54</v>
      </c>
      <c r="Z400" s="37"/>
      <c r="AA400" s="387"/>
      <c r="AB400" s="387"/>
      <c r="AC400" s="387"/>
    </row>
    <row r="401" spans="1:68" ht="14.25" hidden="1" customHeight="1" x14ac:dyDescent="0.25">
      <c r="A401" s="407" t="s">
        <v>63</v>
      </c>
      <c r="B401" s="408"/>
      <c r="C401" s="408"/>
      <c r="D401" s="408"/>
      <c r="E401" s="408"/>
      <c r="F401" s="408"/>
      <c r="G401" s="408"/>
      <c r="H401" s="408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  <c r="V401" s="408"/>
      <c r="W401" s="408"/>
      <c r="X401" s="408"/>
      <c r="Y401" s="408"/>
      <c r="Z401" s="408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6">
        <v>4607091384802</v>
      </c>
      <c r="E402" s="397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7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1"/>
      <c r="R402" s="391"/>
      <c r="S402" s="391"/>
      <c r="T402" s="392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6">
        <v>4607091384802</v>
      </c>
      <c r="E403" s="397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6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6">
        <v>4607091384826</v>
      </c>
      <c r="E404" s="397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1"/>
      <c r="R404" s="391"/>
      <c r="S404" s="391"/>
      <c r="T404" s="392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412"/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13"/>
      <c r="P405" s="398" t="s">
        <v>69</v>
      </c>
      <c r="Q405" s="399"/>
      <c r="R405" s="399"/>
      <c r="S405" s="399"/>
      <c r="T405" s="399"/>
      <c r="U405" s="399"/>
      <c r="V405" s="400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408"/>
      <c r="B406" s="408"/>
      <c r="C406" s="408"/>
      <c r="D406" s="408"/>
      <c r="E406" s="408"/>
      <c r="F406" s="408"/>
      <c r="G406" s="408"/>
      <c r="H406" s="408"/>
      <c r="I406" s="408"/>
      <c r="J406" s="408"/>
      <c r="K406" s="408"/>
      <c r="L406" s="408"/>
      <c r="M406" s="408"/>
      <c r="N406" s="408"/>
      <c r="O406" s="413"/>
      <c r="P406" s="398" t="s">
        <v>69</v>
      </c>
      <c r="Q406" s="399"/>
      <c r="R406" s="399"/>
      <c r="S406" s="399"/>
      <c r="T406" s="399"/>
      <c r="U406" s="399"/>
      <c r="V406" s="400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7" t="s">
        <v>71</v>
      </c>
      <c r="B407" s="408"/>
      <c r="C407" s="408"/>
      <c r="D407" s="408"/>
      <c r="E407" s="408"/>
      <c r="F407" s="408"/>
      <c r="G407" s="408"/>
      <c r="H407" s="408"/>
      <c r="I407" s="408"/>
      <c r="J407" s="408"/>
      <c r="K407" s="408"/>
      <c r="L407" s="408"/>
      <c r="M407" s="408"/>
      <c r="N407" s="408"/>
      <c r="O407" s="408"/>
      <c r="P407" s="408"/>
      <c r="Q407" s="408"/>
      <c r="R407" s="408"/>
      <c r="S407" s="408"/>
      <c r="T407" s="408"/>
      <c r="U407" s="408"/>
      <c r="V407" s="408"/>
      <c r="W407" s="408"/>
      <c r="X407" s="408"/>
      <c r="Y407" s="408"/>
      <c r="Z407" s="408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6">
        <v>4607091384246</v>
      </c>
      <c r="E408" s="397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45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6">
        <v>4680115881976</v>
      </c>
      <c r="E409" s="397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5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1"/>
      <c r="R409" s="391"/>
      <c r="S409" s="391"/>
      <c r="T409" s="392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96">
        <v>4607091384253</v>
      </c>
      <c r="E410" s="397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4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1"/>
      <c r="R410" s="391"/>
      <c r="S410" s="391"/>
      <c r="T410" s="392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6">
        <v>4607091384253</v>
      </c>
      <c r="E411" s="397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1"/>
      <c r="R411" s="391"/>
      <c r="S411" s="391"/>
      <c r="T411" s="392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6">
        <v>4680115881969</v>
      </c>
      <c r="E412" s="397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1"/>
      <c r="R412" s="391"/>
      <c r="S412" s="391"/>
      <c r="T412" s="392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412"/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8"/>
      <c r="M413" s="408"/>
      <c r="N413" s="408"/>
      <c r="O413" s="413"/>
      <c r="P413" s="398" t="s">
        <v>69</v>
      </c>
      <c r="Q413" s="399"/>
      <c r="R413" s="399"/>
      <c r="S413" s="399"/>
      <c r="T413" s="399"/>
      <c r="U413" s="399"/>
      <c r="V413" s="400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408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08"/>
      <c r="O414" s="413"/>
      <c r="P414" s="398" t="s">
        <v>69</v>
      </c>
      <c r="Q414" s="399"/>
      <c r="R414" s="399"/>
      <c r="S414" s="399"/>
      <c r="T414" s="399"/>
      <c r="U414" s="399"/>
      <c r="V414" s="400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7" t="s">
        <v>170</v>
      </c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08"/>
      <c r="O415" s="408"/>
      <c r="P415" s="408"/>
      <c r="Q415" s="408"/>
      <c r="R415" s="408"/>
      <c r="S415" s="408"/>
      <c r="T415" s="408"/>
      <c r="U415" s="408"/>
      <c r="V415" s="408"/>
      <c r="W415" s="408"/>
      <c r="X415" s="408"/>
      <c r="Y415" s="408"/>
      <c r="Z415" s="408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6">
        <v>4607091389357</v>
      </c>
      <c r="E416" s="397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6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1"/>
      <c r="R416" s="391"/>
      <c r="S416" s="391"/>
      <c r="T416" s="392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6">
        <v>4607091389357</v>
      </c>
      <c r="E417" s="397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48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412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8"/>
      <c r="O418" s="413"/>
      <c r="P418" s="398" t="s">
        <v>69</v>
      </c>
      <c r="Q418" s="399"/>
      <c r="R418" s="399"/>
      <c r="S418" s="399"/>
      <c r="T418" s="399"/>
      <c r="U418" s="399"/>
      <c r="V418" s="400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08"/>
      <c r="O419" s="413"/>
      <c r="P419" s="398" t="s">
        <v>69</v>
      </c>
      <c r="Q419" s="399"/>
      <c r="R419" s="399"/>
      <c r="S419" s="399"/>
      <c r="T419" s="399"/>
      <c r="U419" s="399"/>
      <c r="V419" s="400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564" t="s">
        <v>557</v>
      </c>
      <c r="B420" s="565"/>
      <c r="C420" s="565"/>
      <c r="D420" s="565"/>
      <c r="E420" s="565"/>
      <c r="F420" s="565"/>
      <c r="G420" s="565"/>
      <c r="H420" s="565"/>
      <c r="I420" s="565"/>
      <c r="J420" s="565"/>
      <c r="K420" s="565"/>
      <c r="L420" s="565"/>
      <c r="M420" s="565"/>
      <c r="N420" s="565"/>
      <c r="O420" s="565"/>
      <c r="P420" s="565"/>
      <c r="Q420" s="565"/>
      <c r="R420" s="565"/>
      <c r="S420" s="565"/>
      <c r="T420" s="565"/>
      <c r="U420" s="565"/>
      <c r="V420" s="565"/>
      <c r="W420" s="565"/>
      <c r="X420" s="565"/>
      <c r="Y420" s="565"/>
      <c r="Z420" s="565"/>
      <c r="AA420" s="48"/>
      <c r="AB420" s="48"/>
      <c r="AC420" s="48"/>
    </row>
    <row r="421" spans="1:68" ht="16.5" hidden="1" customHeight="1" x14ac:dyDescent="0.25">
      <c r="A421" s="418" t="s">
        <v>558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379"/>
      <c r="AB421" s="379"/>
      <c r="AC421" s="379"/>
    </row>
    <row r="422" spans="1:68" ht="14.25" hidden="1" customHeight="1" x14ac:dyDescent="0.25">
      <c r="A422" s="407" t="s">
        <v>104</v>
      </c>
      <c r="B422" s="408"/>
      <c r="C422" s="408"/>
      <c r="D422" s="408"/>
      <c r="E422" s="408"/>
      <c r="F422" s="408"/>
      <c r="G422" s="408"/>
      <c r="H422" s="408"/>
      <c r="I422" s="408"/>
      <c r="J422" s="408"/>
      <c r="K422" s="408"/>
      <c r="L422" s="408"/>
      <c r="M422" s="408"/>
      <c r="N422" s="408"/>
      <c r="O422" s="408"/>
      <c r="P422" s="408"/>
      <c r="Q422" s="408"/>
      <c r="R422" s="408"/>
      <c r="S422" s="408"/>
      <c r="T422" s="408"/>
      <c r="U422" s="408"/>
      <c r="V422" s="408"/>
      <c r="W422" s="408"/>
      <c r="X422" s="408"/>
      <c r="Y422" s="408"/>
      <c r="Z422" s="408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6">
        <v>4607091389708</v>
      </c>
      <c r="E423" s="397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6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2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8"/>
      <c r="O424" s="413"/>
      <c r="P424" s="398" t="s">
        <v>69</v>
      </c>
      <c r="Q424" s="399"/>
      <c r="R424" s="399"/>
      <c r="S424" s="399"/>
      <c r="T424" s="399"/>
      <c r="U424" s="399"/>
      <c r="V424" s="400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08"/>
      <c r="O425" s="413"/>
      <c r="P425" s="398" t="s">
        <v>69</v>
      </c>
      <c r="Q425" s="399"/>
      <c r="R425" s="399"/>
      <c r="S425" s="399"/>
      <c r="T425" s="399"/>
      <c r="U425" s="399"/>
      <c r="V425" s="400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7" t="s">
        <v>63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408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6">
        <v>4607091389753</v>
      </c>
      <c r="E427" s="397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6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6">
        <v>4607091389753</v>
      </c>
      <c r="E428" s="397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60" t="s">
        <v>564</v>
      </c>
      <c r="Q428" s="391"/>
      <c r="R428" s="391"/>
      <c r="S428" s="391"/>
      <c r="T428" s="392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6">
        <v>4607091389753</v>
      </c>
      <c r="E429" s="397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8" t="s">
        <v>566</v>
      </c>
      <c r="Q429" s="391"/>
      <c r="R429" s="391"/>
      <c r="S429" s="391"/>
      <c r="T429" s="392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6">
        <v>4607091389760</v>
      </c>
      <c r="E430" s="397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6">
        <v>4607091389760</v>
      </c>
      <c r="E431" s="397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84" t="s">
        <v>570</v>
      </c>
      <c r="Q431" s="391"/>
      <c r="R431" s="391"/>
      <c r="S431" s="391"/>
      <c r="T431" s="392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6">
        <v>4607091389746</v>
      </c>
      <c r="E432" s="397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77" t="s">
        <v>573</v>
      </c>
      <c r="Q432" s="391"/>
      <c r="R432" s="391"/>
      <c r="S432" s="391"/>
      <c r="T432" s="392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6">
        <v>4607091389746</v>
      </c>
      <c r="E433" s="397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63" t="s">
        <v>573</v>
      </c>
      <c r="Q433" s="391"/>
      <c r="R433" s="391"/>
      <c r="S433" s="391"/>
      <c r="T433" s="392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6">
        <v>4680115882928</v>
      </c>
      <c r="E434" s="397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1"/>
      <c r="R434" s="391"/>
      <c r="S434" s="391"/>
      <c r="T434" s="392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6">
        <v>4680115883147</v>
      </c>
      <c r="E435" s="397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6">
        <v>4680115883147</v>
      </c>
      <c r="E436" s="397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56" t="s">
        <v>580</v>
      </c>
      <c r="Q436" s="391"/>
      <c r="R436" s="391"/>
      <c r="S436" s="391"/>
      <c r="T436" s="392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4301031178</v>
      </c>
      <c r="D437" s="396">
        <v>4607091384338</v>
      </c>
      <c r="E437" s="397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6">
        <v>4607091384338</v>
      </c>
      <c r="E438" s="397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65" t="s">
        <v>584</v>
      </c>
      <c r="Q438" s="391"/>
      <c r="R438" s="391"/>
      <c r="S438" s="391"/>
      <c r="T438" s="392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6">
        <v>4680115883154</v>
      </c>
      <c r="E439" s="397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6">
        <v>4680115883154</v>
      </c>
      <c r="E440" s="397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">
        <v>588</v>
      </c>
      <c r="Q440" s="391"/>
      <c r="R440" s="391"/>
      <c r="S440" s="391"/>
      <c r="T440" s="392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4301031171</v>
      </c>
      <c r="D441" s="396">
        <v>4607091389524</v>
      </c>
      <c r="E441" s="397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6">
        <v>4607091389524</v>
      </c>
      <c r="E442" s="397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701" t="s">
        <v>592</v>
      </c>
      <c r="Q442" s="391"/>
      <c r="R442" s="391"/>
      <c r="S442" s="391"/>
      <c r="T442" s="392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6">
        <v>4680115883161</v>
      </c>
      <c r="E443" s="397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6">
        <v>4680115883161</v>
      </c>
      <c r="E444" s="397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393" t="s">
        <v>596</v>
      </c>
      <c r="Q444" s="391"/>
      <c r="R444" s="391"/>
      <c r="S444" s="391"/>
      <c r="T444" s="392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6">
        <v>4607091384345</v>
      </c>
      <c r="E445" s="397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57" t="s">
        <v>599</v>
      </c>
      <c r="Q445" s="391"/>
      <c r="R445" s="391"/>
      <c r="S445" s="391"/>
      <c r="T445" s="392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4301031172</v>
      </c>
      <c r="D446" s="396">
        <v>4607091389531</v>
      </c>
      <c r="E446" s="397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6">
        <v>4607091389531</v>
      </c>
      <c r="E447" s="397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5" t="s">
        <v>603</v>
      </c>
      <c r="Q447" s="391"/>
      <c r="R447" s="391"/>
      <c r="S447" s="391"/>
      <c r="T447" s="392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6">
        <v>4607091389531</v>
      </c>
      <c r="E448" s="397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1" t="s">
        <v>603</v>
      </c>
      <c r="Q448" s="391"/>
      <c r="R448" s="391"/>
      <c r="S448" s="391"/>
      <c r="T448" s="392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6">
        <v>4680115883185</v>
      </c>
      <c r="E449" s="397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1"/>
      <c r="R449" s="391"/>
      <c r="S449" s="391"/>
      <c r="T449" s="392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6">
        <v>4680115883185</v>
      </c>
      <c r="E450" s="397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63" t="s">
        <v>608</v>
      </c>
      <c r="Q450" s="391"/>
      <c r="R450" s="391"/>
      <c r="S450" s="391"/>
      <c r="T450" s="392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412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8"/>
      <c r="O451" s="413"/>
      <c r="P451" s="398" t="s">
        <v>69</v>
      </c>
      <c r="Q451" s="399"/>
      <c r="R451" s="399"/>
      <c r="S451" s="399"/>
      <c r="T451" s="399"/>
      <c r="U451" s="399"/>
      <c r="V451" s="400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408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8"/>
      <c r="O452" s="413"/>
      <c r="P452" s="398" t="s">
        <v>69</v>
      </c>
      <c r="Q452" s="399"/>
      <c r="R452" s="399"/>
      <c r="S452" s="399"/>
      <c r="T452" s="399"/>
      <c r="U452" s="399"/>
      <c r="V452" s="400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7" t="s">
        <v>71</v>
      </c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08"/>
      <c r="O453" s="408"/>
      <c r="P453" s="408"/>
      <c r="Q453" s="408"/>
      <c r="R453" s="408"/>
      <c r="S453" s="408"/>
      <c r="T453" s="408"/>
      <c r="U453" s="408"/>
      <c r="V453" s="408"/>
      <c r="W453" s="408"/>
      <c r="X453" s="408"/>
      <c r="Y453" s="408"/>
      <c r="Z453" s="408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6">
        <v>4607091389654</v>
      </c>
      <c r="E454" s="397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7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6">
        <v>4607091384352</v>
      </c>
      <c r="E455" s="397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412"/>
      <c r="B456" s="408"/>
      <c r="C456" s="408"/>
      <c r="D456" s="408"/>
      <c r="E456" s="408"/>
      <c r="F456" s="408"/>
      <c r="G456" s="408"/>
      <c r="H456" s="408"/>
      <c r="I456" s="408"/>
      <c r="J456" s="408"/>
      <c r="K456" s="408"/>
      <c r="L456" s="408"/>
      <c r="M456" s="408"/>
      <c r="N456" s="408"/>
      <c r="O456" s="413"/>
      <c r="P456" s="398" t="s">
        <v>69</v>
      </c>
      <c r="Q456" s="399"/>
      <c r="R456" s="399"/>
      <c r="S456" s="399"/>
      <c r="T456" s="399"/>
      <c r="U456" s="399"/>
      <c r="V456" s="400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408"/>
      <c r="B457" s="408"/>
      <c r="C457" s="408"/>
      <c r="D457" s="408"/>
      <c r="E457" s="408"/>
      <c r="F457" s="408"/>
      <c r="G457" s="408"/>
      <c r="H457" s="408"/>
      <c r="I457" s="408"/>
      <c r="J457" s="408"/>
      <c r="K457" s="408"/>
      <c r="L457" s="408"/>
      <c r="M457" s="408"/>
      <c r="N457" s="408"/>
      <c r="O457" s="413"/>
      <c r="P457" s="398" t="s">
        <v>69</v>
      </c>
      <c r="Q457" s="399"/>
      <c r="R457" s="399"/>
      <c r="S457" s="399"/>
      <c r="T457" s="399"/>
      <c r="U457" s="399"/>
      <c r="V457" s="400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7" t="s">
        <v>90</v>
      </c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8"/>
      <c r="M458" s="408"/>
      <c r="N458" s="408"/>
      <c r="O458" s="408"/>
      <c r="P458" s="408"/>
      <c r="Q458" s="408"/>
      <c r="R458" s="408"/>
      <c r="S458" s="408"/>
      <c r="T458" s="408"/>
      <c r="U458" s="408"/>
      <c r="V458" s="408"/>
      <c r="W458" s="408"/>
      <c r="X458" s="408"/>
      <c r="Y458" s="408"/>
      <c r="Z458" s="408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6">
        <v>4680115884335</v>
      </c>
      <c r="E459" s="397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5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6">
        <v>4680115884342</v>
      </c>
      <c r="E460" s="397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5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1"/>
      <c r="R460" s="391"/>
      <c r="S460" s="391"/>
      <c r="T460" s="392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6">
        <v>4680115884113</v>
      </c>
      <c r="E461" s="397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5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1"/>
      <c r="R461" s="391"/>
      <c r="S461" s="391"/>
      <c r="T461" s="392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2"/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13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408"/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8"/>
      <c r="O463" s="413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18" t="s">
        <v>621</v>
      </c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379"/>
      <c r="AB464" s="379"/>
      <c r="AC464" s="379"/>
    </row>
    <row r="465" spans="1:68" ht="14.25" hidden="1" customHeight="1" x14ac:dyDescent="0.25">
      <c r="A465" s="407" t="s">
        <v>140</v>
      </c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08"/>
      <c r="O465" s="408"/>
      <c r="P465" s="408"/>
      <c r="Q465" s="408"/>
      <c r="R465" s="408"/>
      <c r="S465" s="408"/>
      <c r="T465" s="408"/>
      <c r="U465" s="408"/>
      <c r="V465" s="408"/>
      <c r="W465" s="408"/>
      <c r="X465" s="408"/>
      <c r="Y465" s="408"/>
      <c r="Z465" s="408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6">
        <v>4607091389364</v>
      </c>
      <c r="E466" s="397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713" t="s">
        <v>624</v>
      </c>
      <c r="Q466" s="391"/>
      <c r="R466" s="391"/>
      <c r="S466" s="391"/>
      <c r="T466" s="392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2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8"/>
      <c r="O467" s="413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408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8"/>
      <c r="O468" s="413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7" t="s">
        <v>63</v>
      </c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08"/>
      <c r="O469" s="408"/>
      <c r="P469" s="408"/>
      <c r="Q469" s="408"/>
      <c r="R469" s="408"/>
      <c r="S469" s="408"/>
      <c r="T469" s="408"/>
      <c r="U469" s="408"/>
      <c r="V469" s="408"/>
      <c r="W469" s="408"/>
      <c r="X469" s="408"/>
      <c r="Y469" s="408"/>
      <c r="Z469" s="408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6">
        <v>4607091389739</v>
      </c>
      <c r="E470" s="397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5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1"/>
      <c r="R470" s="391"/>
      <c r="S470" s="391"/>
      <c r="T470" s="392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6">
        <v>4607091389739</v>
      </c>
      <c r="E471" s="397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32" t="s">
        <v>628</v>
      </c>
      <c r="Q471" s="391"/>
      <c r="R471" s="391"/>
      <c r="S471" s="391"/>
      <c r="T471" s="392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6">
        <v>4607091389425</v>
      </c>
      <c r="E472" s="397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66" t="s">
        <v>631</v>
      </c>
      <c r="Q472" s="391"/>
      <c r="R472" s="391"/>
      <c r="S472" s="391"/>
      <c r="T472" s="392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6">
        <v>4680115880771</v>
      </c>
      <c r="E473" s="397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7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1"/>
      <c r="R473" s="391"/>
      <c r="S473" s="391"/>
      <c r="T473" s="392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6">
        <v>4680115880771</v>
      </c>
      <c r="E474" s="397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722" t="s">
        <v>635</v>
      </c>
      <c r="Q474" s="391"/>
      <c r="R474" s="391"/>
      <c r="S474" s="391"/>
      <c r="T474" s="392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6">
        <v>4607091389500</v>
      </c>
      <c r="E475" s="397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5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1"/>
      <c r="R475" s="391"/>
      <c r="S475" s="391"/>
      <c r="T475" s="392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6">
        <v>4607091389500</v>
      </c>
      <c r="E476" s="397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26" t="s">
        <v>639</v>
      </c>
      <c r="Q476" s="391"/>
      <c r="R476" s="391"/>
      <c r="S476" s="391"/>
      <c r="T476" s="392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412"/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13"/>
      <c r="P477" s="398" t="s">
        <v>69</v>
      </c>
      <c r="Q477" s="399"/>
      <c r="R477" s="399"/>
      <c r="S477" s="399"/>
      <c r="T477" s="399"/>
      <c r="U477" s="399"/>
      <c r="V477" s="400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408"/>
      <c r="B478" s="408"/>
      <c r="C478" s="408"/>
      <c r="D478" s="408"/>
      <c r="E478" s="408"/>
      <c r="F478" s="408"/>
      <c r="G478" s="408"/>
      <c r="H478" s="408"/>
      <c r="I478" s="408"/>
      <c r="J478" s="408"/>
      <c r="K478" s="408"/>
      <c r="L478" s="408"/>
      <c r="M478" s="408"/>
      <c r="N478" s="408"/>
      <c r="O478" s="413"/>
      <c r="P478" s="398" t="s">
        <v>69</v>
      </c>
      <c r="Q478" s="399"/>
      <c r="R478" s="399"/>
      <c r="S478" s="399"/>
      <c r="T478" s="399"/>
      <c r="U478" s="399"/>
      <c r="V478" s="400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7" t="s">
        <v>90</v>
      </c>
      <c r="B479" s="408"/>
      <c r="C479" s="408"/>
      <c r="D479" s="408"/>
      <c r="E479" s="408"/>
      <c r="F479" s="408"/>
      <c r="G479" s="408"/>
      <c r="H479" s="408"/>
      <c r="I479" s="408"/>
      <c r="J479" s="408"/>
      <c r="K479" s="408"/>
      <c r="L479" s="408"/>
      <c r="M479" s="408"/>
      <c r="N479" s="408"/>
      <c r="O479" s="408"/>
      <c r="P479" s="408"/>
      <c r="Q479" s="408"/>
      <c r="R479" s="408"/>
      <c r="S479" s="408"/>
      <c r="T479" s="408"/>
      <c r="U479" s="408"/>
      <c r="V479" s="408"/>
      <c r="W479" s="408"/>
      <c r="X479" s="408"/>
      <c r="Y479" s="408"/>
      <c r="Z479" s="408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6">
        <v>4680115884359</v>
      </c>
      <c r="E480" s="397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69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1"/>
      <c r="R480" s="391"/>
      <c r="S480" s="391"/>
      <c r="T480" s="392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6">
        <v>4680115884571</v>
      </c>
      <c r="E481" s="397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1"/>
      <c r="R481" s="391"/>
      <c r="S481" s="391"/>
      <c r="T481" s="392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12"/>
      <c r="B482" s="408"/>
      <c r="C482" s="408"/>
      <c r="D482" s="408"/>
      <c r="E482" s="408"/>
      <c r="F482" s="408"/>
      <c r="G482" s="408"/>
      <c r="H482" s="408"/>
      <c r="I482" s="408"/>
      <c r="J482" s="408"/>
      <c r="K482" s="408"/>
      <c r="L482" s="408"/>
      <c r="M482" s="408"/>
      <c r="N482" s="408"/>
      <c r="O482" s="413"/>
      <c r="P482" s="398" t="s">
        <v>69</v>
      </c>
      <c r="Q482" s="399"/>
      <c r="R482" s="399"/>
      <c r="S482" s="399"/>
      <c r="T482" s="399"/>
      <c r="U482" s="399"/>
      <c r="V482" s="400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408"/>
      <c r="B483" s="408"/>
      <c r="C483" s="408"/>
      <c r="D483" s="408"/>
      <c r="E483" s="408"/>
      <c r="F483" s="408"/>
      <c r="G483" s="408"/>
      <c r="H483" s="408"/>
      <c r="I483" s="408"/>
      <c r="J483" s="408"/>
      <c r="K483" s="408"/>
      <c r="L483" s="408"/>
      <c r="M483" s="408"/>
      <c r="N483" s="408"/>
      <c r="O483" s="413"/>
      <c r="P483" s="398" t="s">
        <v>69</v>
      </c>
      <c r="Q483" s="399"/>
      <c r="R483" s="399"/>
      <c r="S483" s="399"/>
      <c r="T483" s="399"/>
      <c r="U483" s="399"/>
      <c r="V483" s="400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7" t="s">
        <v>99</v>
      </c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8"/>
      <c r="O484" s="408"/>
      <c r="P484" s="408"/>
      <c r="Q484" s="408"/>
      <c r="R484" s="408"/>
      <c r="S484" s="408"/>
      <c r="T484" s="408"/>
      <c r="U484" s="408"/>
      <c r="V484" s="408"/>
      <c r="W484" s="408"/>
      <c r="X484" s="408"/>
      <c r="Y484" s="408"/>
      <c r="Z484" s="408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6">
        <v>4680115884090</v>
      </c>
      <c r="E485" s="397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5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1"/>
      <c r="R485" s="391"/>
      <c r="S485" s="391"/>
      <c r="T485" s="392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412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08"/>
      <c r="O486" s="413"/>
      <c r="P486" s="398" t="s">
        <v>69</v>
      </c>
      <c r="Q486" s="399"/>
      <c r="R486" s="399"/>
      <c r="S486" s="399"/>
      <c r="T486" s="399"/>
      <c r="U486" s="399"/>
      <c r="V486" s="400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408"/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13"/>
      <c r="P487" s="398" t="s">
        <v>69</v>
      </c>
      <c r="Q487" s="399"/>
      <c r="R487" s="399"/>
      <c r="S487" s="399"/>
      <c r="T487" s="399"/>
      <c r="U487" s="399"/>
      <c r="V487" s="400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7" t="s">
        <v>646</v>
      </c>
      <c r="B488" s="408"/>
      <c r="C488" s="408"/>
      <c r="D488" s="408"/>
      <c r="E488" s="408"/>
      <c r="F488" s="408"/>
      <c r="G488" s="408"/>
      <c r="H488" s="408"/>
      <c r="I488" s="408"/>
      <c r="J488" s="408"/>
      <c r="K488" s="408"/>
      <c r="L488" s="408"/>
      <c r="M488" s="408"/>
      <c r="N488" s="408"/>
      <c r="O488" s="408"/>
      <c r="P488" s="408"/>
      <c r="Q488" s="408"/>
      <c r="R488" s="408"/>
      <c r="S488" s="408"/>
      <c r="T488" s="408"/>
      <c r="U488" s="408"/>
      <c r="V488" s="408"/>
      <c r="W488" s="408"/>
      <c r="X488" s="408"/>
      <c r="Y488" s="408"/>
      <c r="Z488" s="408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6">
        <v>4680115884564</v>
      </c>
      <c r="E489" s="397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6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412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8"/>
      <c r="O490" s="413"/>
      <c r="P490" s="398" t="s">
        <v>69</v>
      </c>
      <c r="Q490" s="399"/>
      <c r="R490" s="399"/>
      <c r="S490" s="399"/>
      <c r="T490" s="399"/>
      <c r="U490" s="399"/>
      <c r="V490" s="400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08"/>
      <c r="O491" s="413"/>
      <c r="P491" s="398" t="s">
        <v>69</v>
      </c>
      <c r="Q491" s="399"/>
      <c r="R491" s="399"/>
      <c r="S491" s="399"/>
      <c r="T491" s="399"/>
      <c r="U491" s="399"/>
      <c r="V491" s="400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18" t="s">
        <v>649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  <c r="AA492" s="379"/>
      <c r="AB492" s="379"/>
      <c r="AC492" s="379"/>
    </row>
    <row r="493" spans="1:68" ht="14.25" hidden="1" customHeight="1" x14ac:dyDescent="0.25">
      <c r="A493" s="407" t="s">
        <v>63</v>
      </c>
      <c r="B493" s="408"/>
      <c r="C493" s="408"/>
      <c r="D493" s="408"/>
      <c r="E493" s="408"/>
      <c r="F493" s="408"/>
      <c r="G493" s="408"/>
      <c r="H493" s="408"/>
      <c r="I493" s="408"/>
      <c r="J493" s="408"/>
      <c r="K493" s="408"/>
      <c r="L493" s="408"/>
      <c r="M493" s="408"/>
      <c r="N493" s="408"/>
      <c r="O493" s="408"/>
      <c r="P493" s="408"/>
      <c r="Q493" s="408"/>
      <c r="R493" s="408"/>
      <c r="S493" s="408"/>
      <c r="T493" s="408"/>
      <c r="U493" s="408"/>
      <c r="V493" s="408"/>
      <c r="W493" s="408"/>
      <c r="X493" s="408"/>
      <c r="Y493" s="408"/>
      <c r="Z493" s="408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6">
        <v>4680115885189</v>
      </c>
      <c r="E494" s="397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1"/>
      <c r="R494" s="391"/>
      <c r="S494" s="391"/>
      <c r="T494" s="392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6">
        <v>4680115885172</v>
      </c>
      <c r="E495" s="397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1"/>
      <c r="R495" s="391"/>
      <c r="S495" s="391"/>
      <c r="T495" s="392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6">
        <v>4680115885110</v>
      </c>
      <c r="E496" s="397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6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2"/>
      <c r="B497" s="408"/>
      <c r="C497" s="408"/>
      <c r="D497" s="408"/>
      <c r="E497" s="408"/>
      <c r="F497" s="408"/>
      <c r="G497" s="408"/>
      <c r="H497" s="408"/>
      <c r="I497" s="408"/>
      <c r="J497" s="408"/>
      <c r="K497" s="408"/>
      <c r="L497" s="408"/>
      <c r="M497" s="408"/>
      <c r="N497" s="408"/>
      <c r="O497" s="413"/>
      <c r="P497" s="398" t="s">
        <v>69</v>
      </c>
      <c r="Q497" s="399"/>
      <c r="R497" s="399"/>
      <c r="S497" s="399"/>
      <c r="T497" s="399"/>
      <c r="U497" s="399"/>
      <c r="V497" s="400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408"/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8"/>
      <c r="O498" s="413"/>
      <c r="P498" s="398" t="s">
        <v>69</v>
      </c>
      <c r="Q498" s="399"/>
      <c r="R498" s="399"/>
      <c r="S498" s="399"/>
      <c r="T498" s="399"/>
      <c r="U498" s="399"/>
      <c r="V498" s="400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18" t="s">
        <v>656</v>
      </c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  <c r="AA499" s="379"/>
      <c r="AB499" s="379"/>
      <c r="AC499" s="379"/>
    </row>
    <row r="500" spans="1:68" ht="14.25" hidden="1" customHeight="1" x14ac:dyDescent="0.25">
      <c r="A500" s="407" t="s">
        <v>63</v>
      </c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08"/>
      <c r="O500" s="408"/>
      <c r="P500" s="408"/>
      <c r="Q500" s="408"/>
      <c r="R500" s="408"/>
      <c r="S500" s="408"/>
      <c r="T500" s="408"/>
      <c r="U500" s="408"/>
      <c r="V500" s="408"/>
      <c r="W500" s="408"/>
      <c r="X500" s="408"/>
      <c r="Y500" s="408"/>
      <c r="Z500" s="408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6">
        <v>4680115885738</v>
      </c>
      <c r="E501" s="397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653" t="s">
        <v>659</v>
      </c>
      <c r="Q501" s="391"/>
      <c r="R501" s="391"/>
      <c r="S501" s="391"/>
      <c r="T501" s="392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6">
        <v>4680115885103</v>
      </c>
      <c r="E502" s="397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7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1"/>
      <c r="R502" s="391"/>
      <c r="S502" s="391"/>
      <c r="T502" s="392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412"/>
      <c r="B503" s="408"/>
      <c r="C503" s="408"/>
      <c r="D503" s="408"/>
      <c r="E503" s="408"/>
      <c r="F503" s="408"/>
      <c r="G503" s="408"/>
      <c r="H503" s="408"/>
      <c r="I503" s="408"/>
      <c r="J503" s="408"/>
      <c r="K503" s="408"/>
      <c r="L503" s="408"/>
      <c r="M503" s="408"/>
      <c r="N503" s="408"/>
      <c r="O503" s="413"/>
      <c r="P503" s="398" t="s">
        <v>69</v>
      </c>
      <c r="Q503" s="399"/>
      <c r="R503" s="399"/>
      <c r="S503" s="399"/>
      <c r="T503" s="399"/>
      <c r="U503" s="399"/>
      <c r="V503" s="400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408"/>
      <c r="B504" s="408"/>
      <c r="C504" s="408"/>
      <c r="D504" s="408"/>
      <c r="E504" s="408"/>
      <c r="F504" s="408"/>
      <c r="G504" s="408"/>
      <c r="H504" s="408"/>
      <c r="I504" s="408"/>
      <c r="J504" s="408"/>
      <c r="K504" s="408"/>
      <c r="L504" s="408"/>
      <c r="M504" s="408"/>
      <c r="N504" s="408"/>
      <c r="O504" s="413"/>
      <c r="P504" s="398" t="s">
        <v>69</v>
      </c>
      <c r="Q504" s="399"/>
      <c r="R504" s="399"/>
      <c r="S504" s="399"/>
      <c r="T504" s="399"/>
      <c r="U504" s="399"/>
      <c r="V504" s="400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7" t="s">
        <v>170</v>
      </c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8"/>
      <c r="O505" s="408"/>
      <c r="P505" s="408"/>
      <c r="Q505" s="408"/>
      <c r="R505" s="408"/>
      <c r="S505" s="408"/>
      <c r="T505" s="408"/>
      <c r="U505" s="408"/>
      <c r="V505" s="408"/>
      <c r="W505" s="408"/>
      <c r="X505" s="408"/>
      <c r="Y505" s="408"/>
      <c r="Z505" s="408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6">
        <v>4680115885509</v>
      </c>
      <c r="E506" s="397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597" t="s">
        <v>664</v>
      </c>
      <c r="Q506" s="391"/>
      <c r="R506" s="391"/>
      <c r="S506" s="391"/>
      <c r="T506" s="392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412"/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13"/>
      <c r="P507" s="398" t="s">
        <v>69</v>
      </c>
      <c r="Q507" s="399"/>
      <c r="R507" s="399"/>
      <c r="S507" s="399"/>
      <c r="T507" s="399"/>
      <c r="U507" s="399"/>
      <c r="V507" s="400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8"/>
      <c r="O508" s="413"/>
      <c r="P508" s="398" t="s">
        <v>69</v>
      </c>
      <c r="Q508" s="399"/>
      <c r="R508" s="399"/>
      <c r="S508" s="399"/>
      <c r="T508" s="399"/>
      <c r="U508" s="399"/>
      <c r="V508" s="400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564" t="s">
        <v>665</v>
      </c>
      <c r="B509" s="565"/>
      <c r="C509" s="565"/>
      <c r="D509" s="565"/>
      <c r="E509" s="565"/>
      <c r="F509" s="565"/>
      <c r="G509" s="565"/>
      <c r="H509" s="565"/>
      <c r="I509" s="565"/>
      <c r="J509" s="565"/>
      <c r="K509" s="565"/>
      <c r="L509" s="565"/>
      <c r="M509" s="565"/>
      <c r="N509" s="565"/>
      <c r="O509" s="565"/>
      <c r="P509" s="565"/>
      <c r="Q509" s="565"/>
      <c r="R509" s="565"/>
      <c r="S509" s="565"/>
      <c r="T509" s="565"/>
      <c r="U509" s="565"/>
      <c r="V509" s="565"/>
      <c r="W509" s="565"/>
      <c r="X509" s="565"/>
      <c r="Y509" s="565"/>
      <c r="Z509" s="565"/>
      <c r="AA509" s="48"/>
      <c r="AB509" s="48"/>
      <c r="AC509" s="48"/>
    </row>
    <row r="510" spans="1:68" ht="16.5" hidden="1" customHeight="1" x14ac:dyDescent="0.25">
      <c r="A510" s="418" t="s">
        <v>665</v>
      </c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  <c r="AA510" s="379"/>
      <c r="AB510" s="379"/>
      <c r="AC510" s="379"/>
    </row>
    <row r="511" spans="1:68" ht="14.25" hidden="1" customHeight="1" x14ac:dyDescent="0.25">
      <c r="A511" s="407" t="s">
        <v>104</v>
      </c>
      <c r="B511" s="408"/>
      <c r="C511" s="408"/>
      <c r="D511" s="408"/>
      <c r="E511" s="408"/>
      <c r="F511" s="408"/>
      <c r="G511" s="408"/>
      <c r="H511" s="408"/>
      <c r="I511" s="408"/>
      <c r="J511" s="408"/>
      <c r="K511" s="408"/>
      <c r="L511" s="408"/>
      <c r="M511" s="408"/>
      <c r="N511" s="408"/>
      <c r="O511" s="408"/>
      <c r="P511" s="408"/>
      <c r="Q511" s="408"/>
      <c r="R511" s="408"/>
      <c r="S511" s="408"/>
      <c r="T511" s="408"/>
      <c r="U511" s="408"/>
      <c r="V511" s="408"/>
      <c r="W511" s="408"/>
      <c r="X511" s="408"/>
      <c r="Y511" s="408"/>
      <c r="Z511" s="408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6">
        <v>4607091389067</v>
      </c>
      <c r="E512" s="397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5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1"/>
      <c r="R512" s="391"/>
      <c r="S512" s="391"/>
      <c r="T512" s="392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6">
        <v>4680115885226</v>
      </c>
      <c r="E513" s="397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1"/>
      <c r="R513" s="391"/>
      <c r="S513" s="391"/>
      <c r="T513" s="392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6">
        <v>4680115885271</v>
      </c>
      <c r="E514" s="397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613" t="s">
        <v>672</v>
      </c>
      <c r="Q514" s="391"/>
      <c r="R514" s="391"/>
      <c r="S514" s="391"/>
      <c r="T514" s="392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6">
        <v>4680115884502</v>
      </c>
      <c r="E515" s="397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5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6">
        <v>4607091389104</v>
      </c>
      <c r="E516" s="397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6">
        <v>4680115884519</v>
      </c>
      <c r="E517" s="397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5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6">
        <v>4680115880603</v>
      </c>
      <c r="E518" s="397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6">
        <v>4607091389098</v>
      </c>
      <c r="E519" s="397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1"/>
      <c r="R519" s="391"/>
      <c r="S519" s="391"/>
      <c r="T519" s="392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6">
        <v>4607091389982</v>
      </c>
      <c r="E520" s="397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412"/>
      <c r="B521" s="408"/>
      <c r="C521" s="408"/>
      <c r="D521" s="408"/>
      <c r="E521" s="408"/>
      <c r="F521" s="408"/>
      <c r="G521" s="408"/>
      <c r="H521" s="408"/>
      <c r="I521" s="408"/>
      <c r="J521" s="408"/>
      <c r="K521" s="408"/>
      <c r="L521" s="408"/>
      <c r="M521" s="408"/>
      <c r="N521" s="408"/>
      <c r="O521" s="413"/>
      <c r="P521" s="398" t="s">
        <v>69</v>
      </c>
      <c r="Q521" s="399"/>
      <c r="R521" s="399"/>
      <c r="S521" s="399"/>
      <c r="T521" s="399"/>
      <c r="U521" s="399"/>
      <c r="V521" s="400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408"/>
      <c r="B522" s="408"/>
      <c r="C522" s="408"/>
      <c r="D522" s="408"/>
      <c r="E522" s="408"/>
      <c r="F522" s="408"/>
      <c r="G522" s="408"/>
      <c r="H522" s="408"/>
      <c r="I522" s="408"/>
      <c r="J522" s="408"/>
      <c r="K522" s="408"/>
      <c r="L522" s="408"/>
      <c r="M522" s="408"/>
      <c r="N522" s="408"/>
      <c r="O522" s="413"/>
      <c r="P522" s="398" t="s">
        <v>69</v>
      </c>
      <c r="Q522" s="399"/>
      <c r="R522" s="399"/>
      <c r="S522" s="399"/>
      <c r="T522" s="399"/>
      <c r="U522" s="399"/>
      <c r="V522" s="400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407" t="s">
        <v>140</v>
      </c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08"/>
      <c r="O523" s="408"/>
      <c r="P523" s="408"/>
      <c r="Q523" s="408"/>
      <c r="R523" s="408"/>
      <c r="S523" s="408"/>
      <c r="T523" s="408"/>
      <c r="U523" s="408"/>
      <c r="V523" s="408"/>
      <c r="W523" s="408"/>
      <c r="X523" s="408"/>
      <c r="Y523" s="408"/>
      <c r="Z523" s="408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6">
        <v>4607091388930</v>
      </c>
      <c r="E524" s="397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6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1"/>
      <c r="R524" s="391"/>
      <c r="S524" s="391"/>
      <c r="T524" s="392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6">
        <v>4680115880054</v>
      </c>
      <c r="E525" s="397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1"/>
      <c r="R525" s="391"/>
      <c r="S525" s="391"/>
      <c r="T525" s="392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412"/>
      <c r="B526" s="408"/>
      <c r="C526" s="408"/>
      <c r="D526" s="408"/>
      <c r="E526" s="408"/>
      <c r="F526" s="408"/>
      <c r="G526" s="408"/>
      <c r="H526" s="408"/>
      <c r="I526" s="408"/>
      <c r="J526" s="408"/>
      <c r="K526" s="408"/>
      <c r="L526" s="408"/>
      <c r="M526" s="408"/>
      <c r="N526" s="408"/>
      <c r="O526" s="413"/>
      <c r="P526" s="398" t="s">
        <v>69</v>
      </c>
      <c r="Q526" s="399"/>
      <c r="R526" s="399"/>
      <c r="S526" s="399"/>
      <c r="T526" s="399"/>
      <c r="U526" s="399"/>
      <c r="V526" s="400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408"/>
      <c r="B527" s="408"/>
      <c r="C527" s="408"/>
      <c r="D527" s="408"/>
      <c r="E527" s="408"/>
      <c r="F527" s="408"/>
      <c r="G527" s="408"/>
      <c r="H527" s="408"/>
      <c r="I527" s="408"/>
      <c r="J527" s="408"/>
      <c r="K527" s="408"/>
      <c r="L527" s="408"/>
      <c r="M527" s="408"/>
      <c r="N527" s="408"/>
      <c r="O527" s="413"/>
      <c r="P527" s="398" t="s">
        <v>69</v>
      </c>
      <c r="Q527" s="399"/>
      <c r="R527" s="399"/>
      <c r="S527" s="399"/>
      <c r="T527" s="399"/>
      <c r="U527" s="399"/>
      <c r="V527" s="400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7" t="s">
        <v>63</v>
      </c>
      <c r="B528" s="408"/>
      <c r="C528" s="408"/>
      <c r="D528" s="408"/>
      <c r="E528" s="408"/>
      <c r="F528" s="408"/>
      <c r="G528" s="408"/>
      <c r="H528" s="408"/>
      <c r="I528" s="408"/>
      <c r="J528" s="408"/>
      <c r="K528" s="408"/>
      <c r="L528" s="408"/>
      <c r="M528" s="408"/>
      <c r="N528" s="408"/>
      <c r="O528" s="408"/>
      <c r="P528" s="408"/>
      <c r="Q528" s="408"/>
      <c r="R528" s="408"/>
      <c r="S528" s="408"/>
      <c r="T528" s="408"/>
      <c r="U528" s="408"/>
      <c r="V528" s="408"/>
      <c r="W528" s="408"/>
      <c r="X528" s="408"/>
      <c r="Y528" s="408"/>
      <c r="Z528" s="408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6">
        <v>4680115883116</v>
      </c>
      <c r="E529" s="397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6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6">
        <v>4680115883093</v>
      </c>
      <c r="E530" s="397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1"/>
      <c r="R530" s="391"/>
      <c r="S530" s="391"/>
      <c r="T530" s="392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6">
        <v>4680115883109</v>
      </c>
      <c r="E531" s="397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7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6">
        <v>4680115882072</v>
      </c>
      <c r="E532" s="397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5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1"/>
      <c r="R532" s="391"/>
      <c r="S532" s="391"/>
      <c r="T532" s="392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6">
        <v>4680115882102</v>
      </c>
      <c r="E533" s="397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1"/>
      <c r="R533" s="391"/>
      <c r="S533" s="391"/>
      <c r="T533" s="392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6">
        <v>4680115882096</v>
      </c>
      <c r="E534" s="397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4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412"/>
      <c r="B535" s="408"/>
      <c r="C535" s="408"/>
      <c r="D535" s="408"/>
      <c r="E535" s="408"/>
      <c r="F535" s="408"/>
      <c r="G535" s="408"/>
      <c r="H535" s="408"/>
      <c r="I535" s="408"/>
      <c r="J535" s="408"/>
      <c r="K535" s="408"/>
      <c r="L535" s="408"/>
      <c r="M535" s="408"/>
      <c r="N535" s="408"/>
      <c r="O535" s="413"/>
      <c r="P535" s="398" t="s">
        <v>69</v>
      </c>
      <c r="Q535" s="399"/>
      <c r="R535" s="399"/>
      <c r="S535" s="399"/>
      <c r="T535" s="399"/>
      <c r="U535" s="399"/>
      <c r="V535" s="400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408"/>
      <c r="B536" s="408"/>
      <c r="C536" s="408"/>
      <c r="D536" s="408"/>
      <c r="E536" s="408"/>
      <c r="F536" s="408"/>
      <c r="G536" s="408"/>
      <c r="H536" s="408"/>
      <c r="I536" s="408"/>
      <c r="J536" s="408"/>
      <c r="K536" s="408"/>
      <c r="L536" s="408"/>
      <c r="M536" s="408"/>
      <c r="N536" s="408"/>
      <c r="O536" s="413"/>
      <c r="P536" s="398" t="s">
        <v>69</v>
      </c>
      <c r="Q536" s="399"/>
      <c r="R536" s="399"/>
      <c r="S536" s="399"/>
      <c r="T536" s="399"/>
      <c r="U536" s="399"/>
      <c r="V536" s="400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7" t="s">
        <v>71</v>
      </c>
      <c r="B537" s="408"/>
      <c r="C537" s="408"/>
      <c r="D537" s="408"/>
      <c r="E537" s="408"/>
      <c r="F537" s="408"/>
      <c r="G537" s="408"/>
      <c r="H537" s="408"/>
      <c r="I537" s="408"/>
      <c r="J537" s="408"/>
      <c r="K537" s="408"/>
      <c r="L537" s="408"/>
      <c r="M537" s="408"/>
      <c r="N537" s="408"/>
      <c r="O537" s="408"/>
      <c r="P537" s="408"/>
      <c r="Q537" s="408"/>
      <c r="R537" s="408"/>
      <c r="S537" s="408"/>
      <c r="T537" s="408"/>
      <c r="U537" s="408"/>
      <c r="V537" s="408"/>
      <c r="W537" s="408"/>
      <c r="X537" s="408"/>
      <c r="Y537" s="408"/>
      <c r="Z537" s="408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6">
        <v>4607091383409</v>
      </c>
      <c r="E538" s="397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5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1"/>
      <c r="R538" s="391"/>
      <c r="S538" s="391"/>
      <c r="T538" s="392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6">
        <v>4607091383416</v>
      </c>
      <c r="E539" s="397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1"/>
      <c r="R539" s="391"/>
      <c r="S539" s="391"/>
      <c r="T539" s="392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6">
        <v>4680115883536</v>
      </c>
      <c r="E540" s="397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1"/>
      <c r="R540" s="391"/>
      <c r="S540" s="391"/>
      <c r="T540" s="392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412"/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13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408"/>
      <c r="B542" s="408"/>
      <c r="C542" s="408"/>
      <c r="D542" s="408"/>
      <c r="E542" s="408"/>
      <c r="F542" s="408"/>
      <c r="G542" s="408"/>
      <c r="H542" s="408"/>
      <c r="I542" s="408"/>
      <c r="J542" s="408"/>
      <c r="K542" s="408"/>
      <c r="L542" s="408"/>
      <c r="M542" s="408"/>
      <c r="N542" s="408"/>
      <c r="O542" s="413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7" t="s">
        <v>170</v>
      </c>
      <c r="B543" s="408"/>
      <c r="C543" s="408"/>
      <c r="D543" s="408"/>
      <c r="E543" s="408"/>
      <c r="F543" s="408"/>
      <c r="G543" s="408"/>
      <c r="H543" s="408"/>
      <c r="I543" s="408"/>
      <c r="J543" s="408"/>
      <c r="K543" s="408"/>
      <c r="L543" s="408"/>
      <c r="M543" s="408"/>
      <c r="N543" s="408"/>
      <c r="O543" s="408"/>
      <c r="P543" s="408"/>
      <c r="Q543" s="408"/>
      <c r="R543" s="408"/>
      <c r="S543" s="408"/>
      <c r="T543" s="408"/>
      <c r="U543" s="408"/>
      <c r="V543" s="408"/>
      <c r="W543" s="408"/>
      <c r="X543" s="408"/>
      <c r="Y543" s="408"/>
      <c r="Z543" s="408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6">
        <v>4680115885035</v>
      </c>
      <c r="E544" s="397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6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1"/>
      <c r="R544" s="391"/>
      <c r="S544" s="391"/>
      <c r="T544" s="392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412"/>
      <c r="B545" s="408"/>
      <c r="C545" s="408"/>
      <c r="D545" s="408"/>
      <c r="E545" s="408"/>
      <c r="F545" s="408"/>
      <c r="G545" s="408"/>
      <c r="H545" s="408"/>
      <c r="I545" s="408"/>
      <c r="J545" s="408"/>
      <c r="K545" s="408"/>
      <c r="L545" s="408"/>
      <c r="M545" s="408"/>
      <c r="N545" s="408"/>
      <c r="O545" s="413"/>
      <c r="P545" s="398" t="s">
        <v>69</v>
      </c>
      <c r="Q545" s="399"/>
      <c r="R545" s="399"/>
      <c r="S545" s="399"/>
      <c r="T545" s="399"/>
      <c r="U545" s="399"/>
      <c r="V545" s="400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408"/>
      <c r="B546" s="408"/>
      <c r="C546" s="408"/>
      <c r="D546" s="408"/>
      <c r="E546" s="408"/>
      <c r="F546" s="408"/>
      <c r="G546" s="408"/>
      <c r="H546" s="408"/>
      <c r="I546" s="408"/>
      <c r="J546" s="408"/>
      <c r="K546" s="408"/>
      <c r="L546" s="408"/>
      <c r="M546" s="408"/>
      <c r="N546" s="408"/>
      <c r="O546" s="413"/>
      <c r="P546" s="398" t="s">
        <v>69</v>
      </c>
      <c r="Q546" s="399"/>
      <c r="R546" s="399"/>
      <c r="S546" s="399"/>
      <c r="T546" s="399"/>
      <c r="U546" s="399"/>
      <c r="V546" s="400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564" t="s">
        <v>709</v>
      </c>
      <c r="B547" s="565"/>
      <c r="C547" s="565"/>
      <c r="D547" s="565"/>
      <c r="E547" s="565"/>
      <c r="F547" s="565"/>
      <c r="G547" s="565"/>
      <c r="H547" s="565"/>
      <c r="I547" s="565"/>
      <c r="J547" s="565"/>
      <c r="K547" s="565"/>
      <c r="L547" s="565"/>
      <c r="M547" s="565"/>
      <c r="N547" s="565"/>
      <c r="O547" s="565"/>
      <c r="P547" s="565"/>
      <c r="Q547" s="565"/>
      <c r="R547" s="565"/>
      <c r="S547" s="565"/>
      <c r="T547" s="565"/>
      <c r="U547" s="565"/>
      <c r="V547" s="565"/>
      <c r="W547" s="565"/>
      <c r="X547" s="565"/>
      <c r="Y547" s="565"/>
      <c r="Z547" s="565"/>
      <c r="AA547" s="48"/>
      <c r="AB547" s="48"/>
      <c r="AC547" s="48"/>
    </row>
    <row r="548" spans="1:68" ht="16.5" hidden="1" customHeight="1" x14ac:dyDescent="0.25">
      <c r="A548" s="418" t="s">
        <v>709</v>
      </c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  <c r="AA548" s="379"/>
      <c r="AB548" s="379"/>
      <c r="AC548" s="379"/>
    </row>
    <row r="549" spans="1:68" ht="14.25" hidden="1" customHeight="1" x14ac:dyDescent="0.25">
      <c r="A549" s="407" t="s">
        <v>104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408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6">
        <v>4640242181011</v>
      </c>
      <c r="E550" s="397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737" t="s">
        <v>712</v>
      </c>
      <c r="Q550" s="391"/>
      <c r="R550" s="391"/>
      <c r="S550" s="391"/>
      <c r="T550" s="392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6">
        <v>4640242180441</v>
      </c>
      <c r="E551" s="397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520" t="s">
        <v>715</v>
      </c>
      <c r="Q551" s="391"/>
      <c r="R551" s="391"/>
      <c r="S551" s="391"/>
      <c r="T551" s="392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6">
        <v>4640242180564</v>
      </c>
      <c r="E552" s="397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755" t="s">
        <v>718</v>
      </c>
      <c r="Q552" s="391"/>
      <c r="R552" s="391"/>
      <c r="S552" s="391"/>
      <c r="T552" s="392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6">
        <v>4640242180922</v>
      </c>
      <c r="E553" s="397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731" t="s">
        <v>721</v>
      </c>
      <c r="Q553" s="391"/>
      <c r="R553" s="391"/>
      <c r="S553" s="391"/>
      <c r="T553" s="392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6">
        <v>4640242181189</v>
      </c>
      <c r="E554" s="397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444" t="s">
        <v>724</v>
      </c>
      <c r="Q554" s="391"/>
      <c r="R554" s="391"/>
      <c r="S554" s="391"/>
      <c r="T554" s="392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6">
        <v>4640242180038</v>
      </c>
      <c r="E555" s="397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526" t="s">
        <v>727</v>
      </c>
      <c r="Q555" s="391"/>
      <c r="R555" s="391"/>
      <c r="S555" s="391"/>
      <c r="T555" s="392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6">
        <v>4640242181172</v>
      </c>
      <c r="E556" s="397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657" t="s">
        <v>730</v>
      </c>
      <c r="Q556" s="391"/>
      <c r="R556" s="391"/>
      <c r="S556" s="391"/>
      <c r="T556" s="392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412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08"/>
      <c r="O557" s="413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08"/>
      <c r="O558" s="413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7" t="s">
        <v>140</v>
      </c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08"/>
      <c r="O559" s="408"/>
      <c r="P559" s="408"/>
      <c r="Q559" s="408"/>
      <c r="R559" s="408"/>
      <c r="S559" s="408"/>
      <c r="T559" s="408"/>
      <c r="U559" s="408"/>
      <c r="V559" s="408"/>
      <c r="W559" s="408"/>
      <c r="X559" s="408"/>
      <c r="Y559" s="408"/>
      <c r="Z559" s="408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6">
        <v>4640242180526</v>
      </c>
      <c r="E560" s="397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514" t="s">
        <v>733</v>
      </c>
      <c r="Q560" s="391"/>
      <c r="R560" s="391"/>
      <c r="S560" s="391"/>
      <c r="T560" s="392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6">
        <v>4640242180519</v>
      </c>
      <c r="E561" s="397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588" t="s">
        <v>736</v>
      </c>
      <c r="Q561" s="391"/>
      <c r="R561" s="391"/>
      <c r="S561" s="391"/>
      <c r="T561" s="392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6">
        <v>4640242180090</v>
      </c>
      <c r="E562" s="397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744" t="s">
        <v>739</v>
      </c>
      <c r="Q562" s="391"/>
      <c r="R562" s="391"/>
      <c r="S562" s="391"/>
      <c r="T562" s="392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6">
        <v>4640242181363</v>
      </c>
      <c r="E563" s="397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618" t="s">
        <v>742</v>
      </c>
      <c r="Q563" s="391"/>
      <c r="R563" s="391"/>
      <c r="S563" s="391"/>
      <c r="T563" s="392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412"/>
      <c r="B564" s="408"/>
      <c r="C564" s="408"/>
      <c r="D564" s="408"/>
      <c r="E564" s="408"/>
      <c r="F564" s="408"/>
      <c r="G564" s="408"/>
      <c r="H564" s="408"/>
      <c r="I564" s="408"/>
      <c r="J564" s="408"/>
      <c r="K564" s="408"/>
      <c r="L564" s="408"/>
      <c r="M564" s="408"/>
      <c r="N564" s="408"/>
      <c r="O564" s="413"/>
      <c r="P564" s="398" t="s">
        <v>69</v>
      </c>
      <c r="Q564" s="399"/>
      <c r="R564" s="399"/>
      <c r="S564" s="399"/>
      <c r="T564" s="399"/>
      <c r="U564" s="399"/>
      <c r="V564" s="400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408"/>
      <c r="B565" s="408"/>
      <c r="C565" s="408"/>
      <c r="D565" s="408"/>
      <c r="E565" s="408"/>
      <c r="F565" s="408"/>
      <c r="G565" s="408"/>
      <c r="H565" s="408"/>
      <c r="I565" s="408"/>
      <c r="J565" s="408"/>
      <c r="K565" s="408"/>
      <c r="L565" s="408"/>
      <c r="M565" s="408"/>
      <c r="N565" s="408"/>
      <c r="O565" s="413"/>
      <c r="P565" s="398" t="s">
        <v>69</v>
      </c>
      <c r="Q565" s="399"/>
      <c r="R565" s="399"/>
      <c r="S565" s="399"/>
      <c r="T565" s="399"/>
      <c r="U565" s="399"/>
      <c r="V565" s="400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7" t="s">
        <v>63</v>
      </c>
      <c r="B566" s="408"/>
      <c r="C566" s="408"/>
      <c r="D566" s="408"/>
      <c r="E566" s="408"/>
      <c r="F566" s="408"/>
      <c r="G566" s="408"/>
      <c r="H566" s="408"/>
      <c r="I566" s="408"/>
      <c r="J566" s="408"/>
      <c r="K566" s="408"/>
      <c r="L566" s="408"/>
      <c r="M566" s="408"/>
      <c r="N566" s="408"/>
      <c r="O566" s="408"/>
      <c r="P566" s="408"/>
      <c r="Q566" s="408"/>
      <c r="R566" s="408"/>
      <c r="S566" s="408"/>
      <c r="T566" s="408"/>
      <c r="U566" s="408"/>
      <c r="V566" s="408"/>
      <c r="W566" s="408"/>
      <c r="X566" s="408"/>
      <c r="Y566" s="408"/>
      <c r="Z566" s="408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6">
        <v>4640242181615</v>
      </c>
      <c r="E567" s="397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46" t="s">
        <v>745</v>
      </c>
      <c r="Q567" s="391"/>
      <c r="R567" s="391"/>
      <c r="S567" s="391"/>
      <c r="T567" s="392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6">
        <v>4640242181639</v>
      </c>
      <c r="E568" s="397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508" t="s">
        <v>748</v>
      </c>
      <c r="Q568" s="391"/>
      <c r="R568" s="391"/>
      <c r="S568" s="391"/>
      <c r="T568" s="392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6">
        <v>4640242181622</v>
      </c>
      <c r="E569" s="397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532" t="s">
        <v>751</v>
      </c>
      <c r="Q569" s="391"/>
      <c r="R569" s="391"/>
      <c r="S569" s="391"/>
      <c r="T569" s="392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6">
        <v>4640242180816</v>
      </c>
      <c r="E570" s="397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760" t="s">
        <v>754</v>
      </c>
      <c r="Q570" s="391"/>
      <c r="R570" s="391"/>
      <c r="S570" s="391"/>
      <c r="T570" s="392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6">
        <v>4640242180595</v>
      </c>
      <c r="E571" s="397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718" t="s">
        <v>757</v>
      </c>
      <c r="Q571" s="391"/>
      <c r="R571" s="391"/>
      <c r="S571" s="391"/>
      <c r="T571" s="392"/>
      <c r="U571" s="34"/>
      <c r="V571" s="34"/>
      <c r="W571" s="35" t="s">
        <v>68</v>
      </c>
      <c r="X571" s="384">
        <v>300</v>
      </c>
      <c r="Y571" s="385">
        <f t="shared" si="95"/>
        <v>302.40000000000003</v>
      </c>
      <c r="Z571" s="36">
        <f>IFERROR(IF(Y571=0,"",ROUNDUP(Y571/H571,0)*0.00753),"")</f>
        <v>0.54215999999999998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318.57142857142856</v>
      </c>
      <c r="BN571" s="64">
        <f t="shared" si="97"/>
        <v>321.12</v>
      </c>
      <c r="BO571" s="64">
        <f t="shared" si="98"/>
        <v>0.45787545787545786</v>
      </c>
      <c r="BP571" s="64">
        <f t="shared" si="99"/>
        <v>0.46153846153846151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6">
        <v>4640242180489</v>
      </c>
      <c r="E572" s="397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724" t="s">
        <v>760</v>
      </c>
      <c r="Q572" s="391"/>
      <c r="R572" s="391"/>
      <c r="S572" s="391"/>
      <c r="T572" s="392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412"/>
      <c r="B573" s="408"/>
      <c r="C573" s="408"/>
      <c r="D573" s="408"/>
      <c r="E573" s="408"/>
      <c r="F573" s="408"/>
      <c r="G573" s="408"/>
      <c r="H573" s="408"/>
      <c r="I573" s="408"/>
      <c r="J573" s="408"/>
      <c r="K573" s="408"/>
      <c r="L573" s="408"/>
      <c r="M573" s="408"/>
      <c r="N573" s="408"/>
      <c r="O573" s="413"/>
      <c r="P573" s="398" t="s">
        <v>69</v>
      </c>
      <c r="Q573" s="399"/>
      <c r="R573" s="399"/>
      <c r="S573" s="399"/>
      <c r="T573" s="399"/>
      <c r="U573" s="399"/>
      <c r="V573" s="400"/>
      <c r="W573" s="37" t="s">
        <v>70</v>
      </c>
      <c r="X573" s="386">
        <f>IFERROR(X567/H567,"0")+IFERROR(X568/H568,"0")+IFERROR(X569/H569,"0")+IFERROR(X570/H570,"0")+IFERROR(X571/H571,"0")+IFERROR(X572/H572,"0")</f>
        <v>71.428571428571431</v>
      </c>
      <c r="Y573" s="386">
        <f>IFERROR(Y567/H567,"0")+IFERROR(Y568/H568,"0")+IFERROR(Y569/H569,"0")+IFERROR(Y570/H570,"0")+IFERROR(Y571/H571,"0")+IFERROR(Y572/H572,"0")</f>
        <v>72</v>
      </c>
      <c r="Z573" s="386">
        <f>IFERROR(IF(Z567="",0,Z567),"0")+IFERROR(IF(Z568="",0,Z568),"0")+IFERROR(IF(Z569="",0,Z569),"0")+IFERROR(IF(Z570="",0,Z570),"0")+IFERROR(IF(Z571="",0,Z571),"0")+IFERROR(IF(Z572="",0,Z572),"0")</f>
        <v>0.54215999999999998</v>
      </c>
      <c r="AA573" s="387"/>
      <c r="AB573" s="387"/>
      <c r="AC573" s="387"/>
    </row>
    <row r="574" spans="1:68" x14ac:dyDescent="0.2">
      <c r="A574" s="408"/>
      <c r="B574" s="408"/>
      <c r="C574" s="408"/>
      <c r="D574" s="408"/>
      <c r="E574" s="408"/>
      <c r="F574" s="408"/>
      <c r="G574" s="408"/>
      <c r="H574" s="408"/>
      <c r="I574" s="408"/>
      <c r="J574" s="408"/>
      <c r="K574" s="408"/>
      <c r="L574" s="408"/>
      <c r="M574" s="408"/>
      <c r="N574" s="408"/>
      <c r="O574" s="413"/>
      <c r="P574" s="398" t="s">
        <v>69</v>
      </c>
      <c r="Q574" s="399"/>
      <c r="R574" s="399"/>
      <c r="S574" s="399"/>
      <c r="T574" s="399"/>
      <c r="U574" s="399"/>
      <c r="V574" s="400"/>
      <c r="W574" s="37" t="s">
        <v>68</v>
      </c>
      <c r="X574" s="386">
        <f>IFERROR(SUM(X567:X572),"0")</f>
        <v>300</v>
      </c>
      <c r="Y574" s="386">
        <f>IFERROR(SUM(Y567:Y572),"0")</f>
        <v>302.40000000000003</v>
      </c>
      <c r="Z574" s="37"/>
      <c r="AA574" s="387"/>
      <c r="AB574" s="387"/>
      <c r="AC574" s="387"/>
    </row>
    <row r="575" spans="1:68" ht="14.25" hidden="1" customHeight="1" x14ac:dyDescent="0.25">
      <c r="A575" s="407" t="s">
        <v>71</v>
      </c>
      <c r="B575" s="408"/>
      <c r="C575" s="408"/>
      <c r="D575" s="408"/>
      <c r="E575" s="408"/>
      <c r="F575" s="408"/>
      <c r="G575" s="408"/>
      <c r="H575" s="408"/>
      <c r="I575" s="408"/>
      <c r="J575" s="408"/>
      <c r="K575" s="408"/>
      <c r="L575" s="408"/>
      <c r="M575" s="408"/>
      <c r="N575" s="408"/>
      <c r="O575" s="408"/>
      <c r="P575" s="408"/>
      <c r="Q575" s="408"/>
      <c r="R575" s="408"/>
      <c r="S575" s="408"/>
      <c r="T575" s="408"/>
      <c r="U575" s="408"/>
      <c r="V575" s="408"/>
      <c r="W575" s="408"/>
      <c r="X575" s="408"/>
      <c r="Y575" s="408"/>
      <c r="Z575" s="408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6">
        <v>4640242180533</v>
      </c>
      <c r="E576" s="397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505" t="s">
        <v>763</v>
      </c>
      <c r="Q576" s="391"/>
      <c r="R576" s="391"/>
      <c r="S576" s="391"/>
      <c r="T576" s="392"/>
      <c r="U576" s="34"/>
      <c r="V576" s="34"/>
      <c r="W576" s="35" t="s">
        <v>68</v>
      </c>
      <c r="X576" s="384">
        <v>8</v>
      </c>
      <c r="Y576" s="385">
        <f>IFERROR(IF(X576="",0,CEILING((X576/$H576),1)*$H576),"")</f>
        <v>15.6</v>
      </c>
      <c r="Z576" s="36">
        <f>IFERROR(IF(Y576=0,"",ROUNDUP(Y576/H576,0)*0.02175),"")</f>
        <v>4.3499999999999997E-2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8.5784615384615392</v>
      </c>
      <c r="BN576" s="64">
        <f>IFERROR(Y576*I576/H576,"0")</f>
        <v>16.728000000000002</v>
      </c>
      <c r="BO576" s="64">
        <f>IFERROR(1/J576*(X576/H576),"0")</f>
        <v>1.8315018315018316E-2</v>
      </c>
      <c r="BP576" s="64">
        <f>IFERROR(1/J576*(Y576/H576),"0")</f>
        <v>3.5714285714285712E-2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6">
        <v>4640242180540</v>
      </c>
      <c r="E577" s="397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503" t="s">
        <v>766</v>
      </c>
      <c r="Q577" s="391"/>
      <c r="R577" s="391"/>
      <c r="S577" s="391"/>
      <c r="T577" s="392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2"/>
      <c r="B578" s="408"/>
      <c r="C578" s="408"/>
      <c r="D578" s="408"/>
      <c r="E578" s="408"/>
      <c r="F578" s="408"/>
      <c r="G578" s="408"/>
      <c r="H578" s="408"/>
      <c r="I578" s="408"/>
      <c r="J578" s="408"/>
      <c r="K578" s="408"/>
      <c r="L578" s="408"/>
      <c r="M578" s="408"/>
      <c r="N578" s="408"/>
      <c r="O578" s="413"/>
      <c r="P578" s="398" t="s">
        <v>69</v>
      </c>
      <c r="Q578" s="399"/>
      <c r="R578" s="399"/>
      <c r="S578" s="399"/>
      <c r="T578" s="399"/>
      <c r="U578" s="399"/>
      <c r="V578" s="400"/>
      <c r="W578" s="37" t="s">
        <v>70</v>
      </c>
      <c r="X578" s="386">
        <f>IFERROR(X576/H576,"0")+IFERROR(X577/H577,"0")</f>
        <v>1.0256410256410258</v>
      </c>
      <c r="Y578" s="386">
        <f>IFERROR(Y576/H576,"0")+IFERROR(Y577/H577,"0")</f>
        <v>2</v>
      </c>
      <c r="Z578" s="386">
        <f>IFERROR(IF(Z576="",0,Z576),"0")+IFERROR(IF(Z577="",0,Z577),"0")</f>
        <v>4.3499999999999997E-2</v>
      </c>
      <c r="AA578" s="387"/>
      <c r="AB578" s="387"/>
      <c r="AC578" s="387"/>
    </row>
    <row r="579" spans="1:68" x14ac:dyDescent="0.2">
      <c r="A579" s="408"/>
      <c r="B579" s="408"/>
      <c r="C579" s="408"/>
      <c r="D579" s="408"/>
      <c r="E579" s="408"/>
      <c r="F579" s="408"/>
      <c r="G579" s="408"/>
      <c r="H579" s="408"/>
      <c r="I579" s="408"/>
      <c r="J579" s="408"/>
      <c r="K579" s="408"/>
      <c r="L579" s="408"/>
      <c r="M579" s="408"/>
      <c r="N579" s="408"/>
      <c r="O579" s="413"/>
      <c r="P579" s="398" t="s">
        <v>69</v>
      </c>
      <c r="Q579" s="399"/>
      <c r="R579" s="399"/>
      <c r="S579" s="399"/>
      <c r="T579" s="399"/>
      <c r="U579" s="399"/>
      <c r="V579" s="400"/>
      <c r="W579" s="37" t="s">
        <v>68</v>
      </c>
      <c r="X579" s="386">
        <f>IFERROR(SUM(X576:X577),"0")</f>
        <v>8</v>
      </c>
      <c r="Y579" s="386">
        <f>IFERROR(SUM(Y576:Y577),"0")</f>
        <v>15.6</v>
      </c>
      <c r="Z579" s="37"/>
      <c r="AA579" s="387"/>
      <c r="AB579" s="387"/>
      <c r="AC579" s="387"/>
    </row>
    <row r="580" spans="1:68" ht="14.25" hidden="1" customHeight="1" x14ac:dyDescent="0.25">
      <c r="A580" s="407" t="s">
        <v>170</v>
      </c>
      <c r="B580" s="408"/>
      <c r="C580" s="408"/>
      <c r="D580" s="408"/>
      <c r="E580" s="408"/>
      <c r="F580" s="408"/>
      <c r="G580" s="408"/>
      <c r="H580" s="408"/>
      <c r="I580" s="408"/>
      <c r="J580" s="408"/>
      <c r="K580" s="408"/>
      <c r="L580" s="408"/>
      <c r="M580" s="408"/>
      <c r="N580" s="408"/>
      <c r="O580" s="408"/>
      <c r="P580" s="408"/>
      <c r="Q580" s="408"/>
      <c r="R580" s="408"/>
      <c r="S580" s="408"/>
      <c r="T580" s="408"/>
      <c r="U580" s="408"/>
      <c r="V580" s="408"/>
      <c r="W580" s="408"/>
      <c r="X580" s="408"/>
      <c r="Y580" s="408"/>
      <c r="Z580" s="408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6">
        <v>4640242180120</v>
      </c>
      <c r="E581" s="397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32" t="s">
        <v>769</v>
      </c>
      <c r="Q581" s="391"/>
      <c r="R581" s="391"/>
      <c r="S581" s="391"/>
      <c r="T581" s="392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6">
        <v>4640242180120</v>
      </c>
      <c r="E582" s="397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20" t="s">
        <v>771</v>
      </c>
      <c r="Q582" s="391"/>
      <c r="R582" s="391"/>
      <c r="S582" s="391"/>
      <c r="T582" s="392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6">
        <v>4640242180137</v>
      </c>
      <c r="E583" s="397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491" t="s">
        <v>774</v>
      </c>
      <c r="Q583" s="391"/>
      <c r="R583" s="391"/>
      <c r="S583" s="391"/>
      <c r="T583" s="392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6">
        <v>4640242180137</v>
      </c>
      <c r="E584" s="397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675" t="s">
        <v>776</v>
      </c>
      <c r="Q584" s="391"/>
      <c r="R584" s="391"/>
      <c r="S584" s="391"/>
      <c r="T584" s="392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12"/>
      <c r="B585" s="408"/>
      <c r="C585" s="408"/>
      <c r="D585" s="408"/>
      <c r="E585" s="408"/>
      <c r="F585" s="408"/>
      <c r="G585" s="408"/>
      <c r="H585" s="408"/>
      <c r="I585" s="408"/>
      <c r="J585" s="408"/>
      <c r="K585" s="408"/>
      <c r="L585" s="408"/>
      <c r="M585" s="408"/>
      <c r="N585" s="408"/>
      <c r="O585" s="413"/>
      <c r="P585" s="398" t="s">
        <v>69</v>
      </c>
      <c r="Q585" s="399"/>
      <c r="R585" s="399"/>
      <c r="S585" s="399"/>
      <c r="T585" s="399"/>
      <c r="U585" s="399"/>
      <c r="V585" s="400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408"/>
      <c r="B586" s="408"/>
      <c r="C586" s="408"/>
      <c r="D586" s="408"/>
      <c r="E586" s="408"/>
      <c r="F586" s="408"/>
      <c r="G586" s="408"/>
      <c r="H586" s="408"/>
      <c r="I586" s="408"/>
      <c r="J586" s="408"/>
      <c r="K586" s="408"/>
      <c r="L586" s="408"/>
      <c r="M586" s="408"/>
      <c r="N586" s="408"/>
      <c r="O586" s="413"/>
      <c r="P586" s="398" t="s">
        <v>69</v>
      </c>
      <c r="Q586" s="399"/>
      <c r="R586" s="399"/>
      <c r="S586" s="399"/>
      <c r="T586" s="399"/>
      <c r="U586" s="399"/>
      <c r="V586" s="400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18" t="s">
        <v>777</v>
      </c>
      <c r="B587" s="408"/>
      <c r="C587" s="408"/>
      <c r="D587" s="408"/>
      <c r="E587" s="408"/>
      <c r="F587" s="408"/>
      <c r="G587" s="408"/>
      <c r="H587" s="408"/>
      <c r="I587" s="408"/>
      <c r="J587" s="408"/>
      <c r="K587" s="408"/>
      <c r="L587" s="408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  <c r="AA587" s="379"/>
      <c r="AB587" s="379"/>
      <c r="AC587" s="379"/>
    </row>
    <row r="588" spans="1:68" ht="14.25" hidden="1" customHeight="1" x14ac:dyDescent="0.25">
      <c r="A588" s="407" t="s">
        <v>104</v>
      </c>
      <c r="B588" s="408"/>
      <c r="C588" s="408"/>
      <c r="D588" s="408"/>
      <c r="E588" s="408"/>
      <c r="F588" s="408"/>
      <c r="G588" s="408"/>
      <c r="H588" s="408"/>
      <c r="I588" s="408"/>
      <c r="J588" s="408"/>
      <c r="K588" s="408"/>
      <c r="L588" s="408"/>
      <c r="M588" s="408"/>
      <c r="N588" s="408"/>
      <c r="O588" s="408"/>
      <c r="P588" s="408"/>
      <c r="Q588" s="408"/>
      <c r="R588" s="408"/>
      <c r="S588" s="408"/>
      <c r="T588" s="408"/>
      <c r="U588" s="408"/>
      <c r="V588" s="408"/>
      <c r="W588" s="408"/>
      <c r="X588" s="408"/>
      <c r="Y588" s="408"/>
      <c r="Z588" s="408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6">
        <v>4640242180045</v>
      </c>
      <c r="E589" s="397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447" t="s">
        <v>780</v>
      </c>
      <c r="Q589" s="391"/>
      <c r="R589" s="391"/>
      <c r="S589" s="391"/>
      <c r="T589" s="392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6">
        <v>4640242180601</v>
      </c>
      <c r="E590" s="397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667" t="s">
        <v>783</v>
      </c>
      <c r="Q590" s="391"/>
      <c r="R590" s="391"/>
      <c r="S590" s="391"/>
      <c r="T590" s="392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412"/>
      <c r="B591" s="408"/>
      <c r="C591" s="408"/>
      <c r="D591" s="408"/>
      <c r="E591" s="408"/>
      <c r="F591" s="408"/>
      <c r="G591" s="408"/>
      <c r="H591" s="408"/>
      <c r="I591" s="408"/>
      <c r="J591" s="408"/>
      <c r="K591" s="408"/>
      <c r="L591" s="408"/>
      <c r="M591" s="408"/>
      <c r="N591" s="408"/>
      <c r="O591" s="413"/>
      <c r="P591" s="398" t="s">
        <v>69</v>
      </c>
      <c r="Q591" s="399"/>
      <c r="R591" s="399"/>
      <c r="S591" s="399"/>
      <c r="T591" s="399"/>
      <c r="U591" s="399"/>
      <c r="V591" s="400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408"/>
      <c r="B592" s="408"/>
      <c r="C592" s="408"/>
      <c r="D592" s="408"/>
      <c r="E592" s="408"/>
      <c r="F592" s="408"/>
      <c r="G592" s="408"/>
      <c r="H592" s="408"/>
      <c r="I592" s="408"/>
      <c r="J592" s="408"/>
      <c r="K592" s="408"/>
      <c r="L592" s="408"/>
      <c r="M592" s="408"/>
      <c r="N592" s="408"/>
      <c r="O592" s="413"/>
      <c r="P592" s="398" t="s">
        <v>69</v>
      </c>
      <c r="Q592" s="399"/>
      <c r="R592" s="399"/>
      <c r="S592" s="399"/>
      <c r="T592" s="399"/>
      <c r="U592" s="399"/>
      <c r="V592" s="400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7" t="s">
        <v>140</v>
      </c>
      <c r="B593" s="408"/>
      <c r="C593" s="408"/>
      <c r="D593" s="408"/>
      <c r="E593" s="408"/>
      <c r="F593" s="408"/>
      <c r="G593" s="408"/>
      <c r="H593" s="408"/>
      <c r="I593" s="408"/>
      <c r="J593" s="408"/>
      <c r="K593" s="408"/>
      <c r="L593" s="408"/>
      <c r="M593" s="408"/>
      <c r="N593" s="408"/>
      <c r="O593" s="408"/>
      <c r="P593" s="408"/>
      <c r="Q593" s="408"/>
      <c r="R593" s="408"/>
      <c r="S593" s="408"/>
      <c r="T593" s="408"/>
      <c r="U593" s="408"/>
      <c r="V593" s="408"/>
      <c r="W593" s="408"/>
      <c r="X593" s="408"/>
      <c r="Y593" s="408"/>
      <c r="Z593" s="408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6">
        <v>4640242180090</v>
      </c>
      <c r="E594" s="397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617" t="s">
        <v>786</v>
      </c>
      <c r="Q594" s="391"/>
      <c r="R594" s="391"/>
      <c r="S594" s="391"/>
      <c r="T594" s="392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412"/>
      <c r="B595" s="408"/>
      <c r="C595" s="408"/>
      <c r="D595" s="408"/>
      <c r="E595" s="408"/>
      <c r="F595" s="408"/>
      <c r="G595" s="408"/>
      <c r="H595" s="408"/>
      <c r="I595" s="408"/>
      <c r="J595" s="408"/>
      <c r="K595" s="408"/>
      <c r="L595" s="408"/>
      <c r="M595" s="408"/>
      <c r="N595" s="408"/>
      <c r="O595" s="413"/>
      <c r="P595" s="398" t="s">
        <v>69</v>
      </c>
      <c r="Q595" s="399"/>
      <c r="R595" s="399"/>
      <c r="S595" s="399"/>
      <c r="T595" s="399"/>
      <c r="U595" s="399"/>
      <c r="V595" s="400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408"/>
      <c r="B596" s="408"/>
      <c r="C596" s="408"/>
      <c r="D596" s="408"/>
      <c r="E596" s="408"/>
      <c r="F596" s="408"/>
      <c r="G596" s="408"/>
      <c r="H596" s="408"/>
      <c r="I596" s="408"/>
      <c r="J596" s="408"/>
      <c r="K596" s="408"/>
      <c r="L596" s="408"/>
      <c r="M596" s="408"/>
      <c r="N596" s="408"/>
      <c r="O596" s="413"/>
      <c r="P596" s="398" t="s">
        <v>69</v>
      </c>
      <c r="Q596" s="399"/>
      <c r="R596" s="399"/>
      <c r="S596" s="399"/>
      <c r="T596" s="399"/>
      <c r="U596" s="399"/>
      <c r="V596" s="400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7" t="s">
        <v>63</v>
      </c>
      <c r="B597" s="408"/>
      <c r="C597" s="408"/>
      <c r="D597" s="408"/>
      <c r="E597" s="408"/>
      <c r="F597" s="408"/>
      <c r="G597" s="408"/>
      <c r="H597" s="408"/>
      <c r="I597" s="408"/>
      <c r="J597" s="408"/>
      <c r="K597" s="408"/>
      <c r="L597" s="408"/>
      <c r="M597" s="408"/>
      <c r="N597" s="408"/>
      <c r="O597" s="408"/>
      <c r="P597" s="408"/>
      <c r="Q597" s="408"/>
      <c r="R597" s="408"/>
      <c r="S597" s="408"/>
      <c r="T597" s="408"/>
      <c r="U597" s="408"/>
      <c r="V597" s="408"/>
      <c r="W597" s="408"/>
      <c r="X597" s="408"/>
      <c r="Y597" s="408"/>
      <c r="Z597" s="408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6">
        <v>4640242180076</v>
      </c>
      <c r="E598" s="397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611" t="s">
        <v>789</v>
      </c>
      <c r="Q598" s="391"/>
      <c r="R598" s="391"/>
      <c r="S598" s="391"/>
      <c r="T598" s="392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412"/>
      <c r="B599" s="408"/>
      <c r="C599" s="408"/>
      <c r="D599" s="408"/>
      <c r="E599" s="408"/>
      <c r="F599" s="408"/>
      <c r="G599" s="408"/>
      <c r="H599" s="408"/>
      <c r="I599" s="408"/>
      <c r="J599" s="408"/>
      <c r="K599" s="408"/>
      <c r="L599" s="408"/>
      <c r="M599" s="408"/>
      <c r="N599" s="408"/>
      <c r="O599" s="413"/>
      <c r="P599" s="398" t="s">
        <v>69</v>
      </c>
      <c r="Q599" s="399"/>
      <c r="R599" s="399"/>
      <c r="S599" s="399"/>
      <c r="T599" s="399"/>
      <c r="U599" s="399"/>
      <c r="V599" s="400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408"/>
      <c r="B600" s="408"/>
      <c r="C600" s="408"/>
      <c r="D600" s="408"/>
      <c r="E600" s="408"/>
      <c r="F600" s="408"/>
      <c r="G600" s="408"/>
      <c r="H600" s="408"/>
      <c r="I600" s="408"/>
      <c r="J600" s="408"/>
      <c r="K600" s="408"/>
      <c r="L600" s="408"/>
      <c r="M600" s="408"/>
      <c r="N600" s="408"/>
      <c r="O600" s="413"/>
      <c r="P600" s="398" t="s">
        <v>69</v>
      </c>
      <c r="Q600" s="399"/>
      <c r="R600" s="399"/>
      <c r="S600" s="399"/>
      <c r="T600" s="399"/>
      <c r="U600" s="399"/>
      <c r="V600" s="400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7" t="s">
        <v>71</v>
      </c>
      <c r="B601" s="408"/>
      <c r="C601" s="408"/>
      <c r="D601" s="408"/>
      <c r="E601" s="408"/>
      <c r="F601" s="408"/>
      <c r="G601" s="408"/>
      <c r="H601" s="408"/>
      <c r="I601" s="408"/>
      <c r="J601" s="408"/>
      <c r="K601" s="408"/>
      <c r="L601" s="408"/>
      <c r="M601" s="408"/>
      <c r="N601" s="408"/>
      <c r="O601" s="408"/>
      <c r="P601" s="408"/>
      <c r="Q601" s="408"/>
      <c r="R601" s="408"/>
      <c r="S601" s="408"/>
      <c r="T601" s="408"/>
      <c r="U601" s="408"/>
      <c r="V601" s="408"/>
      <c r="W601" s="408"/>
      <c r="X601" s="408"/>
      <c r="Y601" s="408"/>
      <c r="Z601" s="408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6">
        <v>4640242180106</v>
      </c>
      <c r="E602" s="397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593" t="s">
        <v>792</v>
      </c>
      <c r="Q602" s="391"/>
      <c r="R602" s="391"/>
      <c r="S602" s="391"/>
      <c r="T602" s="392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412"/>
      <c r="B603" s="408"/>
      <c r="C603" s="408"/>
      <c r="D603" s="408"/>
      <c r="E603" s="408"/>
      <c r="F603" s="408"/>
      <c r="G603" s="408"/>
      <c r="H603" s="408"/>
      <c r="I603" s="408"/>
      <c r="J603" s="408"/>
      <c r="K603" s="408"/>
      <c r="L603" s="408"/>
      <c r="M603" s="408"/>
      <c r="N603" s="408"/>
      <c r="O603" s="413"/>
      <c r="P603" s="398" t="s">
        <v>69</v>
      </c>
      <c r="Q603" s="399"/>
      <c r="R603" s="399"/>
      <c r="S603" s="399"/>
      <c r="T603" s="399"/>
      <c r="U603" s="399"/>
      <c r="V603" s="400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408"/>
      <c r="B604" s="408"/>
      <c r="C604" s="408"/>
      <c r="D604" s="408"/>
      <c r="E604" s="408"/>
      <c r="F604" s="408"/>
      <c r="G604" s="408"/>
      <c r="H604" s="408"/>
      <c r="I604" s="408"/>
      <c r="J604" s="408"/>
      <c r="K604" s="408"/>
      <c r="L604" s="408"/>
      <c r="M604" s="408"/>
      <c r="N604" s="408"/>
      <c r="O604" s="413"/>
      <c r="P604" s="398" t="s">
        <v>69</v>
      </c>
      <c r="Q604" s="399"/>
      <c r="R604" s="399"/>
      <c r="S604" s="399"/>
      <c r="T604" s="399"/>
      <c r="U604" s="399"/>
      <c r="V604" s="400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719"/>
      <c r="B605" s="408"/>
      <c r="C605" s="408"/>
      <c r="D605" s="408"/>
      <c r="E605" s="408"/>
      <c r="F605" s="408"/>
      <c r="G605" s="408"/>
      <c r="H605" s="408"/>
      <c r="I605" s="408"/>
      <c r="J605" s="408"/>
      <c r="K605" s="408"/>
      <c r="L605" s="408"/>
      <c r="M605" s="408"/>
      <c r="N605" s="408"/>
      <c r="O605" s="608"/>
      <c r="P605" s="402" t="s">
        <v>793</v>
      </c>
      <c r="Q605" s="403"/>
      <c r="R605" s="403"/>
      <c r="S605" s="403"/>
      <c r="T605" s="403"/>
      <c r="U605" s="403"/>
      <c r="V605" s="404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5352.55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5391.75</v>
      </c>
      <c r="Z605" s="37"/>
      <c r="AA605" s="387"/>
      <c r="AB605" s="387"/>
      <c r="AC605" s="387"/>
    </row>
    <row r="606" spans="1:68" x14ac:dyDescent="0.2">
      <c r="A606" s="408"/>
      <c r="B606" s="408"/>
      <c r="C606" s="408"/>
      <c r="D606" s="408"/>
      <c r="E606" s="408"/>
      <c r="F606" s="408"/>
      <c r="G606" s="408"/>
      <c r="H606" s="408"/>
      <c r="I606" s="408"/>
      <c r="J606" s="408"/>
      <c r="K606" s="408"/>
      <c r="L606" s="408"/>
      <c r="M606" s="408"/>
      <c r="N606" s="408"/>
      <c r="O606" s="608"/>
      <c r="P606" s="402" t="s">
        <v>794</v>
      </c>
      <c r="Q606" s="403"/>
      <c r="R606" s="403"/>
      <c r="S606" s="403"/>
      <c r="T606" s="403"/>
      <c r="U606" s="403"/>
      <c r="V606" s="404"/>
      <c r="W606" s="37" t="s">
        <v>68</v>
      </c>
      <c r="X606" s="386">
        <f>IFERROR(SUM(BM22:BM602),"0")</f>
        <v>5644.4061782661784</v>
      </c>
      <c r="Y606" s="386">
        <f>IFERROR(SUM(BN22:BN602),"0")</f>
        <v>5685.4939999999997</v>
      </c>
      <c r="Z606" s="37"/>
      <c r="AA606" s="387"/>
      <c r="AB606" s="387"/>
      <c r="AC606" s="387"/>
    </row>
    <row r="607" spans="1:68" x14ac:dyDescent="0.2">
      <c r="A607" s="408"/>
      <c r="B607" s="408"/>
      <c r="C607" s="408"/>
      <c r="D607" s="408"/>
      <c r="E607" s="408"/>
      <c r="F607" s="408"/>
      <c r="G607" s="408"/>
      <c r="H607" s="408"/>
      <c r="I607" s="408"/>
      <c r="J607" s="408"/>
      <c r="K607" s="408"/>
      <c r="L607" s="408"/>
      <c r="M607" s="408"/>
      <c r="N607" s="408"/>
      <c r="O607" s="608"/>
      <c r="P607" s="402" t="s">
        <v>795</v>
      </c>
      <c r="Q607" s="403"/>
      <c r="R607" s="403"/>
      <c r="S607" s="403"/>
      <c r="T607" s="403"/>
      <c r="U607" s="403"/>
      <c r="V607" s="404"/>
      <c r="W607" s="37" t="s">
        <v>796</v>
      </c>
      <c r="X607" s="38">
        <f>ROUNDUP(SUM(BO22:BO602),0)</f>
        <v>11</v>
      </c>
      <c r="Y607" s="38">
        <f>ROUNDUP(SUM(BP22:BP602),0)</f>
        <v>11</v>
      </c>
      <c r="Z607" s="37"/>
      <c r="AA607" s="387"/>
      <c r="AB607" s="387"/>
      <c r="AC607" s="387"/>
    </row>
    <row r="608" spans="1:68" x14ac:dyDescent="0.2">
      <c r="A608" s="408"/>
      <c r="B608" s="408"/>
      <c r="C608" s="408"/>
      <c r="D608" s="408"/>
      <c r="E608" s="408"/>
      <c r="F608" s="408"/>
      <c r="G608" s="408"/>
      <c r="H608" s="408"/>
      <c r="I608" s="408"/>
      <c r="J608" s="408"/>
      <c r="K608" s="408"/>
      <c r="L608" s="408"/>
      <c r="M608" s="408"/>
      <c r="N608" s="408"/>
      <c r="O608" s="608"/>
      <c r="P608" s="402" t="s">
        <v>797</v>
      </c>
      <c r="Q608" s="403"/>
      <c r="R608" s="403"/>
      <c r="S608" s="403"/>
      <c r="T608" s="403"/>
      <c r="U608" s="403"/>
      <c r="V608" s="404"/>
      <c r="W608" s="37" t="s">
        <v>68</v>
      </c>
      <c r="X608" s="386">
        <f>GrossWeightTotal+PalletQtyTotal*25</f>
        <v>5919.4061782661784</v>
      </c>
      <c r="Y608" s="386">
        <f>GrossWeightTotalR+PalletQtyTotalR*25</f>
        <v>5960.4939999999997</v>
      </c>
      <c r="Z608" s="37"/>
      <c r="AA608" s="387"/>
      <c r="AB608" s="387"/>
      <c r="AC608" s="387"/>
    </row>
    <row r="609" spans="1:32" x14ac:dyDescent="0.2">
      <c r="A609" s="408"/>
      <c r="B609" s="408"/>
      <c r="C609" s="408"/>
      <c r="D609" s="408"/>
      <c r="E609" s="408"/>
      <c r="F609" s="408"/>
      <c r="G609" s="408"/>
      <c r="H609" s="408"/>
      <c r="I609" s="408"/>
      <c r="J609" s="408"/>
      <c r="K609" s="408"/>
      <c r="L609" s="408"/>
      <c r="M609" s="408"/>
      <c r="N609" s="408"/>
      <c r="O609" s="608"/>
      <c r="P609" s="402" t="s">
        <v>798</v>
      </c>
      <c r="Q609" s="403"/>
      <c r="R609" s="403"/>
      <c r="S609" s="403"/>
      <c r="T609" s="403"/>
      <c r="U609" s="403"/>
      <c r="V609" s="404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584.01790801790787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588</v>
      </c>
      <c r="Z609" s="37"/>
      <c r="AA609" s="387"/>
      <c r="AB609" s="387"/>
      <c r="AC609" s="387"/>
    </row>
    <row r="610" spans="1:32" ht="14.25" hidden="1" customHeight="1" x14ac:dyDescent="0.2">
      <c r="A610" s="408"/>
      <c r="B610" s="408"/>
      <c r="C610" s="408"/>
      <c r="D610" s="408"/>
      <c r="E610" s="408"/>
      <c r="F610" s="408"/>
      <c r="G610" s="408"/>
      <c r="H610" s="408"/>
      <c r="I610" s="408"/>
      <c r="J610" s="408"/>
      <c r="K610" s="408"/>
      <c r="L610" s="408"/>
      <c r="M610" s="408"/>
      <c r="N610" s="408"/>
      <c r="O610" s="608"/>
      <c r="P610" s="402" t="s">
        <v>799</v>
      </c>
      <c r="Q610" s="403"/>
      <c r="R610" s="403"/>
      <c r="S610" s="403"/>
      <c r="T610" s="403"/>
      <c r="U610" s="403"/>
      <c r="V610" s="404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11.713799999999997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388" t="s">
        <v>102</v>
      </c>
      <c r="D612" s="464"/>
      <c r="E612" s="464"/>
      <c r="F612" s="464"/>
      <c r="G612" s="464"/>
      <c r="H612" s="389"/>
      <c r="I612" s="388" t="s">
        <v>257</v>
      </c>
      <c r="J612" s="464"/>
      <c r="K612" s="464"/>
      <c r="L612" s="464"/>
      <c r="M612" s="464"/>
      <c r="N612" s="464"/>
      <c r="O612" s="464"/>
      <c r="P612" s="464"/>
      <c r="Q612" s="464"/>
      <c r="R612" s="464"/>
      <c r="S612" s="464"/>
      <c r="T612" s="464"/>
      <c r="U612" s="464"/>
      <c r="V612" s="389"/>
      <c r="W612" s="388" t="s">
        <v>501</v>
      </c>
      <c r="X612" s="389"/>
      <c r="Y612" s="388" t="s">
        <v>557</v>
      </c>
      <c r="Z612" s="464"/>
      <c r="AA612" s="464"/>
      <c r="AB612" s="389"/>
      <c r="AC612" s="381" t="s">
        <v>665</v>
      </c>
      <c r="AD612" s="388" t="s">
        <v>709</v>
      </c>
      <c r="AE612" s="389"/>
      <c r="AF612" s="382"/>
    </row>
    <row r="613" spans="1:32" ht="14.25" customHeight="1" thickTop="1" x14ac:dyDescent="0.2">
      <c r="A613" s="465" t="s">
        <v>802</v>
      </c>
      <c r="B613" s="388" t="s">
        <v>62</v>
      </c>
      <c r="C613" s="388" t="s">
        <v>103</v>
      </c>
      <c r="D613" s="388" t="s">
        <v>125</v>
      </c>
      <c r="E613" s="388" t="s">
        <v>176</v>
      </c>
      <c r="F613" s="388" t="s">
        <v>193</v>
      </c>
      <c r="G613" s="388" t="s">
        <v>225</v>
      </c>
      <c r="H613" s="388" t="s">
        <v>102</v>
      </c>
      <c r="I613" s="388" t="s">
        <v>258</v>
      </c>
      <c r="J613" s="388" t="s">
        <v>275</v>
      </c>
      <c r="K613" s="388" t="s">
        <v>341</v>
      </c>
      <c r="L613" s="382"/>
      <c r="M613" s="388" t="s">
        <v>358</v>
      </c>
      <c r="N613" s="382"/>
      <c r="O613" s="388" t="s">
        <v>376</v>
      </c>
      <c r="P613" s="388" t="s">
        <v>392</v>
      </c>
      <c r="Q613" s="388" t="s">
        <v>396</v>
      </c>
      <c r="R613" s="388" t="s">
        <v>405</v>
      </c>
      <c r="S613" s="388" t="s">
        <v>416</v>
      </c>
      <c r="T613" s="388" t="s">
        <v>419</v>
      </c>
      <c r="U613" s="388" t="s">
        <v>426</v>
      </c>
      <c r="V613" s="388" t="s">
        <v>492</v>
      </c>
      <c r="W613" s="388" t="s">
        <v>502</v>
      </c>
      <c r="X613" s="388" t="s">
        <v>530</v>
      </c>
      <c r="Y613" s="388" t="s">
        <v>558</v>
      </c>
      <c r="Z613" s="388" t="s">
        <v>621</v>
      </c>
      <c r="AA613" s="388" t="s">
        <v>649</v>
      </c>
      <c r="AB613" s="388" t="s">
        <v>656</v>
      </c>
      <c r="AC613" s="388" t="s">
        <v>665</v>
      </c>
      <c r="AD613" s="388" t="s">
        <v>709</v>
      </c>
      <c r="AE613" s="388" t="s">
        <v>777</v>
      </c>
      <c r="AF613" s="382"/>
    </row>
    <row r="614" spans="1:32" ht="13.5" customHeight="1" thickBot="1" x14ac:dyDescent="0.25">
      <c r="A614" s="466"/>
      <c r="B614" s="401"/>
      <c r="C614" s="401"/>
      <c r="D614" s="401"/>
      <c r="E614" s="401"/>
      <c r="F614" s="401"/>
      <c r="G614" s="401"/>
      <c r="H614" s="401"/>
      <c r="I614" s="401"/>
      <c r="J614" s="401"/>
      <c r="K614" s="401"/>
      <c r="L614" s="382"/>
      <c r="M614" s="401"/>
      <c r="N614" s="382"/>
      <c r="O614" s="401"/>
      <c r="P614" s="401"/>
      <c r="Q614" s="401"/>
      <c r="R614" s="401"/>
      <c r="S614" s="401"/>
      <c r="T614" s="401"/>
      <c r="U614" s="401"/>
      <c r="V614" s="401"/>
      <c r="W614" s="401"/>
      <c r="X614" s="401"/>
      <c r="Y614" s="401"/>
      <c r="Z614" s="401"/>
      <c r="AA614" s="401"/>
      <c r="AB614" s="401"/>
      <c r="AC614" s="401"/>
      <c r="AD614" s="401"/>
      <c r="AE614" s="40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12.600000000000001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2787.15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2220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54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318.00000000000006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 700,00"/>
        <filter val="1,00"/>
        <filter val="1,03"/>
        <filter val="11"/>
        <filter val="113,33"/>
        <filter val="12,00"/>
        <filter val="2 780,00"/>
        <filter val="2,55"/>
        <filter val="2,86"/>
        <filter val="200,00"/>
        <filter val="300,00"/>
        <filter val="33,33"/>
        <filter val="356,41"/>
        <filter val="4,63"/>
        <filter val="5 352,55"/>
        <filter val="5 644,41"/>
        <filter val="5 919,41"/>
        <filter val="50,00"/>
        <filter val="500,00"/>
        <filter val="584,02"/>
        <filter val="71,43"/>
        <filter val="8,00"/>
      </filters>
    </filterColumn>
  </autoFilter>
  <mergeCells count="1084"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116:T116"/>
    <mergeCell ref="P474:T474"/>
    <mergeCell ref="D224:E224"/>
    <mergeCell ref="P103:T103"/>
    <mergeCell ref="A227:O228"/>
    <mergeCell ref="P572:T572"/>
    <mergeCell ref="P230:T230"/>
    <mergeCell ref="D473:E473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P72:V72"/>
    <mergeCell ref="P497:V497"/>
    <mergeCell ref="D328:E328"/>
    <mergeCell ref="P285:T285"/>
    <mergeCell ref="P136:V136"/>
    <mergeCell ref="P501:T501"/>
    <mergeCell ref="D251:E251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A324:Z324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486:O487"/>
    <mergeCell ref="A315:O316"/>
    <mergeCell ref="A557:O558"/>
    <mergeCell ref="P598:T598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Z613:Z614"/>
    <mergeCell ref="D348:E348"/>
    <mergeCell ref="D56:E56"/>
    <mergeCell ref="P206:T206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A59:Z59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D217:E2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226:E226"/>
    <mergeCell ref="P183:T183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391:O392"/>
    <mergeCell ref="P222:T222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