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4B4E65-3533-47B7-955B-B242B02A52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Z389" i="1" s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Z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Y247" i="1" s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Y202" i="1" s="1"/>
  <c r="P200" i="1"/>
  <c r="X198" i="1"/>
  <c r="X197" i="1"/>
  <c r="BO196" i="1"/>
  <c r="BM196" i="1"/>
  <c r="Y196" i="1"/>
  <c r="Y198" i="1" s="1"/>
  <c r="P196" i="1"/>
  <c r="BP195" i="1"/>
  <c r="BO195" i="1"/>
  <c r="BN195" i="1"/>
  <c r="BM195" i="1"/>
  <c r="Z195" i="1"/>
  <c r="Y195" i="1"/>
  <c r="P195" i="1"/>
  <c r="X192" i="1"/>
  <c r="X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3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6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BO102" i="1"/>
  <c r="BM102" i="1"/>
  <c r="Y102" i="1"/>
  <c r="Y105" i="1" s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D615" i="1" s="1"/>
  <c r="P66" i="1"/>
  <c r="X63" i="1"/>
  <c r="X62" i="1"/>
  <c r="BO61" i="1"/>
  <c r="BM61" i="1"/>
  <c r="Y61" i="1"/>
  <c r="BP61" i="1" s="1"/>
  <c r="BO60" i="1"/>
  <c r="BM60" i="1"/>
  <c r="Y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X605" i="1" l="1"/>
  <c r="Y34" i="1"/>
  <c r="Z52" i="1"/>
  <c r="BN52" i="1"/>
  <c r="Z69" i="1"/>
  <c r="BN69" i="1"/>
  <c r="Z76" i="1"/>
  <c r="BN76" i="1"/>
  <c r="Z89" i="1"/>
  <c r="BN89" i="1"/>
  <c r="BP89" i="1"/>
  <c r="Z90" i="1"/>
  <c r="BN90" i="1"/>
  <c r="Y91" i="1"/>
  <c r="Z94" i="1"/>
  <c r="BN94" i="1"/>
  <c r="Y97" i="1"/>
  <c r="Z117" i="1"/>
  <c r="BN117" i="1"/>
  <c r="Z120" i="1"/>
  <c r="BN120" i="1"/>
  <c r="Z132" i="1"/>
  <c r="BN132" i="1"/>
  <c r="Z151" i="1"/>
  <c r="BN151" i="1"/>
  <c r="Z170" i="1"/>
  <c r="BN170" i="1"/>
  <c r="Z188" i="1"/>
  <c r="BN188" i="1"/>
  <c r="Z205" i="1"/>
  <c r="BN205" i="1"/>
  <c r="Z251" i="1"/>
  <c r="BN251" i="1"/>
  <c r="Z252" i="1"/>
  <c r="BN252" i="1"/>
  <c r="Z285" i="1"/>
  <c r="BN285" i="1"/>
  <c r="Z321" i="1"/>
  <c r="BN321" i="1"/>
  <c r="Z348" i="1"/>
  <c r="BN348" i="1"/>
  <c r="Z371" i="1"/>
  <c r="BN371" i="1"/>
  <c r="Z409" i="1"/>
  <c r="BN409" i="1"/>
  <c r="Z496" i="1"/>
  <c r="BN496" i="1"/>
  <c r="Z520" i="1"/>
  <c r="BN520" i="1"/>
  <c r="Z534" i="1"/>
  <c r="BN534" i="1"/>
  <c r="Z576" i="1"/>
  <c r="Z578" i="1" s="1"/>
  <c r="BN576" i="1"/>
  <c r="BP576" i="1"/>
  <c r="Z577" i="1"/>
  <c r="BN577" i="1"/>
  <c r="Y578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BP385" i="1"/>
  <c r="BN385" i="1"/>
  <c r="Z385" i="1"/>
  <c r="BP190" i="1"/>
  <c r="BN190" i="1"/>
  <c r="BP201" i="1"/>
  <c r="BN201" i="1"/>
  <c r="Z201" i="1"/>
  <c r="BP211" i="1"/>
  <c r="BN211" i="1"/>
  <c r="Z211" i="1"/>
  <c r="Z22" i="1"/>
  <c r="Z23" i="1" s="1"/>
  <c r="BN22" i="1"/>
  <c r="BP22" i="1"/>
  <c r="Z26" i="1"/>
  <c r="BN26" i="1"/>
  <c r="BP26" i="1"/>
  <c r="Y35" i="1"/>
  <c r="Z32" i="1"/>
  <c r="BN32" i="1"/>
  <c r="C615" i="1"/>
  <c r="Z54" i="1"/>
  <c r="BN54" i="1"/>
  <c r="Y63" i="1"/>
  <c r="Z67" i="1"/>
  <c r="BN67" i="1"/>
  <c r="Y87" i="1"/>
  <c r="Y98" i="1"/>
  <c r="Z96" i="1"/>
  <c r="BN96" i="1"/>
  <c r="Y113" i="1"/>
  <c r="Z110" i="1"/>
  <c r="BN110" i="1"/>
  <c r="F615" i="1"/>
  <c r="Z124" i="1"/>
  <c r="BN124" i="1"/>
  <c r="BP124" i="1"/>
  <c r="Y127" i="1"/>
  <c r="Z130" i="1"/>
  <c r="BN130" i="1"/>
  <c r="BP130" i="1"/>
  <c r="Y137" i="1"/>
  <c r="Z134" i="1"/>
  <c r="BN134" i="1"/>
  <c r="Z145" i="1"/>
  <c r="BN145" i="1"/>
  <c r="Y148" i="1"/>
  <c r="Z155" i="1"/>
  <c r="BN155" i="1"/>
  <c r="BP155" i="1"/>
  <c r="Y158" i="1"/>
  <c r="H615" i="1"/>
  <c r="Z168" i="1"/>
  <c r="BN168" i="1"/>
  <c r="Z176" i="1"/>
  <c r="BN176" i="1"/>
  <c r="I615" i="1"/>
  <c r="Z186" i="1"/>
  <c r="BN186" i="1"/>
  <c r="Z190" i="1"/>
  <c r="Y214" i="1"/>
  <c r="BP207" i="1"/>
  <c r="BN207" i="1"/>
  <c r="Z207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Y331" i="1"/>
  <c r="BP325" i="1"/>
  <c r="BN325" i="1"/>
  <c r="Z325" i="1"/>
  <c r="Y338" i="1"/>
  <c r="BP334" i="1"/>
  <c r="BN334" i="1"/>
  <c r="Z334" i="1"/>
  <c r="BP359" i="1"/>
  <c r="BN359" i="1"/>
  <c r="Z359" i="1"/>
  <c r="BP373" i="1"/>
  <c r="BN373" i="1"/>
  <c r="Z373" i="1"/>
  <c r="BP411" i="1"/>
  <c r="BN411" i="1"/>
  <c r="Z411" i="1"/>
  <c r="BP447" i="1"/>
  <c r="BN447" i="1"/>
  <c r="Z447" i="1"/>
  <c r="BP455" i="1"/>
  <c r="BN455" i="1"/>
  <c r="Z45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213" i="1"/>
  <c r="Y228" i="1"/>
  <c r="Y332" i="1"/>
  <c r="Y337" i="1"/>
  <c r="Y344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H9" i="1"/>
  <c r="A10" i="1"/>
  <c r="B615" i="1"/>
  <c r="X606" i="1"/>
  <c r="X607" i="1"/>
  <c r="X609" i="1"/>
  <c r="Y24" i="1"/>
  <c r="Z27" i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Y62" i="1"/>
  <c r="Z66" i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Y78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Z95" i="1"/>
  <c r="Z97" i="1" s="1"/>
  <c r="BN95" i="1"/>
  <c r="BP95" i="1"/>
  <c r="E615" i="1"/>
  <c r="Z102" i="1"/>
  <c r="BN102" i="1"/>
  <c r="BP102" i="1"/>
  <c r="Z103" i="1"/>
  <c r="BN103" i="1"/>
  <c r="Y104" i="1"/>
  <c r="Z107" i="1"/>
  <c r="BN107" i="1"/>
  <c r="BP107" i="1"/>
  <c r="Z109" i="1"/>
  <c r="BN109" i="1"/>
  <c r="Z111" i="1"/>
  <c r="BN111" i="1"/>
  <c r="Y112" i="1"/>
  <c r="Z116" i="1"/>
  <c r="BN116" i="1"/>
  <c r="BP116" i="1"/>
  <c r="Z118" i="1"/>
  <c r="BN118" i="1"/>
  <c r="Z119" i="1"/>
  <c r="BN119" i="1"/>
  <c r="Y122" i="1"/>
  <c r="Z125" i="1"/>
  <c r="Z127" i="1" s="1"/>
  <c r="BN125" i="1"/>
  <c r="BP125" i="1"/>
  <c r="Z131" i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BN150" i="1"/>
  <c r="BP150" i="1"/>
  <c r="Y153" i="1"/>
  <c r="Z156" i="1"/>
  <c r="BN156" i="1"/>
  <c r="BP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Y172" i="1"/>
  <c r="Z175" i="1"/>
  <c r="BN175" i="1"/>
  <c r="BP175" i="1"/>
  <c r="Z177" i="1"/>
  <c r="BN177" i="1"/>
  <c r="Y178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BP196" i="1"/>
  <c r="Y197" i="1"/>
  <c r="Z200" i="1"/>
  <c r="BN200" i="1"/>
  <c r="BP200" i="1"/>
  <c r="Y203" i="1"/>
  <c r="Z206" i="1"/>
  <c r="BN206" i="1"/>
  <c r="BP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6" i="1"/>
  <c r="Y315" i="1"/>
  <c r="BP308" i="1"/>
  <c r="BN308" i="1"/>
  <c r="Z308" i="1"/>
  <c r="BP310" i="1"/>
  <c r="BN310" i="1"/>
  <c r="Z310" i="1"/>
  <c r="BP312" i="1"/>
  <c r="BN312" i="1"/>
  <c r="Z312" i="1"/>
  <c r="F9" i="1"/>
  <c r="J9" i="1"/>
  <c r="Y57" i="1"/>
  <c r="Y73" i="1"/>
  <c r="Y121" i="1"/>
  <c r="Y165" i="1"/>
  <c r="Y191" i="1"/>
  <c r="BP224" i="1"/>
  <c r="BN224" i="1"/>
  <c r="Z224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M615" i="1"/>
  <c r="Y259" i="1"/>
  <c r="Y269" i="1"/>
  <c r="Z318" i="1"/>
  <c r="BN318" i="1"/>
  <c r="BP318" i="1"/>
  <c r="Z320" i="1"/>
  <c r="BN320" i="1"/>
  <c r="Y323" i="1"/>
  <c r="Z326" i="1"/>
  <c r="BN326" i="1"/>
  <c r="BP326" i="1"/>
  <c r="Z328" i="1"/>
  <c r="BN328" i="1"/>
  <c r="Z330" i="1"/>
  <c r="BN330" i="1"/>
  <c r="Z335" i="1"/>
  <c r="Z337" i="1" s="1"/>
  <c r="BN335" i="1"/>
  <c r="BP335" i="1"/>
  <c r="Z340" i="1"/>
  <c r="BN340" i="1"/>
  <c r="BP340" i="1"/>
  <c r="Z341" i="1"/>
  <c r="BN341" i="1"/>
  <c r="Y345" i="1"/>
  <c r="Y350" i="1"/>
  <c r="BP347" i="1"/>
  <c r="BN347" i="1"/>
  <c r="Z347" i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Z462" i="1" s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BP343" i="1"/>
  <c r="BN343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68" i="1"/>
  <c r="BN368" i="1"/>
  <c r="Z368" i="1"/>
  <c r="BP372" i="1"/>
  <c r="BN372" i="1"/>
  <c r="Z372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26" i="1" l="1"/>
  <c r="Z405" i="1"/>
  <c r="Z331" i="1"/>
  <c r="Z280" i="1"/>
  <c r="Z213" i="1"/>
  <c r="Z202" i="1"/>
  <c r="Z157" i="1"/>
  <c r="Z152" i="1"/>
  <c r="Z136" i="1"/>
  <c r="Z34" i="1"/>
  <c r="Z91" i="1"/>
  <c r="Z451" i="1"/>
  <c r="Y607" i="1"/>
  <c r="Y606" i="1"/>
  <c r="Y609" i="1"/>
  <c r="Z361" i="1"/>
  <c r="Z235" i="1"/>
  <c r="Z104" i="1"/>
  <c r="Z564" i="1"/>
  <c r="Z591" i="1"/>
  <c r="Z268" i="1"/>
  <c r="Y608" i="1"/>
  <c r="Z573" i="1"/>
  <c r="Z535" i="1"/>
  <c r="Z521" i="1"/>
  <c r="Z399" i="1"/>
  <c r="Z344" i="1"/>
  <c r="Z322" i="1"/>
  <c r="Z289" i="1"/>
  <c r="Z315" i="1"/>
  <c r="Z227" i="1"/>
  <c r="Z191" i="1"/>
  <c r="Z178" i="1"/>
  <c r="Z172" i="1"/>
  <c r="Z164" i="1"/>
  <c r="Z121" i="1"/>
  <c r="Z112" i="1"/>
  <c r="Z86" i="1"/>
  <c r="Z72" i="1"/>
  <c r="Z62" i="1"/>
  <c r="Z57" i="1"/>
  <c r="Y605" i="1"/>
  <c r="Z557" i="1"/>
  <c r="Z585" i="1"/>
  <c r="Z477" i="1"/>
  <c r="Z413" i="1"/>
  <c r="Z375" i="1"/>
  <c r="Z350" i="1"/>
  <c r="Z247" i="1"/>
  <c r="Z259" i="1"/>
  <c r="X608" i="1"/>
  <c r="Z610" i="1" l="1"/>
</calcChain>
</file>

<file path=xl/sharedStrings.xml><?xml version="1.0" encoding="utf-8"?>
<sst xmlns="http://schemas.openxmlformats.org/spreadsheetml/2006/main" count="2541" uniqueCount="833">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</sst>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832</v>
      </c>
      <c r="I5" s="661"/>
      <c r="J5" s="661"/>
      <c r="K5" s="661"/>
      <c r="L5" s="661"/>
      <c r="M5" s="449"/>
      <c r="N5" s="58"/>
      <c r="P5" s="24" t="s">
        <v>10</v>
      </c>
      <c r="Q5" s="760">
        <v>45512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Четверг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3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0.54166666666666663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3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397">
        <v>4607091385670</v>
      </c>
      <c r="E51" s="398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89"/>
      <c r="R51" s="389"/>
      <c r="S51" s="389"/>
      <c r="T51" s="390"/>
      <c r="U51" s="34"/>
      <c r="V51" s="34"/>
      <c r="W51" s="35" t="s">
        <v>68</v>
      </c>
      <c r="X51" s="384">
        <v>150</v>
      </c>
      <c r="Y51" s="385">
        <f t="shared" ref="Y51:Y56" si="6">IFERROR(IF(X51="",0,CEILING((X51/$H51),1)*$H51),"")</f>
        <v>151.20000000000002</v>
      </c>
      <c r="Z51" s="36">
        <f>IFERROR(IF(Y51=0,"",ROUNDUP(Y51/H51,0)*0.02175),"")</f>
        <v>0.30449999999999999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156.66666666666666</v>
      </c>
      <c r="BN51" s="64">
        <f t="shared" ref="BN51:BN56" si="8">IFERROR(Y51*I51/H51,"0")</f>
        <v>157.91999999999999</v>
      </c>
      <c r="BO51" s="64">
        <f t="shared" ref="BO51:BO56" si="9">IFERROR(1/J51*(X51/H51),"0")</f>
        <v>0.24801587301587297</v>
      </c>
      <c r="BP51" s="64">
        <f t="shared" ref="BP51:BP56" si="10">IFERROR(1/J51*(Y51/H51),"0")</f>
        <v>0.25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4301011540</v>
      </c>
      <c r="D52" s="397">
        <v>4607091385670</v>
      </c>
      <c r="E52" s="398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397">
        <v>4607091385687</v>
      </c>
      <c r="E54" s="398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7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84">
        <v>320</v>
      </c>
      <c r="Y54" s="385">
        <f t="shared" si="6"/>
        <v>320</v>
      </c>
      <c r="Z54" s="36">
        <f>IFERROR(IF(Y54=0,"",ROUNDUP(Y54/H54,0)*0.00937),"")</f>
        <v>0.74960000000000004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339.20000000000005</v>
      </c>
      <c r="BN54" s="64">
        <f t="shared" si="8"/>
        <v>339.20000000000005</v>
      </c>
      <c r="BO54" s="64">
        <f t="shared" si="9"/>
        <v>0.66666666666666663</v>
      </c>
      <c r="BP54" s="64">
        <f t="shared" si="10"/>
        <v>0.66666666666666663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4301011565</v>
      </c>
      <c r="D55" s="397">
        <v>4680115882539</v>
      </c>
      <c r="E55" s="398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5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93.888888888888886</v>
      </c>
      <c r="Y57" s="386">
        <f>IFERROR(Y51/H51,"0")+IFERROR(Y52/H52,"0")+IFERROR(Y53/H53,"0")+IFERROR(Y54/H54,"0")+IFERROR(Y55/H55,"0")+IFERROR(Y56/H56,"0")</f>
        <v>94</v>
      </c>
      <c r="Z57" s="386">
        <f>IFERROR(IF(Z51="",0,Z51),"0")+IFERROR(IF(Z52="",0,Z52),"0")+IFERROR(IF(Z53="",0,Z53),"0")+IFERROR(IF(Z54="",0,Z54),"0")+IFERROR(IF(Z55="",0,Z55),"0")+IFERROR(IF(Z56="",0,Z56),"0")</f>
        <v>1.0541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470</v>
      </c>
      <c r="Y58" s="386">
        <f>IFERROR(SUM(Y51:Y56),"0")</f>
        <v>471.20000000000005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17</v>
      </c>
      <c r="Y61" s="385">
        <f>IFERROR(IF(X61="",0,CEILING((X61/$H61),1)*$H61),"")</f>
        <v>18</v>
      </c>
      <c r="Z61" s="36">
        <f>IFERROR(IF(Y61=0,"",ROUNDUP(Y61/H61,0)*0.00753),"")</f>
        <v>7.5300000000000006E-2</v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18.888888888888889</v>
      </c>
      <c r="BN61" s="64">
        <f>IFERROR(Y61*I61/H61,"0")</f>
        <v>20</v>
      </c>
      <c r="BO61" s="64">
        <f>IFERROR(1/J61*(X61/H61),"0")</f>
        <v>6.0541310541310539E-2</v>
      </c>
      <c r="BP61" s="64">
        <f>IFERROR(1/J61*(Y61/H61),"0")</f>
        <v>6.4102564102564097E-2</v>
      </c>
    </row>
    <row r="62" spans="1:68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9.4444444444444446</v>
      </c>
      <c r="Y62" s="386">
        <f>IFERROR(Y60/H60,"0")+IFERROR(Y61/H61,"0")</f>
        <v>10</v>
      </c>
      <c r="Z62" s="386">
        <f>IFERROR(IF(Z60="",0,Z60),"0")+IFERROR(IF(Z61="",0,Z61),"0")</f>
        <v>7.5300000000000006E-2</v>
      </c>
      <c r="AA62" s="387"/>
      <c r="AB62" s="387"/>
      <c r="AC62" s="387"/>
    </row>
    <row r="63" spans="1:68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17</v>
      </c>
      <c r="Y63" s="386">
        <f>IFERROR(SUM(Y60:Y61),"0")</f>
        <v>18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229</v>
      </c>
      <c r="Y67" s="385">
        <f t="shared" si="11"/>
        <v>237.60000000000002</v>
      </c>
      <c r="Z67" s="36">
        <f>IFERROR(IF(Y67=0,"",ROUNDUP(Y67/H67,0)*0.02175),"")</f>
        <v>0.47849999999999998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239.17777777777775</v>
      </c>
      <c r="BN67" s="64">
        <f t="shared" si="13"/>
        <v>248.16</v>
      </c>
      <c r="BO67" s="64">
        <f t="shared" si="14"/>
        <v>0.37863756613756611</v>
      </c>
      <c r="BP67" s="64">
        <f t="shared" si="15"/>
        <v>0.39285714285714285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228</v>
      </c>
      <c r="Y69" s="385">
        <f t="shared" si="11"/>
        <v>229.5</v>
      </c>
      <c r="Z69" s="36">
        <f>IFERROR(IF(Y69=0,"",ROUNDUP(Y69/H69,0)*0.00937),"")</f>
        <v>0.47787000000000002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240.16</v>
      </c>
      <c r="BN69" s="64">
        <f t="shared" si="13"/>
        <v>241.74000000000004</v>
      </c>
      <c r="BO69" s="64">
        <f t="shared" si="14"/>
        <v>0.42222222222222222</v>
      </c>
      <c r="BP69" s="64">
        <f t="shared" si="15"/>
        <v>0.42499999999999999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71.870370370370367</v>
      </c>
      <c r="Y72" s="386">
        <f>IFERROR(Y66/H66,"0")+IFERROR(Y67/H67,"0")+IFERROR(Y68/H68,"0")+IFERROR(Y69/H69,"0")+IFERROR(Y70/H70,"0")+IFERROR(Y71/H71,"0")</f>
        <v>73</v>
      </c>
      <c r="Z72" s="386">
        <f>IFERROR(IF(Z66="",0,Z66),"0")+IFERROR(IF(Z67="",0,Z67),"0")+IFERROR(IF(Z68="",0,Z68),"0")+IFERROR(IF(Z69="",0,Z69),"0")+IFERROR(IF(Z70="",0,Z70),"0")+IFERROR(IF(Z71="",0,Z71),"0")</f>
        <v>0.95636999999999994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457</v>
      </c>
      <c r="Y73" s="386">
        <f>IFERROR(SUM(Y66:Y71),"0")</f>
        <v>467.1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350</v>
      </c>
      <c r="Y75" s="385">
        <f>IFERROR(IF(X75="",0,CEILING((X75/$H75),1)*$H75),"")</f>
        <v>356.40000000000003</v>
      </c>
      <c r="Z75" s="36">
        <f>IFERROR(IF(Y75=0,"",ROUNDUP(Y75/H75,0)*0.02175),"")</f>
        <v>0.71775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365.55555555555554</v>
      </c>
      <c r="BN75" s="64">
        <f>IFERROR(Y75*I75/H75,"0")</f>
        <v>372.23999999999995</v>
      </c>
      <c r="BO75" s="64">
        <f>IFERROR(1/J75*(X75/H75),"0")</f>
        <v>0.57870370370370361</v>
      </c>
      <c r="BP75" s="64">
        <f>IFERROR(1/J75*(Y75/H75),"0")</f>
        <v>0.5892857142857143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166</v>
      </c>
      <c r="Y76" s="385">
        <f>IFERROR(IF(X76="",0,CEILING((X76/$H76),1)*$H76),"")</f>
        <v>167.4</v>
      </c>
      <c r="Z76" s="36">
        <f>IFERROR(IF(Y76=0,"",ROUNDUP(Y76/H76,0)*0.00753),"")</f>
        <v>0.46686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178.29629629629628</v>
      </c>
      <c r="BN76" s="64">
        <f>IFERROR(Y76*I76/H76,"0")</f>
        <v>179.79999999999998</v>
      </c>
      <c r="BO76" s="64">
        <f>IFERROR(1/J76*(X76/H76),"0")</f>
        <v>0.3941120607787274</v>
      </c>
      <c r="BP76" s="64">
        <f>IFERROR(1/J76*(Y76/H76),"0")</f>
        <v>0.39743589743589741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93.888888888888886</v>
      </c>
      <c r="Y77" s="386">
        <f>IFERROR(Y75/H75,"0")+IFERROR(Y76/H76,"0")</f>
        <v>95</v>
      </c>
      <c r="Z77" s="386">
        <f>IFERROR(IF(Z75="",0,Z75),"0")+IFERROR(IF(Z76="",0,Z76),"0")</f>
        <v>1.1846099999999999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516</v>
      </c>
      <c r="Y78" s="386">
        <f>IFERROR(SUM(Y75:Y76),"0")</f>
        <v>523.80000000000007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7</v>
      </c>
      <c r="Y89" s="385">
        <f>IFERROR(IF(X89="",0,CEILING((X89/$H89),1)*$H89),"")</f>
        <v>7.2</v>
      </c>
      <c r="Z89" s="36">
        <f>IFERROR(IF(Y89=0,"",ROUNDUP(Y89/H89,0)*0.00753),"")</f>
        <v>3.0120000000000001E-2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8.0344444444444445</v>
      </c>
      <c r="BN89" s="64">
        <f>IFERROR(Y89*I89/H89,"0")</f>
        <v>8.2639999999999993</v>
      </c>
      <c r="BO89" s="64">
        <f>IFERROR(1/J89*(X89/H89),"0")</f>
        <v>2.4928774928774929E-2</v>
      </c>
      <c r="BP89" s="64">
        <f>IFERROR(1/J89*(Y89/H89),"0")</f>
        <v>2.564102564102564E-2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3.8888888888888888</v>
      </c>
      <c r="Y91" s="386">
        <f>IFERROR(Y89/H89,"0")+IFERROR(Y90/H90,"0")</f>
        <v>4</v>
      </c>
      <c r="Z91" s="386">
        <f>IFERROR(IF(Z89="",0,Z89),"0")+IFERROR(IF(Z90="",0,Z90),"0")</f>
        <v>3.0120000000000001E-2</v>
      </c>
      <c r="AA91" s="387"/>
      <c r="AB91" s="387"/>
      <c r="AC91" s="387"/>
    </row>
    <row r="92" spans="1:68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7</v>
      </c>
      <c r="Y92" s="386">
        <f>IFERROR(SUM(Y89:Y90),"0")</f>
        <v>7.2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4301060366</v>
      </c>
      <c r="D94" s="397">
        <v>4680115881532</v>
      </c>
      <c r="E94" s="398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4301060371</v>
      </c>
      <c r="D95" s="397">
        <v>4680115881532</v>
      </c>
      <c r="E95" s="398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26</v>
      </c>
      <c r="Y101" s="385">
        <f>IFERROR(IF(X101="",0,CEILING((X101/$H101),1)*$H101),"")</f>
        <v>32.400000000000006</v>
      </c>
      <c r="Z101" s="36">
        <f>IFERROR(IF(Y101=0,"",ROUNDUP(Y101/H101,0)*0.02175),"")</f>
        <v>6.5250000000000002E-2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27.155555555555551</v>
      </c>
      <c r="BN101" s="64">
        <f>IFERROR(Y101*I101/H101,"0")</f>
        <v>33.840000000000003</v>
      </c>
      <c r="BO101" s="64">
        <f>IFERROR(1/J101*(X101/H101),"0")</f>
        <v>4.2989417989417987E-2</v>
      </c>
      <c r="BP101" s="64">
        <f>IFERROR(1/J101*(Y101/H101),"0")</f>
        <v>5.3571428571428575E-2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168</v>
      </c>
      <c r="Y103" s="385">
        <f>IFERROR(IF(X103="",0,CEILING((X103/$H103),1)*$H103),"")</f>
        <v>171</v>
      </c>
      <c r="Z103" s="36">
        <f>IFERROR(IF(Y103=0,"",ROUNDUP(Y103/H103,0)*0.00937),"")</f>
        <v>0.35605999999999999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175.84</v>
      </c>
      <c r="BN103" s="64">
        <f>IFERROR(Y103*I103/H103,"0")</f>
        <v>178.98</v>
      </c>
      <c r="BO103" s="64">
        <f>IFERROR(1/J103*(X103/H103),"0")</f>
        <v>0.31111111111111112</v>
      </c>
      <c r="BP103" s="64">
        <f>IFERROR(1/J103*(Y103/H103),"0")</f>
        <v>0.31666666666666665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39.74074074074074</v>
      </c>
      <c r="Y104" s="386">
        <f>IFERROR(Y101/H101,"0")+IFERROR(Y102/H102,"0")+IFERROR(Y103/H103,"0")</f>
        <v>41</v>
      </c>
      <c r="Z104" s="386">
        <f>IFERROR(IF(Z101="",0,Z101),"0")+IFERROR(IF(Z102="",0,Z102),"0")+IFERROR(IF(Z103="",0,Z103),"0")</f>
        <v>0.42130999999999996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194</v>
      </c>
      <c r="Y105" s="386">
        <f>IFERROR(SUM(Y101:Y103),"0")</f>
        <v>203.4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4301051437</v>
      </c>
      <c r="D107" s="397">
        <v>4607091386967</v>
      </c>
      <c r="E107" s="398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4301051543</v>
      </c>
      <c r="D108" s="397">
        <v>4607091386967</v>
      </c>
      <c r="E108" s="398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6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194</v>
      </c>
      <c r="Y109" s="385">
        <f>IFERROR(IF(X109="",0,CEILING((X109/$H109),1)*$H109),"")</f>
        <v>194.4</v>
      </c>
      <c r="Z109" s="36">
        <f>IFERROR(IF(Y109=0,"",ROUNDUP(Y109/H109,0)*0.00753),"")</f>
        <v>0.54215999999999998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213.54370370370367</v>
      </c>
      <c r="BN109" s="64">
        <f>IFERROR(Y109*I109/H109,"0")</f>
        <v>213.98399999999998</v>
      </c>
      <c r="BO109" s="64">
        <f>IFERROR(1/J109*(X109/H109),"0")</f>
        <v>0.4605887939221272</v>
      </c>
      <c r="BP109" s="64">
        <f>IFERROR(1/J109*(Y109/H109),"0")</f>
        <v>0.46153846153846151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71.851851851851848</v>
      </c>
      <c r="Y112" s="386">
        <f>IFERROR(Y107/H107,"0")+IFERROR(Y108/H108,"0")+IFERROR(Y109/H109,"0")+IFERROR(Y110/H110,"0")+IFERROR(Y111/H111,"0")</f>
        <v>72</v>
      </c>
      <c r="Z112" s="386">
        <f>IFERROR(IF(Z107="",0,Z107),"0")+IFERROR(IF(Z108="",0,Z108),"0")+IFERROR(IF(Z109="",0,Z109),"0")+IFERROR(IF(Z110="",0,Z110),"0")+IFERROR(IF(Z111="",0,Z111),"0")</f>
        <v>0.54215999999999998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194</v>
      </c>
      <c r="Y113" s="386">
        <f>IFERROR(SUM(Y107:Y111),"0")</f>
        <v>194.4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163</v>
      </c>
      <c r="Y119" s="385">
        <f>IFERROR(IF(X119="",0,CEILING((X119/$H119),1)*$H119),"")</f>
        <v>166.5</v>
      </c>
      <c r="Z119" s="36">
        <f>IFERROR(IF(Y119=0,"",ROUNDUP(Y119/H119,0)*0.00937),"")</f>
        <v>0.34669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171.69333333333333</v>
      </c>
      <c r="BN119" s="64">
        <f>IFERROR(Y119*I119/H119,"0")</f>
        <v>175.38</v>
      </c>
      <c r="BO119" s="64">
        <f>IFERROR(1/J119*(X119/H119),"0")</f>
        <v>0.30185185185185182</v>
      </c>
      <c r="BP119" s="64">
        <f>IFERROR(1/J119*(Y119/H119),"0")</f>
        <v>0.30833333333333335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36.222222222222221</v>
      </c>
      <c r="Y121" s="386">
        <f>IFERROR(Y116/H116,"0")+IFERROR(Y117/H117,"0")+IFERROR(Y118/H118,"0")+IFERROR(Y119/H119,"0")+IFERROR(Y120/H120,"0")</f>
        <v>37</v>
      </c>
      <c r="Z121" s="386">
        <f>IFERROR(IF(Z116="",0,Z116),"0")+IFERROR(IF(Z117="",0,Z117),"0")+IFERROR(IF(Z118="",0,Z118),"0")+IFERROR(IF(Z119="",0,Z119),"0")+IFERROR(IF(Z120="",0,Z120),"0")</f>
        <v>0.34669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163</v>
      </c>
      <c r="Y122" s="386">
        <f>IFERROR(SUM(Y116:Y120),"0")</f>
        <v>166.5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37</v>
      </c>
      <c r="Y125" s="385">
        <f>IFERROR(IF(X125="",0,CEILING((X125/$H125),1)*$H125),"")</f>
        <v>38.4</v>
      </c>
      <c r="Z125" s="36">
        <f>IFERROR(IF(Y125=0,"",ROUNDUP(Y125/H125,0)*0.00502),"")</f>
        <v>8.0320000000000003E-2</v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38.541666666666671</v>
      </c>
      <c r="BN125" s="64">
        <f>IFERROR(Y125*I125/H125,"0")</f>
        <v>40</v>
      </c>
      <c r="BO125" s="64">
        <f>IFERROR(1/J125*(X125/H125),"0")</f>
        <v>6.588319088319089E-2</v>
      </c>
      <c r="BP125" s="64">
        <f>IFERROR(1/J125*(Y125/H125),"0")</f>
        <v>6.8376068376068383E-2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15.416666666666668</v>
      </c>
      <c r="Y127" s="386">
        <f>IFERROR(Y124/H124,"0")+IFERROR(Y125/H125,"0")+IFERROR(Y126/H126,"0")</f>
        <v>16</v>
      </c>
      <c r="Z127" s="386">
        <f>IFERROR(IF(Z124="",0,Z124),"0")+IFERROR(IF(Z125="",0,Z125),"0")+IFERROR(IF(Z126="",0,Z126),"0")</f>
        <v>8.0320000000000003E-2</v>
      </c>
      <c r="AA127" s="387"/>
      <c r="AB127" s="387"/>
      <c r="AC127" s="387"/>
    </row>
    <row r="128" spans="1:68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37</v>
      </c>
      <c r="Y128" s="386">
        <f>IFERROR(SUM(Y124:Y126),"0")</f>
        <v>38.4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314</v>
      </c>
      <c r="Y133" s="385">
        <f t="shared" si="21"/>
        <v>315.90000000000003</v>
      </c>
      <c r="Z133" s="36">
        <f>IFERROR(IF(Y133=0,"",ROUNDUP(Y133/H133,0)*0.00753),"")</f>
        <v>0.88101000000000007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345.63259259259257</v>
      </c>
      <c r="BN133" s="64">
        <f t="shared" si="23"/>
        <v>347.72399999999999</v>
      </c>
      <c r="BO133" s="64">
        <f t="shared" si="24"/>
        <v>0.74548907882241211</v>
      </c>
      <c r="BP133" s="64">
        <f t="shared" si="25"/>
        <v>0.75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116.29629629629629</v>
      </c>
      <c r="Y136" s="386">
        <f>IFERROR(Y130/H130,"0")+IFERROR(Y131/H131,"0")+IFERROR(Y132/H132,"0")+IFERROR(Y133/H133,"0")+IFERROR(Y134/H134,"0")+IFERROR(Y135/H135,"0")</f>
        <v>117</v>
      </c>
      <c r="Z136" s="386">
        <f>IFERROR(IF(Z130="",0,Z130),"0")+IFERROR(IF(Z131="",0,Z131),"0")+IFERROR(IF(Z132="",0,Z132),"0")+IFERROR(IF(Z133="",0,Z133),"0")+IFERROR(IF(Z134="",0,Z134),"0")+IFERROR(IF(Z135="",0,Z135),"0")</f>
        <v>0.88101000000000007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314</v>
      </c>
      <c r="Y137" s="386">
        <f>IFERROR(SUM(Y130:Y135),"0")</f>
        <v>315.90000000000003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28</v>
      </c>
      <c r="Y151" s="385">
        <f>IFERROR(IF(X151="",0,CEILING((X151/$H151),1)*$H151),"")</f>
        <v>28</v>
      </c>
      <c r="Z151" s="36">
        <f>IFERROR(IF(Y151=0,"",ROUNDUP(Y151/H151,0)*0.00753),"")</f>
        <v>7.5300000000000006E-2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30.880000000000003</v>
      </c>
      <c r="BN151" s="64">
        <f>IFERROR(Y151*I151/H151,"0")</f>
        <v>30.880000000000003</v>
      </c>
      <c r="BO151" s="64">
        <f>IFERROR(1/J151*(X151/H151),"0")</f>
        <v>6.4102564102564097E-2</v>
      </c>
      <c r="BP151" s="64">
        <f>IFERROR(1/J151*(Y151/H151),"0")</f>
        <v>6.4102564102564097E-2</v>
      </c>
    </row>
    <row r="152" spans="1:68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10</v>
      </c>
      <c r="Y152" s="386">
        <f>IFERROR(Y150/H150,"0")+IFERROR(Y151/H151,"0")</f>
        <v>10</v>
      </c>
      <c r="Z152" s="386">
        <f>IFERROR(IF(Z150="",0,Z150),"0")+IFERROR(IF(Z151="",0,Z151),"0")</f>
        <v>7.5300000000000006E-2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28</v>
      </c>
      <c r="Y153" s="386">
        <f>IFERROR(SUM(Y150:Y151),"0")</f>
        <v>28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76</v>
      </c>
      <c r="Y162" s="385">
        <f>IFERROR(IF(X162="",0,CEILING((X162/$H162),1)*$H162),"")</f>
        <v>78</v>
      </c>
      <c r="Z162" s="36">
        <f>IFERROR(IF(Y162=0,"",ROUNDUP(Y162/H162,0)*0.00753),"")</f>
        <v>0.19578000000000001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81.066666666666677</v>
      </c>
      <c r="BN162" s="64">
        <f>IFERROR(Y162*I162/H162,"0")</f>
        <v>83.2</v>
      </c>
      <c r="BO162" s="64">
        <f>IFERROR(1/J162*(X162/H162),"0")</f>
        <v>0.16239316239316237</v>
      </c>
      <c r="BP162" s="64">
        <f>IFERROR(1/J162*(Y162/H162),"0")</f>
        <v>0.16666666666666666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148</v>
      </c>
      <c r="Y163" s="385">
        <f>IFERROR(IF(X163="",0,CEILING((X163/$H163),1)*$H163),"")</f>
        <v>148</v>
      </c>
      <c r="Z163" s="36">
        <f>IFERROR(IF(Y163=0,"",ROUNDUP(Y163/H163,0)*0.00937),"")</f>
        <v>0.34669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156.88</v>
      </c>
      <c r="BN163" s="64">
        <f>IFERROR(Y163*I163/H163,"0")</f>
        <v>156.88</v>
      </c>
      <c r="BO163" s="64">
        <f>IFERROR(1/J163*(X163/H163),"0")</f>
        <v>0.30833333333333335</v>
      </c>
      <c r="BP163" s="64">
        <f>IFERROR(1/J163*(Y163/H163),"0")</f>
        <v>0.30833333333333335</v>
      </c>
    </row>
    <row r="164" spans="1:68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62.333333333333329</v>
      </c>
      <c r="Y164" s="386">
        <f>IFERROR(Y161/H161,"0")+IFERROR(Y162/H162,"0")+IFERROR(Y163/H163,"0")</f>
        <v>63</v>
      </c>
      <c r="Z164" s="386">
        <f>IFERROR(IF(Z161="",0,Z161),"0")+IFERROR(IF(Z162="",0,Z162),"0")+IFERROR(IF(Z163="",0,Z163),"0")</f>
        <v>0.54247000000000001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224</v>
      </c>
      <c r="Y165" s="386">
        <f>IFERROR(SUM(Y161:Y163),"0")</f>
        <v>226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26</v>
      </c>
      <c r="Y176" s="385">
        <f>IFERROR(IF(X176="",0,CEILING((X176/$H176),1)*$H176),"")</f>
        <v>27</v>
      </c>
      <c r="Z176" s="36">
        <f>IFERROR(IF(Y176=0,"",ROUNDUP(Y176/H176,0)*0.00753),"")</f>
        <v>6.7769999999999997E-2</v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28.409333333333333</v>
      </c>
      <c r="BN176" s="64">
        <f>IFERROR(Y176*I176/H176,"0")</f>
        <v>29.501999999999999</v>
      </c>
      <c r="BO176" s="64">
        <f>IFERROR(1/J176*(X176/H176),"0")</f>
        <v>5.5555555555555552E-2</v>
      </c>
      <c r="BP176" s="64">
        <f>IFERROR(1/J176*(Y176/H176),"0")</f>
        <v>5.7692307692307689E-2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8.6666666666666661</v>
      </c>
      <c r="Y178" s="386">
        <f>IFERROR(Y175/H175,"0")+IFERROR(Y176/H176,"0")+IFERROR(Y177/H177,"0")</f>
        <v>9</v>
      </c>
      <c r="Z178" s="386">
        <f>IFERROR(IF(Z175="",0,Z175),"0")+IFERROR(IF(Z176="",0,Z176),"0")+IFERROR(IF(Z177="",0,Z177),"0")</f>
        <v>6.7769999999999997E-2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26</v>
      </c>
      <c r="Y179" s="386">
        <f>IFERROR(SUM(Y175:Y177),"0")</f>
        <v>27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9</v>
      </c>
      <c r="Y186" s="385">
        <f t="shared" si="26"/>
        <v>10.5</v>
      </c>
      <c r="Z186" s="36">
        <f>IFERROR(IF(Y186=0,"",ROUNDUP(Y186/H186,0)*0.00502),"")</f>
        <v>2.5100000000000001E-2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9.5571428571428569</v>
      </c>
      <c r="BN186" s="64">
        <f t="shared" si="28"/>
        <v>11.149999999999999</v>
      </c>
      <c r="BO186" s="64">
        <f t="shared" si="29"/>
        <v>1.8315018315018316E-2</v>
      </c>
      <c r="BP186" s="64">
        <f t="shared" si="30"/>
        <v>2.1367521367521368E-2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21</v>
      </c>
      <c r="Y188" s="385">
        <f t="shared" si="26"/>
        <v>21</v>
      </c>
      <c r="Z188" s="36">
        <f>IFERROR(IF(Y188=0,"",ROUNDUP(Y188/H188,0)*0.00502),"")</f>
        <v>5.0200000000000002E-2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</v>
      </c>
      <c r="BN188" s="64">
        <f t="shared" si="28"/>
        <v>22</v>
      </c>
      <c r="BO188" s="64">
        <f t="shared" si="29"/>
        <v>4.2735042735042736E-2</v>
      </c>
      <c r="BP188" s="64">
        <f t="shared" si="30"/>
        <v>4.2735042735042736E-2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14.285714285714285</v>
      </c>
      <c r="Y191" s="386">
        <f>IFERROR(Y183/H183,"0")+IFERROR(Y184/H184,"0")+IFERROR(Y185/H185,"0")+IFERROR(Y186/H186,"0")+IFERROR(Y187/H187,"0")+IFERROR(Y188/H188,"0")+IFERROR(Y189/H189,"0")+IFERROR(Y190/H190,"0")</f>
        <v>15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7.5300000000000006E-2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30</v>
      </c>
      <c r="Y192" s="386">
        <f>IFERROR(SUM(Y183:Y190),"0")</f>
        <v>31.5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328</v>
      </c>
      <c r="Y205" s="385">
        <f t="shared" ref="Y205:Y212" si="31">IFERROR(IF(X205="",0,CEILING((X205/$H205),1)*$H205),"")</f>
        <v>329.40000000000003</v>
      </c>
      <c r="Z205" s="36">
        <f>IFERROR(IF(Y205=0,"",ROUNDUP(Y205/H205,0)*0.00937),"")</f>
        <v>0.57157000000000002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340.75555555555559</v>
      </c>
      <c r="BN205" s="64">
        <f t="shared" ref="BN205:BN212" si="33">IFERROR(Y205*I205/H205,"0")</f>
        <v>342.21000000000004</v>
      </c>
      <c r="BO205" s="64">
        <f t="shared" ref="BO205:BO212" si="34">IFERROR(1/J205*(X205/H205),"0")</f>
        <v>0.50617283950617276</v>
      </c>
      <c r="BP205" s="64">
        <f t="shared" ref="BP205:BP212" si="35">IFERROR(1/J205*(Y205/H205),"0")</f>
        <v>0.5083333333333333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60.740740740740733</v>
      </c>
      <c r="Y213" s="386">
        <f>IFERROR(Y205/H205,"0")+IFERROR(Y206/H206,"0")+IFERROR(Y207/H207,"0")+IFERROR(Y208/H208,"0")+IFERROR(Y209/H209,"0")+IFERROR(Y210/H210,"0")+IFERROR(Y211/H211,"0")+IFERROR(Y212/H212,"0")</f>
        <v>61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0.57157000000000002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328</v>
      </c>
      <c r="Y214" s="386">
        <f>IFERROR(SUM(Y205:Y212),"0")</f>
        <v>329.40000000000003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19</v>
      </c>
      <c r="Y234" s="385">
        <f>IFERROR(IF(X234="",0,CEILING((X234/$H234),1)*$H234),"")</f>
        <v>19.2</v>
      </c>
      <c r="Z234" s="36">
        <f>IFERROR(IF(Y234=0,"",ROUNDUP(Y234/H234,0)*0.00753),"")</f>
        <v>6.0240000000000002E-2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21.153333333333336</v>
      </c>
      <c r="BN234" s="64">
        <f>IFERROR(Y234*I234/H234,"0")</f>
        <v>21.376000000000001</v>
      </c>
      <c r="BO234" s="64">
        <f>IFERROR(1/J234*(X234/H234),"0")</f>
        <v>5.0747863247863248E-2</v>
      </c>
      <c r="BP234" s="64">
        <f>IFERROR(1/J234*(Y234/H234),"0")</f>
        <v>5.128205128205128E-2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7.916666666666667</v>
      </c>
      <c r="Y235" s="386">
        <f>IFERROR(Y230/H230,"0")+IFERROR(Y231/H231,"0")+IFERROR(Y232/H232,"0")+IFERROR(Y233/H233,"0")+IFERROR(Y234/H234,"0")</f>
        <v>8</v>
      </c>
      <c r="Z235" s="386">
        <f>IFERROR(IF(Z230="",0,Z230),"0")+IFERROR(IF(Z231="",0,Z231),"0")+IFERROR(IF(Z232="",0,Z232),"0")+IFERROR(IF(Z233="",0,Z233),"0")+IFERROR(IF(Z234="",0,Z234),"0")</f>
        <v>6.0240000000000002E-2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19</v>
      </c>
      <c r="Y236" s="386">
        <f>IFERROR(SUM(Y230:Y234),"0")</f>
        <v>19.2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30</v>
      </c>
      <c r="Y251" s="385">
        <f t="shared" ref="Y251:Y258" si="47">IFERROR(IF(X251="",0,CEILING((X251/$H251),1)*$H251),"")</f>
        <v>34.799999999999997</v>
      </c>
      <c r="Z251" s="36">
        <f>IFERROR(IF(Y251=0,"",ROUNDUP(Y251/H251,0)*0.02175),"")</f>
        <v>6.5250000000000002E-2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31.241379310344826</v>
      </c>
      <c r="BN251" s="64">
        <f t="shared" ref="BN251:BN258" si="49">IFERROR(Y251*I251/H251,"0")</f>
        <v>36.239999999999995</v>
      </c>
      <c r="BO251" s="64">
        <f t="shared" ref="BO251:BO258" si="50">IFERROR(1/J251*(X251/H251),"0")</f>
        <v>4.6182266009852216E-2</v>
      </c>
      <c r="BP251" s="64">
        <f t="shared" ref="BP251:BP258" si="51">IFERROR(1/J251*(Y251/H251),"0")</f>
        <v>5.3571428571428568E-2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10</v>
      </c>
      <c r="Y254" s="385">
        <f t="shared" si="47"/>
        <v>11.6</v>
      </c>
      <c r="Z254" s="36">
        <f>IFERROR(IF(Y254=0,"",ROUNDUP(Y254/H254,0)*0.02175),"")</f>
        <v>2.1749999999999999E-2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10.413793103448276</v>
      </c>
      <c r="BN254" s="64">
        <f t="shared" si="49"/>
        <v>12.079999999999998</v>
      </c>
      <c r="BO254" s="64">
        <f t="shared" si="50"/>
        <v>1.5394088669950739E-2</v>
      </c>
      <c r="BP254" s="64">
        <f t="shared" si="51"/>
        <v>1.7857142857142856E-2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39</v>
      </c>
      <c r="Y255" s="385">
        <f t="shared" si="47"/>
        <v>40</v>
      </c>
      <c r="Z255" s="36">
        <f>IFERROR(IF(Y255=0,"",ROUNDUP(Y255/H255,0)*0.00937),"")</f>
        <v>9.3700000000000006E-2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41.34</v>
      </c>
      <c r="BN255" s="64">
        <f t="shared" si="49"/>
        <v>42.400000000000006</v>
      </c>
      <c r="BO255" s="64">
        <f t="shared" si="50"/>
        <v>8.1250000000000003E-2</v>
      </c>
      <c r="BP255" s="64">
        <f t="shared" si="51"/>
        <v>8.3333333333333329E-2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13.198275862068966</v>
      </c>
      <c r="Y259" s="386">
        <f>IFERROR(Y251/H251,"0")+IFERROR(Y252/H252,"0")+IFERROR(Y253/H253,"0")+IFERROR(Y254/H254,"0")+IFERROR(Y255/H255,"0")+IFERROR(Y256/H256,"0")+IFERROR(Y257/H257,"0")+IFERROR(Y258/H258,"0")</f>
        <v>14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0.1807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79</v>
      </c>
      <c r="Y260" s="386">
        <f>IFERROR(SUM(Y251:Y258),"0")</f>
        <v>86.4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104</v>
      </c>
      <c r="Y287" s="385">
        <f>IFERROR(IF(X287="",0,CEILING((X287/$H287),1)*$H287),"")</f>
        <v>105.6</v>
      </c>
      <c r="Z287" s="36">
        <f>IFERROR(IF(Y287=0,"",ROUNDUP(Y287/H287,0)*0.00753),"")</f>
        <v>0.33132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112.66666666666669</v>
      </c>
      <c r="BN287" s="64">
        <f>IFERROR(Y287*I287/H287,"0")</f>
        <v>114.4</v>
      </c>
      <c r="BO287" s="64">
        <f>IFERROR(1/J287*(X287/H287),"0")</f>
        <v>0.27777777777777779</v>
      </c>
      <c r="BP287" s="64">
        <f>IFERROR(1/J287*(Y287/H287),"0")</f>
        <v>0.28205128205128205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43.333333333333336</v>
      </c>
      <c r="Y289" s="386">
        <f>IFERROR(Y284/H284,"0")+IFERROR(Y285/H285,"0")+IFERROR(Y286/H286,"0")+IFERROR(Y287/H287,"0")+IFERROR(Y288/H288,"0")</f>
        <v>44</v>
      </c>
      <c r="Z289" s="386">
        <f>IFERROR(IF(Z284="",0,Z284),"0")+IFERROR(IF(Z285="",0,Z285),"0")+IFERROR(IF(Z286="",0,Z286),"0")+IFERROR(IF(Z287="",0,Z287),"0")+IFERROR(IF(Z288="",0,Z288),"0")</f>
        <v>0.33132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104</v>
      </c>
      <c r="Y290" s="386">
        <f>IFERROR(SUM(Y284:Y288),"0")</f>
        <v>105.6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130</v>
      </c>
      <c r="Y319" s="385">
        <f>IFERROR(IF(X319="",0,CEILING((X319/$H319),1)*$H319),"")</f>
        <v>130.20000000000002</v>
      </c>
      <c r="Z319" s="36">
        <f>IFERROR(IF(Y319=0,"",ROUNDUP(Y319/H319,0)*0.00753),"")</f>
        <v>0.23343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138.04761904761904</v>
      </c>
      <c r="BN319" s="64">
        <f>IFERROR(Y319*I319/H319,"0")</f>
        <v>138.26000000000002</v>
      </c>
      <c r="BO319" s="64">
        <f>IFERROR(1/J319*(X319/H319),"0")</f>
        <v>0.1984126984126984</v>
      </c>
      <c r="BP319" s="64">
        <f>IFERROR(1/J319*(Y319/H319),"0")</f>
        <v>0.19871794871794873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35</v>
      </c>
      <c r="Y321" s="385">
        <f>IFERROR(IF(X321="",0,CEILING((X321/$H321),1)*$H321),"")</f>
        <v>35.700000000000003</v>
      </c>
      <c r="Z321" s="36">
        <f>IFERROR(IF(Y321=0,"",ROUNDUP(Y321/H321,0)*0.00502),"")</f>
        <v>8.5339999999999999E-2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37.166666666666664</v>
      </c>
      <c r="BN321" s="64">
        <f>IFERROR(Y321*I321/H321,"0")</f>
        <v>37.910000000000004</v>
      </c>
      <c r="BO321" s="64">
        <f>IFERROR(1/J321*(X321/H321),"0")</f>
        <v>7.1225071225071226E-2</v>
      </c>
      <c r="BP321" s="64">
        <f>IFERROR(1/J321*(Y321/H321),"0")</f>
        <v>7.2649572649572655E-2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47.61904761904762</v>
      </c>
      <c r="Y322" s="386">
        <f>IFERROR(Y318/H318,"0")+IFERROR(Y319/H319,"0")+IFERROR(Y320/H320,"0")+IFERROR(Y321/H321,"0")</f>
        <v>48</v>
      </c>
      <c r="Z322" s="386">
        <f>IFERROR(IF(Z318="",0,Z318),"0")+IFERROR(IF(Z319="",0,Z319),"0")+IFERROR(IF(Z320="",0,Z320),"0")+IFERROR(IF(Z321="",0,Z321),"0")</f>
        <v>0.31877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165</v>
      </c>
      <c r="Y323" s="386">
        <f>IFERROR(SUM(Y318:Y321),"0")</f>
        <v>165.90000000000003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36</v>
      </c>
      <c r="Y328" s="385">
        <f t="shared" si="57"/>
        <v>36</v>
      </c>
      <c r="Z328" s="36">
        <f>IFERROR(IF(Y328=0,"",ROUNDUP(Y328/H328,0)*0.00753),"")</f>
        <v>9.0359999999999996E-2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39.192</v>
      </c>
      <c r="BN328" s="64">
        <f t="shared" si="59"/>
        <v>39.192</v>
      </c>
      <c r="BO328" s="64">
        <f t="shared" si="60"/>
        <v>7.6923076923076927E-2</v>
      </c>
      <c r="BP328" s="64">
        <f t="shared" si="61"/>
        <v>7.6923076923076927E-2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12</v>
      </c>
      <c r="Y331" s="386">
        <f>IFERROR(Y325/H325,"0")+IFERROR(Y326/H326,"0")+IFERROR(Y327/H327,"0")+IFERROR(Y328/H328,"0")+IFERROR(Y329/H329,"0")+IFERROR(Y330/H330,"0")</f>
        <v>12</v>
      </c>
      <c r="Z331" s="386">
        <f>IFERROR(IF(Z325="",0,Z325),"0")+IFERROR(IF(Z326="",0,Z326),"0")+IFERROR(IF(Z327="",0,Z327),"0")+IFERROR(IF(Z328="",0,Z328),"0")+IFERROR(IF(Z329="",0,Z329),"0")+IFERROR(IF(Z330="",0,Z330),"0")</f>
        <v>9.0359999999999996E-2</v>
      </c>
      <c r="AA331" s="387"/>
      <c r="AB331" s="387"/>
      <c r="AC331" s="387"/>
    </row>
    <row r="332" spans="1:68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36</v>
      </c>
      <c r="Y332" s="386">
        <f>IFERROR(SUM(Y325:Y330),"0")</f>
        <v>36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101</v>
      </c>
      <c r="Y335" s="385">
        <f>IFERROR(IF(X335="",0,CEILING((X335/$H335),1)*$H335),"")</f>
        <v>101.39999999999999</v>
      </c>
      <c r="Z335" s="36">
        <f>IFERROR(IF(Y335=0,"",ROUNDUP(Y335/H335,0)*0.02175),"")</f>
        <v>0.28275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108.30307692307694</v>
      </c>
      <c r="BN335" s="64">
        <f>IFERROR(Y335*I335/H335,"0")</f>
        <v>108.732</v>
      </c>
      <c r="BO335" s="64">
        <f>IFERROR(1/J335*(X335/H335),"0")</f>
        <v>0.23122710622710621</v>
      </c>
      <c r="BP335" s="64">
        <f>IFERROR(1/J335*(Y335/H335),"0")</f>
        <v>0.23214285714285712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12.948717948717949</v>
      </c>
      <c r="Y337" s="386">
        <f>IFERROR(Y334/H334,"0")+IFERROR(Y335/H335,"0")+IFERROR(Y336/H336,"0")</f>
        <v>13</v>
      </c>
      <c r="Z337" s="386">
        <f>IFERROR(IF(Z334="",0,Z334),"0")+IFERROR(IF(Z335="",0,Z335),"0")+IFERROR(IF(Z336="",0,Z336),"0")</f>
        <v>0.28275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101</v>
      </c>
      <c r="Y338" s="386">
        <f>IFERROR(SUM(Y334:Y336),"0")</f>
        <v>101.39999999999999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248</v>
      </c>
      <c r="Y359" s="385">
        <f>IFERROR(IF(X359="",0,CEILING((X359/$H359),1)*$H359),"")</f>
        <v>249.9</v>
      </c>
      <c r="Z359" s="36">
        <f>IFERROR(IF(Y359=0,"",ROUNDUP(Y359/H359,0)*0.00753),"")</f>
        <v>0.89607000000000003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280.12190476190472</v>
      </c>
      <c r="BN359" s="64">
        <f>IFERROR(Y359*I359/H359,"0")</f>
        <v>282.26799999999997</v>
      </c>
      <c r="BO359" s="64">
        <f>IFERROR(1/J359*(X359/H359),"0")</f>
        <v>0.757020757020757</v>
      </c>
      <c r="BP359" s="64">
        <f>IFERROR(1/J359*(Y359/H359),"0")</f>
        <v>0.76282051282051277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7</v>
      </c>
      <c r="Y360" s="385">
        <f>IFERROR(IF(X360="",0,CEILING((X360/$H360),1)*$H360),"")</f>
        <v>8.4</v>
      </c>
      <c r="Z360" s="36">
        <f>IFERROR(IF(Y360=0,"",ROUNDUP(Y360/H360,0)*0.00753),"")</f>
        <v>3.0120000000000001E-2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7.8666666666666663</v>
      </c>
      <c r="BN360" s="64">
        <f>IFERROR(Y360*I360/H360,"0")</f>
        <v>9.44</v>
      </c>
      <c r="BO360" s="64">
        <f>IFERROR(1/J360*(X360/H360),"0")</f>
        <v>2.1367521367521364E-2</v>
      </c>
      <c r="BP360" s="64">
        <f>IFERROR(1/J360*(Y360/H360),"0")</f>
        <v>2.564102564102564E-2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121.42857142857142</v>
      </c>
      <c r="Y361" s="386">
        <f>IFERROR(Y358/H358,"0")+IFERROR(Y359/H359,"0")+IFERROR(Y360/H360,"0")</f>
        <v>123</v>
      </c>
      <c r="Z361" s="386">
        <f>IFERROR(IF(Z358="",0,Z358),"0")+IFERROR(IF(Z359="",0,Z359),"0")+IFERROR(IF(Z360="",0,Z360),"0")</f>
        <v>0.92619000000000007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255</v>
      </c>
      <c r="Y362" s="386">
        <f>IFERROR(SUM(Y358:Y360),"0")</f>
        <v>258.3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4301011943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4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400</v>
      </c>
      <c r="Y367" s="385">
        <f t="shared" si="62"/>
        <v>405</v>
      </c>
      <c r="Z367" s="36">
        <f>IFERROR(IF(Y367=0,"",ROUNDUP(Y367/H367,0)*0.02175),"")</f>
        <v>0.58724999999999994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412.8</v>
      </c>
      <c r="BN367" s="64">
        <f t="shared" si="64"/>
        <v>417.96000000000004</v>
      </c>
      <c r="BO367" s="64">
        <f t="shared" si="65"/>
        <v>0.55555555555555558</v>
      </c>
      <c r="BP367" s="64">
        <f t="shared" si="66"/>
        <v>0.5625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4301011946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78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4301011869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7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4301011947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7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4301011870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5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9</v>
      </c>
      <c r="Y373" s="385">
        <f t="shared" si="62"/>
        <v>10</v>
      </c>
      <c r="Z373" s="36">
        <f>IFERROR(IF(Y373=0,"",ROUNDUP(Y373/H373,0)*0.00937),"")</f>
        <v>1.874E-2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9.3780000000000001</v>
      </c>
      <c r="BN373" s="64">
        <f t="shared" si="64"/>
        <v>10.42</v>
      </c>
      <c r="BO373" s="64">
        <f t="shared" si="65"/>
        <v>1.4999999999999999E-2</v>
      </c>
      <c r="BP373" s="64">
        <f t="shared" si="66"/>
        <v>1.6666666666666666E-2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28.466666666666669</v>
      </c>
      <c r="Y375" s="386">
        <f>IFERROR(Y366/H366,"0")+IFERROR(Y367/H367,"0")+IFERROR(Y368/H368,"0")+IFERROR(Y369/H369,"0")+IFERROR(Y370/H370,"0")+IFERROR(Y371/H371,"0")+IFERROR(Y372/H372,"0")+IFERROR(Y373/H373,"0")+IFERROR(Y374/H374,"0")</f>
        <v>29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0.60598999999999992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409</v>
      </c>
      <c r="Y376" s="386">
        <f>IFERROR(SUM(Y366:Y374),"0")</f>
        <v>415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108</v>
      </c>
      <c r="Y378" s="385">
        <f>IFERROR(IF(X378="",0,CEILING((X378/$H378),1)*$H378),"")</f>
        <v>120</v>
      </c>
      <c r="Z378" s="36">
        <f>IFERROR(IF(Y378=0,"",ROUNDUP(Y378/H378,0)*0.02175),"")</f>
        <v>0.17399999999999999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111.456</v>
      </c>
      <c r="BN378" s="64">
        <f>IFERROR(Y378*I378/H378,"0")</f>
        <v>123.84</v>
      </c>
      <c r="BO378" s="64">
        <f>IFERROR(1/J378*(X378/H378),"0")</f>
        <v>0.15</v>
      </c>
      <c r="BP378" s="64">
        <f>IFERROR(1/J378*(Y378/H378),"0")</f>
        <v>0.16666666666666666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7.2</v>
      </c>
      <c r="Y380" s="386">
        <f>IFERROR(Y378/H378,"0")+IFERROR(Y379/H379,"0")</f>
        <v>8</v>
      </c>
      <c r="Z380" s="386">
        <f>IFERROR(IF(Z378="",0,Z378),"0")+IFERROR(IF(Z379="",0,Z379),"0")</f>
        <v>0.17399999999999999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108</v>
      </c>
      <c r="Y381" s="386">
        <f>IFERROR(SUM(Y378:Y379),"0")</f>
        <v>120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4301060314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4301060345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4301031139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4301031303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4301051297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4301051634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4301060322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4301060377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4301031177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563</v>
      </c>
      <c r="C428" s="31">
        <v>4301031355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564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565</v>
      </c>
      <c r="C429" s="31">
        <v>4301031322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40" t="s">
        <v>566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4301031174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7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569</v>
      </c>
      <c r="C431" s="31">
        <v>4301031323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25" t="s">
        <v>570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28</v>
      </c>
      <c r="Y434" s="385">
        <f t="shared" si="67"/>
        <v>28.56</v>
      </c>
      <c r="Z434" s="36">
        <f t="shared" si="68"/>
        <v>0.12801000000000001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43.333333333333336</v>
      </c>
      <c r="BN434" s="64">
        <f t="shared" si="70"/>
        <v>44.2</v>
      </c>
      <c r="BO434" s="64">
        <f t="shared" si="71"/>
        <v>0.10683760683760685</v>
      </c>
      <c r="BP434" s="64">
        <f t="shared" si="72"/>
        <v>0.10897435897435898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23</v>
      </c>
      <c r="Y437" s="385">
        <f t="shared" si="67"/>
        <v>23.1</v>
      </c>
      <c r="Z437" s="36">
        <f t="shared" si="73"/>
        <v>5.5220000000000005E-2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24.423809523809524</v>
      </c>
      <c r="BN437" s="64">
        <f t="shared" si="70"/>
        <v>24.53</v>
      </c>
      <c r="BO437" s="64">
        <f t="shared" si="71"/>
        <v>4.680504680504681E-2</v>
      </c>
      <c r="BP437" s="64">
        <f t="shared" si="72"/>
        <v>4.7008547008547015E-2</v>
      </c>
    </row>
    <row r="438" spans="1:68" ht="27" hidden="1" customHeight="1" x14ac:dyDescent="0.25">
      <c r="A438" s="54" t="s">
        <v>581</v>
      </c>
      <c r="B438" s="54" t="s">
        <v>583</v>
      </c>
      <c r="C438" s="31">
        <v>4301031330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44" t="s">
        <v>584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18</v>
      </c>
      <c r="Y441" s="385">
        <f t="shared" si="67"/>
        <v>18.900000000000002</v>
      </c>
      <c r="Z441" s="36">
        <f t="shared" si="73"/>
        <v>4.5179999999999998E-2</v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19.114285714285714</v>
      </c>
      <c r="BN441" s="64">
        <f t="shared" si="70"/>
        <v>20.07</v>
      </c>
      <c r="BO441" s="64">
        <f t="shared" si="71"/>
        <v>3.6630036630036632E-2</v>
      </c>
      <c r="BP441" s="64">
        <f t="shared" si="72"/>
        <v>3.8461538461538464E-2</v>
      </c>
    </row>
    <row r="442" spans="1:68" ht="37.5" hidden="1" customHeight="1" x14ac:dyDescent="0.25">
      <c r="A442" s="54" t="s">
        <v>589</v>
      </c>
      <c r="B442" s="54" t="s">
        <v>591</v>
      </c>
      <c r="C442" s="31">
        <v>4301031331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17" t="s">
        <v>592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35</v>
      </c>
      <c r="Y446" s="385">
        <f t="shared" si="67"/>
        <v>35.700000000000003</v>
      </c>
      <c r="Z446" s="36">
        <f t="shared" si="73"/>
        <v>8.5339999999999999E-2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37.166666666666664</v>
      </c>
      <c r="BN446" s="64">
        <f t="shared" si="70"/>
        <v>37.910000000000004</v>
      </c>
      <c r="BO446" s="64">
        <f t="shared" si="71"/>
        <v>7.1225071225071226E-2</v>
      </c>
      <c r="BP446" s="64">
        <f t="shared" si="72"/>
        <v>7.2649572649572655E-2</v>
      </c>
    </row>
    <row r="447" spans="1:68" ht="27" hidden="1" customHeight="1" x14ac:dyDescent="0.25">
      <c r="A447" s="54" t="s">
        <v>600</v>
      </c>
      <c r="B447" s="54" t="s">
        <v>602</v>
      </c>
      <c r="C447" s="31">
        <v>4301031358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603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4301031333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2" t="s">
        <v>603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52.857142857142854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54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0.31374999999999997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104</v>
      </c>
      <c r="Y452" s="386">
        <f>IFERROR(SUM(Y427:Y450),"0")</f>
        <v>106.26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6</v>
      </c>
      <c r="Y460" s="385">
        <f>IFERROR(IF(X460="",0,CEILING((X460/$H460),1)*$H460),"")</f>
        <v>6</v>
      </c>
      <c r="Z460" s="36">
        <f>IFERROR(IF(Y460=0,"",ROUNDUP(Y460/H460,0)*0.00627),"")</f>
        <v>3.1350000000000003E-2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9.0000000000000018</v>
      </c>
      <c r="BN460" s="64">
        <f>IFERROR(Y460*I460/H460,"0")</f>
        <v>9.0000000000000018</v>
      </c>
      <c r="BO460" s="64">
        <f>IFERROR(1/J460*(X460/H460),"0")</f>
        <v>2.5000000000000001E-2</v>
      </c>
      <c r="BP460" s="64">
        <f>IFERROR(1/J460*(Y460/H460),"0")</f>
        <v>2.5000000000000001E-2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5</v>
      </c>
      <c r="Y462" s="386">
        <f>IFERROR(Y459/H459,"0")+IFERROR(Y460/H460,"0")+IFERROR(Y461/H461,"0")</f>
        <v>5</v>
      </c>
      <c r="Z462" s="386">
        <f>IFERROR(IF(Z459="",0,Z459),"0")+IFERROR(IF(Z460="",0,Z460),"0")+IFERROR(IF(Z461="",0,Z461),"0")</f>
        <v>3.1350000000000003E-2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6</v>
      </c>
      <c r="Y463" s="386">
        <f>IFERROR(SUM(Y459:Y461),"0")</f>
        <v>6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4301031167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634</v>
      </c>
      <c r="C474" s="31">
        <v>4301031334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74" t="s">
        <v>635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4301031173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638</v>
      </c>
      <c r="C476" s="31">
        <v>4301031327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8" t="s">
        <v>639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18</v>
      </c>
      <c r="Y518" s="385">
        <f t="shared" si="79"/>
        <v>18</v>
      </c>
      <c r="Z518" s="36">
        <f>IFERROR(IF(Y518=0,"",ROUNDUP(Y518/H518,0)*0.00937),"")</f>
        <v>4.6850000000000003E-2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19.2</v>
      </c>
      <c r="BN518" s="64">
        <f t="shared" si="82"/>
        <v>19.2</v>
      </c>
      <c r="BO518" s="64">
        <f t="shared" si="83"/>
        <v>4.1666666666666664E-2</v>
      </c>
      <c r="BP518" s="64">
        <f t="shared" si="84"/>
        <v>4.1666666666666664E-2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8</v>
      </c>
      <c r="Y519" s="385">
        <f t="shared" si="79"/>
        <v>9.6</v>
      </c>
      <c r="Z519" s="36">
        <f>IFERROR(IF(Y519=0,"",ROUNDUP(Y519/H519,0)*0.00753),"")</f>
        <v>3.0120000000000001E-2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8.6666666666666679</v>
      </c>
      <c r="BN519" s="64">
        <f t="shared" si="82"/>
        <v>10.4</v>
      </c>
      <c r="BO519" s="64">
        <f t="shared" si="83"/>
        <v>2.1367521367521368E-2</v>
      </c>
      <c r="BP519" s="64">
        <f t="shared" si="84"/>
        <v>2.564102564102564E-2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8.3333333333333339</v>
      </c>
      <c r="Y521" s="386">
        <f>IFERROR(Y512/H512,"0")+IFERROR(Y513/H513,"0")+IFERROR(Y514/H514,"0")+IFERROR(Y515/H515,"0")+IFERROR(Y516/H516,"0")+IFERROR(Y517/H517,"0")+IFERROR(Y518/H518,"0")+IFERROR(Y519/H519,"0")+IFERROR(Y520/H520,"0")</f>
        <v>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7.6970000000000011E-2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26</v>
      </c>
      <c r="Y522" s="386">
        <f>IFERROR(SUM(Y512:Y520),"0")</f>
        <v>27.6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12</v>
      </c>
      <c r="Y533" s="385">
        <f t="shared" si="85"/>
        <v>14.4</v>
      </c>
      <c r="Z533" s="36">
        <f>IFERROR(IF(Y533=0,"",ROUNDUP(Y533/H533,0)*0.00937),"")</f>
        <v>3.7479999999999999E-2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12.7</v>
      </c>
      <c r="BN533" s="64">
        <f t="shared" si="87"/>
        <v>15.24</v>
      </c>
      <c r="BO533" s="64">
        <f t="shared" si="88"/>
        <v>2.7777777777777776E-2</v>
      </c>
      <c r="BP533" s="64">
        <f t="shared" si="89"/>
        <v>3.3333333333333333E-2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3.333333333333333</v>
      </c>
      <c r="Y535" s="386">
        <f>IFERROR(Y529/H529,"0")+IFERROR(Y530/H530,"0")+IFERROR(Y531/H531,"0")+IFERROR(Y532/H532,"0")+IFERROR(Y533/H533,"0")+IFERROR(Y534/H534,"0")</f>
        <v>4</v>
      </c>
      <c r="Z535" s="386">
        <f>IFERROR(IF(Z529="",0,Z529),"0")+IFERROR(IF(Z530="",0,Z530),"0")+IFERROR(IF(Z531="",0,Z531),"0")+IFERROR(IF(Z532="",0,Z532),"0")+IFERROR(IF(Z533="",0,Z533),"0")+IFERROR(IF(Z534="",0,Z534),"0")</f>
        <v>3.7479999999999999E-2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12</v>
      </c>
      <c r="Y536" s="386">
        <f>IFERROR(SUM(Y529:Y534),"0")</f>
        <v>14.4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150</v>
      </c>
      <c r="Y571" s="385">
        <f t="shared" si="95"/>
        <v>151.20000000000002</v>
      </c>
      <c r="Z571" s="36">
        <f>IFERROR(IF(Y571=0,"",ROUNDUP(Y571/H571,0)*0.00753),"")</f>
        <v>0.27107999999999999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159.28571428571428</v>
      </c>
      <c r="BN571" s="64">
        <f t="shared" si="97"/>
        <v>160.56</v>
      </c>
      <c r="BO571" s="64">
        <f t="shared" si="98"/>
        <v>0.22893772893772893</v>
      </c>
      <c r="BP571" s="64">
        <f t="shared" si="99"/>
        <v>0.23076923076923075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35.714285714285715</v>
      </c>
      <c r="Y573" s="386">
        <f>IFERROR(Y567/H567,"0")+IFERROR(Y568/H568,"0")+IFERROR(Y569/H569,"0")+IFERROR(Y570/H570,"0")+IFERROR(Y571/H571,"0")+IFERROR(Y572/H572,"0")</f>
        <v>36</v>
      </c>
      <c r="Z573" s="386">
        <f>IFERROR(IF(Z567="",0,Z567),"0")+IFERROR(IF(Z568="",0,Z568),"0")+IFERROR(IF(Z569="",0,Z569),"0")+IFERROR(IF(Z570="",0,Z570),"0")+IFERROR(IF(Z571="",0,Z571),"0")+IFERROR(IF(Z572="",0,Z572),"0")</f>
        <v>0.27107999999999999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150</v>
      </c>
      <c r="Y574" s="386">
        <f>IFERROR(SUM(Y567:Y572),"0")</f>
        <v>151.20000000000002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4579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4661.0600000000004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4881.9727625643827</v>
      </c>
      <c r="Y606" s="386">
        <f>IFERROR(SUM(BN22:BN602),"0")</f>
        <v>4968.6819999999989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10</v>
      </c>
      <c r="Y607" s="38">
        <f>ROUNDUP(SUM(BP22:BP602),0)</f>
        <v>10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5131.9727625643827</v>
      </c>
      <c r="Y608" s="386">
        <f>GrossWeightTotalR+PalletQtyTotalR*25</f>
        <v>5218.6819999999989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1107.8850890488823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1124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10.605350000000001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489.20000000000005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998.1</v>
      </c>
      <c r="E615" s="46">
        <f>IFERROR(Y101*1,"0")+IFERROR(Y102*1,"0")+IFERROR(Y103*1,"0")+IFERROR(Y107*1,"0")+IFERROR(Y108*1,"0")+IFERROR(Y109*1,"0")+IFERROR(Y110*1,"0")+IFERROR(Y111*1,"0")</f>
        <v>397.8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520.80000000000007</v>
      </c>
      <c r="G615" s="46">
        <f>IFERROR(Y145*1,"0")+IFERROR(Y146*1,"0")+IFERROR(Y150*1,"0")+IFERROR(Y151*1,"0")+IFERROR(Y155*1,"0")+IFERROR(Y156*1,"0")</f>
        <v>28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253</v>
      </c>
      <c r="I615" s="46">
        <f>IFERROR(Y183*1,"0")+IFERROR(Y184*1,"0")+IFERROR(Y185*1,"0")+IFERROR(Y186*1,"0")+IFERROR(Y187*1,"0")+IFERROR(Y188*1,"0")+IFERROR(Y189*1,"0")+IFERROR(Y190*1,"0")</f>
        <v>31.5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348.6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86.4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105.6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303.3</v>
      </c>
      <c r="V615" s="46">
        <f>IFERROR(Y354*1,"0")+IFERROR(Y358*1,"0")+IFERROR(Y359*1,"0")+IFERROR(Y360*1,"0")</f>
        <v>258.3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535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112.26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42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151.20000000000002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7,89"/>
        <filter val="10"/>
        <filter val="10,00"/>
        <filter val="101,00"/>
        <filter val="104,00"/>
        <filter val="108,00"/>
        <filter val="116,30"/>
        <filter val="12,00"/>
        <filter val="12,95"/>
        <filter val="121,43"/>
        <filter val="13,20"/>
        <filter val="130,00"/>
        <filter val="14,29"/>
        <filter val="148,00"/>
        <filter val="15,42"/>
        <filter val="150,00"/>
        <filter val="163,00"/>
        <filter val="165,00"/>
        <filter val="166,00"/>
        <filter val="168,00"/>
        <filter val="17,00"/>
        <filter val="18,00"/>
        <filter val="19,00"/>
        <filter val="194,00"/>
        <filter val="21,00"/>
        <filter val="224,00"/>
        <filter val="228,00"/>
        <filter val="229,00"/>
        <filter val="23,00"/>
        <filter val="248,00"/>
        <filter val="255,00"/>
        <filter val="26,00"/>
        <filter val="28,00"/>
        <filter val="28,47"/>
        <filter val="3,33"/>
        <filter val="3,89"/>
        <filter val="30,00"/>
        <filter val="314,00"/>
        <filter val="320,00"/>
        <filter val="328,00"/>
        <filter val="35,00"/>
        <filter val="35,71"/>
        <filter val="350,00"/>
        <filter val="36,00"/>
        <filter val="36,22"/>
        <filter val="37,00"/>
        <filter val="39,00"/>
        <filter val="39,74"/>
        <filter val="4 579,00"/>
        <filter val="4 881,97"/>
        <filter val="400,00"/>
        <filter val="409,00"/>
        <filter val="43,33"/>
        <filter val="457,00"/>
        <filter val="47,62"/>
        <filter val="470,00"/>
        <filter val="5 131,97"/>
        <filter val="5,00"/>
        <filter val="516,00"/>
        <filter val="52,86"/>
        <filter val="6,00"/>
        <filter val="60,74"/>
        <filter val="62,33"/>
        <filter val="7,00"/>
        <filter val="7,20"/>
        <filter val="7,92"/>
        <filter val="71,85"/>
        <filter val="71,87"/>
        <filter val="76,00"/>
        <filter val="79,00"/>
        <filter val="8,00"/>
        <filter val="8,33"/>
        <filter val="8,67"/>
        <filter val="9,00"/>
        <filter val="9,44"/>
        <filter val="93,89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2024-08-06T10:31:58Z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