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DD270AC-B187-41CC-903B-E2E6FB90CF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Z60" i="1" s="1"/>
  <c r="Y52" i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272" i="1" l="1"/>
  <c r="X274" i="1" s="1"/>
  <c r="X275" i="1"/>
  <c r="Z77" i="1"/>
  <c r="Z87" i="1"/>
  <c r="BN81" i="1"/>
  <c r="BN83" i="1"/>
  <c r="BN85" i="1"/>
  <c r="Y103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Z32" i="1"/>
  <c r="Z39" i="1"/>
  <c r="BN36" i="1"/>
  <c r="BP36" i="1"/>
  <c r="BN37" i="1"/>
  <c r="Y61" i="1"/>
  <c r="BN53" i="1"/>
  <c r="BN55" i="1"/>
  <c r="BN57" i="1"/>
  <c r="BN59" i="1"/>
  <c r="Y66" i="1"/>
  <c r="Y78" i="1"/>
  <c r="BN76" i="1"/>
  <c r="Y87" i="1"/>
  <c r="Y94" i="1"/>
  <c r="Z94" i="1"/>
  <c r="BN92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Y23" i="1"/>
  <c r="BP22" i="1"/>
  <c r="BN22" i="1"/>
  <c r="Y24" i="1"/>
  <c r="F10" i="1"/>
  <c r="J9" i="1"/>
  <c r="F9" i="1"/>
  <c r="A10" i="1"/>
  <c r="Y32" i="1"/>
  <c r="Y40" i="1"/>
  <c r="Y49" i="1"/>
  <c r="Y60" i="1"/>
  <c r="Y67" i="1"/>
  <c r="Y72" i="1"/>
  <c r="Y77" i="1"/>
  <c r="Y88" i="1"/>
  <c r="Y95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2" i="1" l="1"/>
  <c r="Y275" i="1"/>
  <c r="Y271" i="1"/>
  <c r="Y273" i="1"/>
  <c r="Y274" i="1" l="1"/>
  <c r="A284" i="1" s="1"/>
  <c r="C284" i="1" l="1"/>
  <c r="B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<sst xmlns="http://schemas.openxmlformats.org/spreadsheetml/2006/main" count="1276" uniqueCount="410">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</sst>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45516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0.45833333333333331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0</v>
      </c>
      <c r="Y30" s="191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0</v>
      </c>
      <c r="Y32" s="192">
        <f>IFERROR(SUM(Y28:Y31),"0")</f>
        <v>0</v>
      </c>
      <c r="Z32" s="192">
        <f>IFERROR(IF(Z28="",0,Z28),"0")+IFERROR(IF(Z29="",0,Z29),"0")+IFERROR(IF(Z30="",0,Z30),"0")+IFERROR(IF(Z31="",0,Z31),"0")</f>
        <v>0</v>
      </c>
      <c r="AA32" s="193"/>
      <c r="AB32" s="193"/>
      <c r="AC32" s="193"/>
    </row>
    <row r="33" spans="1:68" hidden="1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0</v>
      </c>
      <c r="Y33" s="192">
        <f>IFERROR(SUMPRODUCT(Y28:Y31*H28:H31),"0")</f>
        <v>0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hidden="1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idden="1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hidden="1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144</v>
      </c>
      <c r="Y65" s="191">
        <f>IFERROR(IF(X65="","",X65),"")</f>
        <v>144</v>
      </c>
      <c r="Z65" s="36">
        <f>IFERROR(IF(X65="","",X65*0.00866),"")</f>
        <v>1.2470399999999999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750.70079999999996</v>
      </c>
      <c r="BN65" s="67">
        <f>IFERROR(Y65*I65,"0")</f>
        <v>750.70079999999996</v>
      </c>
      <c r="BO65" s="67">
        <f>IFERROR(X65/J65,"0")</f>
        <v>1</v>
      </c>
      <c r="BP65" s="67">
        <f>IFERROR(Y65/J65,"0")</f>
        <v>1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144</v>
      </c>
      <c r="Y66" s="192">
        <f>IFERROR(SUM(Y64:Y65),"0")</f>
        <v>144</v>
      </c>
      <c r="Z66" s="192">
        <f>IFERROR(IF(Z64="",0,Z64),"0")+IFERROR(IF(Z65="",0,Z65),"0")</f>
        <v>1.2470399999999999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720</v>
      </c>
      <c r="Y67" s="192">
        <f>IFERROR(SUMPRODUCT(Y64:Y65*H64:H65),"0")</f>
        <v>720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hidden="1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hidden="1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idden="1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0</v>
      </c>
      <c r="Y87" s="192">
        <f>IFERROR(SUM(Y81:Y86),"0")</f>
        <v>0</v>
      </c>
      <c r="Z87" s="192">
        <f>IFERROR(IF(Z81="",0,Z81),"0")+IFERROR(IF(Z82="",0,Z82),"0")+IFERROR(IF(Z83="",0,Z83),"0")+IFERROR(IF(Z84="",0,Z84),"0")+IFERROR(IF(Z85="",0,Z85),"0")+IFERROR(IF(Z86="",0,Z86),"0")</f>
        <v>0</v>
      </c>
      <c r="AA87" s="193"/>
      <c r="AB87" s="193"/>
      <c r="AC87" s="193"/>
    </row>
    <row r="88" spans="1:68" hidden="1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0</v>
      </c>
      <c r="Y88" s="192">
        <f>IFERROR(SUMPRODUCT(Y81:Y86*H81:H86),"0")</f>
        <v>0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hidden="1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hidden="1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0</v>
      </c>
      <c r="Y103" s="192">
        <f>IFERROR(SUM(Y98:Y102),"0")</f>
        <v>0</v>
      </c>
      <c r="Z103" s="192">
        <f>IFERROR(IF(Z98="",0,Z98),"0")+IFERROR(IF(Z99="",0,Z99),"0")+IFERROR(IF(Z100="",0,Z100),"0")+IFERROR(IF(Z101="",0,Z101),"0")+IFERROR(IF(Z102="",0,Z102),"0")</f>
        <v>0</v>
      </c>
      <c r="AA103" s="193"/>
      <c r="AB103" s="193"/>
      <c r="AC103" s="193"/>
    </row>
    <row r="104" spans="1:68" hidden="1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0</v>
      </c>
      <c r="Y104" s="192">
        <f>IFERROR(SUMPRODUCT(Y98:Y102*H98:H102),"0")</f>
        <v>0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hidden="1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0</v>
      </c>
      <c r="Y107" s="191">
        <f>IFERROR(IF(X107="","",X107),"")</f>
        <v>0</v>
      </c>
      <c r="Z107" s="36">
        <f>IFERROR(IF(X107="","",X107*0.01788),"")</f>
        <v>0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0</v>
      </c>
      <c r="Y108" s="191">
        <f>IFERROR(IF(X108="","",X108),"")</f>
        <v>0</v>
      </c>
      <c r="Z108" s="36">
        <f>IFERROR(IF(X108="","",X108*0.01788),"")</f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0</v>
      </c>
      <c r="Y109" s="192">
        <f>IFERROR(SUM(Y107:Y108),"0")</f>
        <v>0</v>
      </c>
      <c r="Z109" s="192">
        <f>IFERROR(IF(Z107="",0,Z107),"0")+IFERROR(IF(Z108="",0,Z108),"0")</f>
        <v>0</v>
      </c>
      <c r="AA109" s="193"/>
      <c r="AB109" s="193"/>
      <c r="AC109" s="193"/>
    </row>
    <row r="110" spans="1:68" hidden="1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0</v>
      </c>
      <c r="Y110" s="192">
        <f>IFERROR(SUMPRODUCT(Y107:Y108*H107:H108),"0")</f>
        <v>0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hidden="1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0</v>
      </c>
      <c r="Y114" s="191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0</v>
      </c>
      <c r="Y115" s="192">
        <f>IFERROR(SUM(Y113:Y114),"0")</f>
        <v>0</v>
      </c>
      <c r="Z115" s="192">
        <f>IFERROR(IF(Z113="",0,Z113),"0")+IFERROR(IF(Z114="",0,Z114),"0")</f>
        <v>0</v>
      </c>
      <c r="AA115" s="193"/>
      <c r="AB115" s="193"/>
      <c r="AC115" s="193"/>
    </row>
    <row r="116" spans="1:68" hidden="1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0</v>
      </c>
      <c r="Y116" s="192">
        <f>IFERROR(SUMPRODUCT(Y113:Y114*H113:H114),"0")</f>
        <v>0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hidden="1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idden="1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0</v>
      </c>
      <c r="Y121" s="192">
        <f>IFERROR(SUM(Y119:Y120),"0")</f>
        <v>0</v>
      </c>
      <c r="Z121" s="192">
        <f>IFERROR(IF(Z119="",0,Z119),"0")+IFERROR(IF(Z120="",0,Z120),"0")</f>
        <v>0</v>
      </c>
      <c r="AA121" s="193"/>
      <c r="AB121" s="193"/>
      <c r="AC121" s="193"/>
    </row>
    <row r="122" spans="1:68" hidden="1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0</v>
      </c>
      <c r="Y122" s="192">
        <f>IFERROR(SUMPRODUCT(Y119:Y120*H119:H120),"0")</f>
        <v>0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hidden="1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144</v>
      </c>
      <c r="Y154" s="191">
        <f>IFERROR(IF(X154="","",X154),"")</f>
        <v>144</v>
      </c>
      <c r="Z154" s="36">
        <f>IFERROR(IF(X154="","",X154*0.00866),"")</f>
        <v>1.2470399999999999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750.70079999999996</v>
      </c>
      <c r="BN154" s="67">
        <f>IFERROR(Y154*I154,"0")</f>
        <v>750.70079999999996</v>
      </c>
      <c r="BO154" s="67">
        <f>IFERROR(X154/J154,"0")</f>
        <v>1</v>
      </c>
      <c r="BP154" s="67">
        <f>IFERROR(Y154/J154,"0")</f>
        <v>1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144</v>
      </c>
      <c r="Y156" s="192">
        <f>IFERROR(SUM(Y152:Y155),"0")</f>
        <v>144</v>
      </c>
      <c r="Z156" s="192">
        <f>IFERROR(IF(Z152="",0,Z152),"0")+IFERROR(IF(Z153="",0,Z153),"0")+IFERROR(IF(Z154="",0,Z154),"0")+IFERROR(IF(Z155="",0,Z155),"0")</f>
        <v>1.2470399999999999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720</v>
      </c>
      <c r="Y157" s="192">
        <f>IFERROR(SUMPRODUCT(Y152:Y155*H152:H155),"0")</f>
        <v>720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hidden="1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0</v>
      </c>
      <c r="Y166" s="191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0</v>
      </c>
      <c r="Y169" s="192">
        <f>IFERROR(SUM(Y166:Y168),"0")</f>
        <v>0</v>
      </c>
      <c r="Z169" s="192">
        <f>IFERROR(IF(Z166="",0,Z166),"0")+IFERROR(IF(Z167="",0,Z167),"0")+IFERROR(IF(Z168="",0,Z168),"0")</f>
        <v>0</v>
      </c>
      <c r="AA169" s="193"/>
      <c r="AB169" s="193"/>
      <c r="AC169" s="193"/>
    </row>
    <row r="170" spans="1:68" hidden="1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0</v>
      </c>
      <c r="Y170" s="192">
        <f>IFERROR(SUMPRODUCT(Y166:Y168*H166:H168),"0")</f>
        <v>0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hidden="1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hidden="1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hidden="1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idden="1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hidden="1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hidden="1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hidden="1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hidden="1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hidden="1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hidden="1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hidden="1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hidden="1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hidden="1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0</v>
      </c>
      <c r="Y247" s="192">
        <f>IFERROR(SUM(Y243:Y246),"0")</f>
        <v>0</v>
      </c>
      <c r="Z247" s="192">
        <f>IFERROR(IF(Z243="",0,Z243),"0")+IFERROR(IF(Z244="",0,Z244),"0")+IFERROR(IF(Z245="",0,Z245),"0")+IFERROR(IF(Z246="",0,Z246),"0")</f>
        <v>0</v>
      </c>
      <c r="AA247" s="193"/>
      <c r="AB247" s="193"/>
      <c r="AC247" s="193"/>
    </row>
    <row r="248" spans="1:68" hidden="1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0</v>
      </c>
      <c r="Y248" s="192">
        <f>IFERROR(SUMPRODUCT(Y243:Y246*H243:H246),"0")</f>
        <v>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hidden="1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hidden="1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hidden="1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hidden="1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hidden="1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0</v>
      </c>
      <c r="Y269" s="192">
        <f>IFERROR(SUM(Y250:Y268),"0")</f>
        <v>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193"/>
      <c r="AB269" s="193"/>
      <c r="AC269" s="193"/>
    </row>
    <row r="270" spans="1:68" hidden="1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0</v>
      </c>
      <c r="Y270" s="192">
        <f>IFERROR(SUMPRODUCT(Y250:Y268*H250:H268),"0")</f>
        <v>0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1440</v>
      </c>
      <c r="Y271" s="192">
        <f>IFERROR(Y24+Y33+Y40+Y49+Y61+Y67+Y72+Y78+Y88+Y95+Y104+Y110+Y116+Y122+Y127+Y133+Y138+Y145+Y149+Y157+Y162+Y170+Y174+Y179+Y187+Y197+Y205+Y211+Y217+Y224+Y232+Y236+Y241+Y248+Y270,"0")</f>
        <v>1440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1501.4015999999999</v>
      </c>
      <c r="Y272" s="192">
        <f>IFERROR(SUM(BN22:BN268),"0")</f>
        <v>1501.4015999999999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2</v>
      </c>
      <c r="Y273" s="38">
        <f>ROUNDUP(SUM(BP22:BP268),0)</f>
        <v>2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1551.4015999999999</v>
      </c>
      <c r="Y274" s="192">
        <f>GrossWeightTotalR+PalletQtyTotalR*25</f>
        <v>1551.4015999999999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288</v>
      </c>
      <c r="Y275" s="192">
        <f>IFERROR(Y23+Y32+Y39+Y48+Y60+Y66+Y71+Y77+Y87+Y94+Y103+Y109+Y115+Y121+Y126+Y132+Y137+Y144+Y148+Y156+Y161+Y169+Y173+Y178+Y186+Y196+Y204+Y210+Y216+Y223+Y231+Y235+Y240+Y247+Y269,"0")</f>
        <v>288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2.4940799999999999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0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720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0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0</v>
      </c>
      <c r="M281" s="46">
        <f>IFERROR(X107*H107,"0")+IFERROR(X108*H108,"0")</f>
        <v>0</v>
      </c>
      <c r="N281" s="188"/>
      <c r="O281" s="46">
        <f>IFERROR(X113*H113,"0")+IFERROR(X114*H114,"0")</f>
        <v>0</v>
      </c>
      <c r="P281" s="46">
        <f>IFERROR(X119*H119,"0")+IFERROR(X120*H120,"0")</f>
        <v>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720</v>
      </c>
      <c r="V281" s="46">
        <f>IFERROR(X166*H166,"0")+IFERROR(X167*H167,"0")+IFERROR(X168*H168,"0")+IFERROR(X172*H172,"0")</f>
        <v>0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1440</v>
      </c>
      <c r="B284" s="60">
        <f>SUMPRODUCT(--(BB:BB="ПГП"),--(W:W="кор"),H:H,Y:Y)+SUMPRODUCT(--(BB:BB="ПГП"),--(W:W="кг"),Y:Y)</f>
        <v>0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40,00"/>
        <filter val="1 501,40"/>
        <filter val="1 551,40"/>
        <filter val="144,00"/>
        <filter val="2"/>
        <filter val="288,00"/>
        <filter val="720,0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