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8,24\07,08,24 ПОКОМ КИ филиалы\"/>
    </mc:Choice>
  </mc:AlternateContent>
  <xr:revisionPtr revIDLastSave="0" documentId="13_ncr:1_{C6F74907-E6BA-470F-8943-7F4762DD43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" l="1"/>
  <c r="P18" i="1"/>
  <c r="P94" i="1"/>
  <c r="F72" i="1" l="1"/>
  <c r="F74" i="1"/>
  <c r="F58" i="1"/>
  <c r="E58" i="1"/>
  <c r="AB22" i="1" l="1"/>
  <c r="AB34" i="1"/>
  <c r="AB54" i="1"/>
  <c r="AB63" i="1"/>
  <c r="AB71" i="1"/>
  <c r="AB73" i="1"/>
  <c r="AB80" i="1"/>
  <c r="AB82" i="1"/>
  <c r="AB88" i="1"/>
  <c r="AB92" i="1"/>
  <c r="AB93" i="1"/>
  <c r="AB98" i="1"/>
  <c r="AB100" i="1"/>
  <c r="O7" i="1"/>
  <c r="O8" i="1"/>
  <c r="P8" i="1" s="1"/>
  <c r="O9" i="1"/>
  <c r="O10" i="1"/>
  <c r="O11" i="1"/>
  <c r="P11" i="1" s="1"/>
  <c r="O12" i="1"/>
  <c r="O13" i="1"/>
  <c r="O14" i="1"/>
  <c r="O15" i="1"/>
  <c r="O16" i="1"/>
  <c r="O17" i="1"/>
  <c r="O18" i="1"/>
  <c r="O19" i="1"/>
  <c r="P19" i="1" s="1"/>
  <c r="O20" i="1"/>
  <c r="O21" i="1"/>
  <c r="P21" i="1" s="1"/>
  <c r="O22" i="1"/>
  <c r="S22" i="1" s="1"/>
  <c r="O23" i="1"/>
  <c r="O24" i="1"/>
  <c r="P24" i="1" s="1"/>
  <c r="O25" i="1"/>
  <c r="P25" i="1" s="1"/>
  <c r="O26" i="1"/>
  <c r="P26" i="1" s="1"/>
  <c r="O27" i="1"/>
  <c r="P27" i="1" s="1"/>
  <c r="O28" i="1"/>
  <c r="O29" i="1"/>
  <c r="P29" i="1" s="1"/>
  <c r="O30" i="1"/>
  <c r="O31" i="1"/>
  <c r="O32" i="1"/>
  <c r="P32" i="1" s="1"/>
  <c r="O33" i="1"/>
  <c r="P33" i="1" s="1"/>
  <c r="O34" i="1"/>
  <c r="S34" i="1" s="1"/>
  <c r="O35" i="1"/>
  <c r="O36" i="1"/>
  <c r="O37" i="1"/>
  <c r="O38" i="1"/>
  <c r="O39" i="1"/>
  <c r="P39" i="1" s="1"/>
  <c r="O40" i="1"/>
  <c r="O41" i="1"/>
  <c r="P41" i="1" s="1"/>
  <c r="O42" i="1"/>
  <c r="P42" i="1" s="1"/>
  <c r="O43" i="1"/>
  <c r="O44" i="1"/>
  <c r="P44" i="1" s="1"/>
  <c r="O45" i="1"/>
  <c r="O46" i="1"/>
  <c r="P46" i="1" s="1"/>
  <c r="O47" i="1"/>
  <c r="P47" i="1" s="1"/>
  <c r="O48" i="1"/>
  <c r="O49" i="1"/>
  <c r="P49" i="1" s="1"/>
  <c r="O50" i="1"/>
  <c r="P50" i="1" s="1"/>
  <c r="O51" i="1"/>
  <c r="P51" i="1" s="1"/>
  <c r="O52" i="1"/>
  <c r="P52" i="1" s="1"/>
  <c r="O53" i="1"/>
  <c r="O54" i="1"/>
  <c r="S54" i="1" s="1"/>
  <c r="O55" i="1"/>
  <c r="O56" i="1"/>
  <c r="P56" i="1" s="1"/>
  <c r="O57" i="1"/>
  <c r="O58" i="1"/>
  <c r="O59" i="1"/>
  <c r="O60" i="1"/>
  <c r="O61" i="1"/>
  <c r="P61" i="1" s="1"/>
  <c r="O62" i="1"/>
  <c r="O63" i="1"/>
  <c r="S63" i="1" s="1"/>
  <c r="O64" i="1"/>
  <c r="O65" i="1"/>
  <c r="P65" i="1" s="1"/>
  <c r="O66" i="1"/>
  <c r="P66" i="1" s="1"/>
  <c r="O67" i="1"/>
  <c r="P67" i="1" s="1"/>
  <c r="O68" i="1"/>
  <c r="O69" i="1"/>
  <c r="P69" i="1" s="1"/>
  <c r="O70" i="1"/>
  <c r="O71" i="1"/>
  <c r="S71" i="1" s="1"/>
  <c r="O72" i="1"/>
  <c r="O73" i="1"/>
  <c r="S73" i="1" s="1"/>
  <c r="O74" i="1"/>
  <c r="O75" i="1"/>
  <c r="O76" i="1"/>
  <c r="P76" i="1" s="1"/>
  <c r="O77" i="1"/>
  <c r="O78" i="1"/>
  <c r="O79" i="1"/>
  <c r="O80" i="1"/>
  <c r="S80" i="1" s="1"/>
  <c r="O81" i="1"/>
  <c r="O82" i="1"/>
  <c r="S82" i="1" s="1"/>
  <c r="O83" i="1"/>
  <c r="O84" i="1"/>
  <c r="O85" i="1"/>
  <c r="O86" i="1"/>
  <c r="O87" i="1"/>
  <c r="O88" i="1"/>
  <c r="S88" i="1" s="1"/>
  <c r="O89" i="1"/>
  <c r="O90" i="1"/>
  <c r="O91" i="1"/>
  <c r="P91" i="1" s="1"/>
  <c r="O92" i="1"/>
  <c r="T92" i="1" s="1"/>
  <c r="O93" i="1"/>
  <c r="T93" i="1" s="1"/>
  <c r="O94" i="1"/>
  <c r="O95" i="1"/>
  <c r="O96" i="1"/>
  <c r="P96" i="1" s="1"/>
  <c r="O97" i="1"/>
  <c r="O98" i="1"/>
  <c r="T98" i="1" s="1"/>
  <c r="O99" i="1"/>
  <c r="O100" i="1"/>
  <c r="T100" i="1" s="1"/>
  <c r="O6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T96" i="1" l="1"/>
  <c r="AB96" i="1"/>
  <c r="T94" i="1"/>
  <c r="AB94" i="1"/>
  <c r="P90" i="1"/>
  <c r="AB90" i="1" s="1"/>
  <c r="AB86" i="1"/>
  <c r="AB84" i="1"/>
  <c r="AB78" i="1"/>
  <c r="AB76" i="1"/>
  <c r="AB74" i="1"/>
  <c r="AB72" i="1"/>
  <c r="AB70" i="1"/>
  <c r="P68" i="1"/>
  <c r="AB68" i="1" s="1"/>
  <c r="AB66" i="1"/>
  <c r="P64" i="1"/>
  <c r="AB64" i="1" s="1"/>
  <c r="P62" i="1"/>
  <c r="AB62" i="1" s="1"/>
  <c r="P60" i="1"/>
  <c r="AB60" i="1" s="1"/>
  <c r="P58" i="1"/>
  <c r="AB58" i="1" s="1"/>
  <c r="AB56" i="1"/>
  <c r="AB52" i="1"/>
  <c r="AB50" i="1"/>
  <c r="P48" i="1"/>
  <c r="AB48" i="1" s="1"/>
  <c r="AB46" i="1"/>
  <c r="AB44" i="1"/>
  <c r="AB42" i="1"/>
  <c r="AB40" i="1"/>
  <c r="P38" i="1"/>
  <c r="AB38" i="1" s="1"/>
  <c r="P36" i="1"/>
  <c r="AB36" i="1" s="1"/>
  <c r="AB32" i="1"/>
  <c r="P30" i="1"/>
  <c r="AB30" i="1" s="1"/>
  <c r="AB28" i="1"/>
  <c r="AB26" i="1"/>
  <c r="AB24" i="1"/>
  <c r="AB20" i="1"/>
  <c r="AB18" i="1"/>
  <c r="AB16" i="1"/>
  <c r="AB14" i="1"/>
  <c r="P12" i="1"/>
  <c r="AB12" i="1" s="1"/>
  <c r="P10" i="1"/>
  <c r="AB10" i="1" s="1"/>
  <c r="AB8" i="1"/>
  <c r="T99" i="1"/>
  <c r="P99" i="1"/>
  <c r="AB99" i="1" s="1"/>
  <c r="T97" i="1"/>
  <c r="AB97" i="1"/>
  <c r="T95" i="1"/>
  <c r="AB95" i="1"/>
  <c r="T91" i="1"/>
  <c r="AB91" i="1"/>
  <c r="AB89" i="1"/>
  <c r="AB87" i="1"/>
  <c r="P85" i="1"/>
  <c r="AB85" i="1" s="1"/>
  <c r="AB83" i="1"/>
  <c r="AB81" i="1"/>
  <c r="AB79" i="1"/>
  <c r="AB77" i="1"/>
  <c r="P75" i="1"/>
  <c r="AB75" i="1" s="1"/>
  <c r="AB69" i="1"/>
  <c r="AB67" i="1"/>
  <c r="AB65" i="1"/>
  <c r="AB61" i="1"/>
  <c r="AB59" i="1"/>
  <c r="AB57" i="1"/>
  <c r="AB55" i="1"/>
  <c r="AB53" i="1"/>
  <c r="AB51" i="1"/>
  <c r="AB49" i="1"/>
  <c r="AB47" i="1"/>
  <c r="P45" i="1"/>
  <c r="AB45" i="1" s="1"/>
  <c r="P43" i="1"/>
  <c r="AB43" i="1" s="1"/>
  <c r="AB41" i="1"/>
  <c r="AB39" i="1"/>
  <c r="AB37" i="1"/>
  <c r="AB35" i="1"/>
  <c r="AB33" i="1"/>
  <c r="AB31" i="1"/>
  <c r="AB29" i="1"/>
  <c r="AB27" i="1"/>
  <c r="AB25" i="1"/>
  <c r="P23" i="1"/>
  <c r="AB23" i="1" s="1"/>
  <c r="AB21" i="1"/>
  <c r="AB19" i="1"/>
  <c r="P17" i="1"/>
  <c r="AB17" i="1" s="1"/>
  <c r="P15" i="1"/>
  <c r="AB15" i="1" s="1"/>
  <c r="P13" i="1"/>
  <c r="AB13" i="1" s="1"/>
  <c r="AB11" i="1"/>
  <c r="P9" i="1"/>
  <c r="AB9" i="1" s="1"/>
  <c r="P7" i="1"/>
  <c r="AB7" i="1" s="1"/>
  <c r="S91" i="1"/>
  <c r="T83" i="1"/>
  <c r="T75" i="1"/>
  <c r="T67" i="1"/>
  <c r="T59" i="1"/>
  <c r="T51" i="1"/>
  <c r="T43" i="1"/>
  <c r="T35" i="1"/>
  <c r="T27" i="1"/>
  <c r="T87" i="1"/>
  <c r="T79" i="1"/>
  <c r="T71" i="1"/>
  <c r="T63" i="1"/>
  <c r="T55" i="1"/>
  <c r="T47" i="1"/>
  <c r="T39" i="1"/>
  <c r="T31" i="1"/>
  <c r="T23" i="1"/>
  <c r="T18" i="1"/>
  <c r="T14" i="1"/>
  <c r="T10" i="1"/>
  <c r="T6" i="1"/>
  <c r="S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6" i="1"/>
  <c r="T12" i="1"/>
  <c r="T8" i="1"/>
  <c r="S100" i="1"/>
  <c r="S98" i="1"/>
  <c r="S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9" i="1"/>
  <c r="T17" i="1"/>
  <c r="T15" i="1"/>
  <c r="T13" i="1"/>
  <c r="T11" i="1"/>
  <c r="T9" i="1"/>
  <c r="T7" i="1"/>
  <c r="K5" i="1"/>
  <c r="O5" i="1"/>
  <c r="S96" i="1" l="1"/>
  <c r="AB6" i="1"/>
  <c r="AB5" i="1" s="1"/>
  <c r="P5" i="1"/>
  <c r="S94" i="1"/>
  <c r="S97" i="1"/>
  <c r="S95" i="1"/>
  <c r="S99" i="1"/>
  <c r="S7" i="1"/>
  <c r="S9" i="1"/>
  <c r="S11" i="1"/>
  <c r="S13" i="1"/>
  <c r="S15" i="1"/>
  <c r="S17" i="1"/>
  <c r="S19" i="1"/>
  <c r="S21" i="1"/>
  <c r="S23" i="1"/>
  <c r="S25" i="1"/>
  <c r="S27" i="1"/>
  <c r="S29" i="1"/>
  <c r="S31" i="1"/>
  <c r="S33" i="1"/>
  <c r="S35" i="1"/>
  <c r="S37" i="1"/>
  <c r="S39" i="1"/>
  <c r="S41" i="1"/>
  <c r="S43" i="1"/>
  <c r="S45" i="1"/>
  <c r="S47" i="1"/>
  <c r="S49" i="1"/>
  <c r="S51" i="1"/>
  <c r="S53" i="1"/>
  <c r="S55" i="1"/>
  <c r="S57" i="1"/>
  <c r="S59" i="1"/>
  <c r="S61" i="1"/>
  <c r="S65" i="1"/>
  <c r="S67" i="1"/>
  <c r="S69" i="1"/>
  <c r="S75" i="1"/>
  <c r="S77" i="1"/>
  <c r="S79" i="1"/>
  <c r="S81" i="1"/>
  <c r="S83" i="1"/>
  <c r="S85" i="1"/>
  <c r="S87" i="1"/>
  <c r="S89" i="1"/>
  <c r="S6" i="1"/>
  <c r="S8" i="1"/>
  <c r="S10" i="1"/>
  <c r="S12" i="1"/>
  <c r="S14" i="1"/>
  <c r="S16" i="1"/>
  <c r="S18" i="1"/>
  <c r="S20" i="1"/>
  <c r="S24" i="1"/>
  <c r="S26" i="1"/>
  <c r="S28" i="1"/>
  <c r="S30" i="1"/>
  <c r="S32" i="1"/>
  <c r="S36" i="1"/>
  <c r="S38" i="1"/>
  <c r="S40" i="1"/>
  <c r="S42" i="1"/>
  <c r="S44" i="1"/>
  <c r="S46" i="1"/>
  <c r="S48" i="1"/>
  <c r="S50" i="1"/>
  <c r="S52" i="1"/>
  <c r="S56" i="1"/>
  <c r="S58" i="1"/>
  <c r="S60" i="1"/>
  <c r="S62" i="1"/>
  <c r="S64" i="1"/>
  <c r="S66" i="1"/>
  <c r="S68" i="1"/>
  <c r="S70" i="1"/>
  <c r="S72" i="1"/>
  <c r="S74" i="1"/>
  <c r="S76" i="1"/>
  <c r="S78" i="1"/>
  <c r="S84" i="1"/>
  <c r="S86" i="1"/>
  <c r="S90" i="1"/>
</calcChain>
</file>

<file path=xl/sharedStrings.xml><?xml version="1.0" encoding="utf-8"?>
<sst xmlns="http://schemas.openxmlformats.org/spreadsheetml/2006/main" count="355" uniqueCount="148">
  <si>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</si>
  <si>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</si>
  <si>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</si>
  <si>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</si>
  <si>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</si>
  <si>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</si>
  <si>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</si>
  <si>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</si>
  <si>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</si>
  <si>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</si>
  <si>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</si>
  <si>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</si>
  <si>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</si>
  <si>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</si>
  <si>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</si>
  <si>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</si>
  <si>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</si>
  <si>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</si>
  <si>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</si>
  <si>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</si>
  <si>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</si>
  <si>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</si>
  <si>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05,08,</t>
  </si>
  <si>
    <t>07,08,</t>
  </si>
  <si>
    <t>01,08,</t>
  </si>
  <si>
    <t>31,07,</t>
  </si>
  <si>
    <t>25,07,</t>
  </si>
  <si>
    <t>24,07,</t>
  </si>
  <si>
    <t>18,07,</t>
  </si>
  <si>
    <t>17,07,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</si>
  <si>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</si>
  <si>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</si>
  <si>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</si>
  <si>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</si>
  <si>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</si>
  <si>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</si>
  <si>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</si>
  <si>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</si>
  <si>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</si>
  <si>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</si>
  <si>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</si>
  <si>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</si>
  <si>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</si>
  <si>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</si>
  <si>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</si>
  <si>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</si>
  <si>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</si>
  <si>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</si>
  <si>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не в матрице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</si>
  <si>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</si>
  <si>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</si>
  <si>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</si>
  <si>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</si>
  <si>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</si>
  <si>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</si>
  <si>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</si>
  <si>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</si>
  <si>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</si>
  <si>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</si>
  <si>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</si>
  <si>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</si>
  <si>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>24,07,24 филиал обнулил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</si>
  <si>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</si>
  <si>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</si>
  <si>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</si>
  <si>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</si>
  <si>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</si>
  <si>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</si>
  <si>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</si>
  <si>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</si>
  <si>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</si>
  <si>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</si>
  <si>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</si>
  <si>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</si>
  <si>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</si>
  <si>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</si>
  <si>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</si>
  <si>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</si>
  <si>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</si>
  <si>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</si>
  <si>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</si>
  <si>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</si>
  <si>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</si>
  <si>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</si>
  <si>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</si>
  <si>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</si>
  <si>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</si>
  <si>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</si>
  <si>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</si>
  <si>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</si>
  <si>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</si>
  <si>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</si>
  <si>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</si>
  <si>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</si>
  <si>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</si>
  <si>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</si>
  <si>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</si>
  <si>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</si>
  <si>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</si>
  <si>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</si>
  <si>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</si>
  <si>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</si>
  <si>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</si>
  <si>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</si>
  <si>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</si>
  <si>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</si>
  <si>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</si>
  <si>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376  Колбаса Докторская Дугушка 0,6кг ГОСТ ТМ Стародворье  ПОКОМ </t>
  </si>
  <si>
    <t xml:space="preserve"> 378 Колбаса Докторская Дугушка ТМ Стародворье ТС Дугушка в оболочке вектор 0,6 кг.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</si>
  <si>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</si>
  <si>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</si>
  <si>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</si>
  <si>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</si>
  <si>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</si>
  <si>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(акция август) / 26,07,24 филиал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</si>
  <si>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</si>
  <si>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</si>
  <si>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разовый заказ (Фомин)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</si>
  <si>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</si>
  <si>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</si>
  <si>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</si>
  <si>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</si>
  <si>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</si>
  <si>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</si>
  <si>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</si>
  <si>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</si>
  <si>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</si>
  <si>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</si>
  <si>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</si>
  <si>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</si>
  <si>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</si>
  <si>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</si>
  <si>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</si>
  <si>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</si>
  <si>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</si>
  <si>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</si>
  <si>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</si>
  <si>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</si>
  <si>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вместо  218  Колбаса Докторская оригинальная ТМ Особый рецепт БОЛЬШОЙ БАТОН, п/а ВЕС, ТМ Стародворье ПОКОМ</t>
  </si>
  <si>
    <t>Сардельки Сочинки с сочным окороком ТМ Стародворье полиамид мгс ф/в 0,4 кг СК3</t>
  </si>
  <si>
    <t>дубль на 328 / не правильно поставлен приход</t>
  </si>
  <si>
    <t>Ротация ОР</t>
  </si>
  <si>
    <t>дубль на 394</t>
  </si>
  <si>
    <t>Spar (акция август) / есть дубль 337</t>
  </si>
  <si>
    <t>есть дубль 378</t>
  </si>
  <si>
    <t>дубль на 376</t>
  </si>
  <si>
    <t>заказ</t>
  </si>
  <si>
    <t>10,08,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</si>
</sst>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5.140625" style="8" customWidth="1"/>
    <col min="8" max="8" width="5.140625" customWidth="1"/>
    <col min="9" max="9" width="14.140625" customWidth="1"/>
    <col min="10" max="11" width="6.85546875" customWidth="1"/>
    <col min="12" max="13" width="0.85546875" customWidth="1"/>
    <col min="14" max="17" width="6.85546875" customWidth="1"/>
    <col min="18" max="18" width="21.28515625" customWidth="1"/>
    <col min="19" max="20" width="5.28515625" customWidth="1"/>
    <col min="21" max="22" width="6" customWidth="1"/>
    <col min="23" max="23" width="6.5703125" customWidth="1"/>
    <col min="24" max="26" width="6" customWidth="1"/>
    <col min="27" max="27" width="25.8554687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146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147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44878.117000000006</v>
      </c>
      <c r="F5" s="4">
        <f>SUM(F6:F499)</f>
        <v>47748.086999999985</v>
      </c>
      <c r="G5" s="6"/>
      <c r="H5" s="1"/>
      <c r="I5" s="1"/>
      <c r="J5" s="4">
        <f t="shared" ref="J5:Q5" si="0">SUM(J6:J499)</f>
        <v>44033.625</v>
      </c>
      <c r="K5" s="4">
        <f t="shared" si="0"/>
        <v>844.49199999999962</v>
      </c>
      <c r="L5" s="4">
        <f t="shared" si="0"/>
        <v>0</v>
      </c>
      <c r="M5" s="4">
        <f t="shared" si="0"/>
        <v>0</v>
      </c>
      <c r="N5" s="4">
        <f t="shared" si="0"/>
        <v>19772.601259999999</v>
      </c>
      <c r="O5" s="4">
        <f t="shared" si="0"/>
        <v>8975.6233999999986</v>
      </c>
      <c r="P5" s="4">
        <f t="shared" si="0"/>
        <v>21668.626939999998</v>
      </c>
      <c r="Q5" s="4">
        <f t="shared" si="0"/>
        <v>0</v>
      </c>
      <c r="R5" s="1"/>
      <c r="S5" s="1"/>
      <c r="T5" s="1"/>
      <c r="U5" s="4">
        <f t="shared" ref="U5:Z5" si="1">SUM(U6:U499)</f>
        <v>8739.2923999999985</v>
      </c>
      <c r="V5" s="4">
        <f t="shared" si="1"/>
        <v>9181.6325999999972</v>
      </c>
      <c r="W5" s="4">
        <f t="shared" si="1"/>
        <v>10085.066200000001</v>
      </c>
      <c r="X5" s="4">
        <f t="shared" si="1"/>
        <v>9362.1343999999972</v>
      </c>
      <c r="Y5" s="4">
        <f t="shared" si="1"/>
        <v>8524.1057999999975</v>
      </c>
      <c r="Z5" s="4">
        <f t="shared" si="1"/>
        <v>8674.2682000000004</v>
      </c>
      <c r="AA5" s="1"/>
      <c r="AB5" s="4">
        <f>SUM(AB6:AB499)</f>
        <v>17694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30</v>
      </c>
      <c r="B6" s="1" t="s">
        <v>31</v>
      </c>
      <c r="C6" s="1">
        <v>1498.5160000000001</v>
      </c>
      <c r="D6" s="1">
        <v>751.952</v>
      </c>
      <c r="E6" s="1">
        <v>1243.27</v>
      </c>
      <c r="F6" s="1">
        <v>830.26</v>
      </c>
      <c r="G6" s="6">
        <v>1</v>
      </c>
      <c r="H6" s="1">
        <v>50</v>
      </c>
      <c r="I6" s="1" t="s">
        <v>32</v>
      </c>
      <c r="J6" s="1">
        <v>1012.5</v>
      </c>
      <c r="K6" s="1">
        <f t="shared" ref="K6:K36" si="2">E6-J6</f>
        <v>230.76999999999998</v>
      </c>
      <c r="L6" s="1"/>
      <c r="M6" s="1"/>
      <c r="N6" s="1">
        <v>791.55439999999999</v>
      </c>
      <c r="O6" s="1">
        <f>E6/5</f>
        <v>248.654</v>
      </c>
      <c r="P6" s="5">
        <f>9.55*O6-N6-F6</f>
        <v>752.83130000000006</v>
      </c>
      <c r="Q6" s="5"/>
      <c r="R6" s="1"/>
      <c r="S6" s="1">
        <f>(F6+N6+P6)/O6</f>
        <v>9.5500000000000007</v>
      </c>
      <c r="T6" s="1">
        <f>(F6+N6)/O6</f>
        <v>6.5223740619495363</v>
      </c>
      <c r="U6" s="1">
        <v>224.09139999999999</v>
      </c>
      <c r="V6" s="1">
        <v>237.79419999999999</v>
      </c>
      <c r="W6" s="1">
        <v>305.35520000000002</v>
      </c>
      <c r="X6" s="1">
        <v>259.75940000000003</v>
      </c>
      <c r="Y6" s="1">
        <v>236.09780000000001</v>
      </c>
      <c r="Z6" s="1">
        <v>261.76659999999998</v>
      </c>
      <c r="AA6" s="1" t="s">
        <v>33</v>
      </c>
      <c r="AB6" s="1">
        <f t="shared" ref="AB6:AB36" si="3">ROUND(P6*G6,0)</f>
        <v>753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34</v>
      </c>
      <c r="B7" s="1" t="s">
        <v>31</v>
      </c>
      <c r="C7" s="1">
        <v>522.81500000000005</v>
      </c>
      <c r="D7" s="1">
        <v>386.43299999999999</v>
      </c>
      <c r="E7" s="1">
        <v>429.029</v>
      </c>
      <c r="F7" s="1">
        <v>401.40699999999998</v>
      </c>
      <c r="G7" s="6">
        <v>1</v>
      </c>
      <c r="H7" s="1">
        <v>45</v>
      </c>
      <c r="I7" s="1" t="s">
        <v>32</v>
      </c>
      <c r="J7" s="1">
        <v>405.2</v>
      </c>
      <c r="K7" s="1">
        <f t="shared" si="2"/>
        <v>23.829000000000008</v>
      </c>
      <c r="L7" s="1"/>
      <c r="M7" s="1"/>
      <c r="N7" s="1">
        <v>101.4175400000004</v>
      </c>
      <c r="O7" s="1">
        <f t="shared" ref="O7:O69" si="4">E7/5</f>
        <v>85.805800000000005</v>
      </c>
      <c r="P7" s="5">
        <f t="shared" ref="P7:P17" si="5">10*O7-N7-F7</f>
        <v>355.23345999999964</v>
      </c>
      <c r="Q7" s="5"/>
      <c r="R7" s="1"/>
      <c r="S7" s="1">
        <f t="shared" ref="S7:S69" si="6">(F7+N7+P7)/O7</f>
        <v>10</v>
      </c>
      <c r="T7" s="1">
        <f t="shared" ref="T7:T69" si="7">(F7+N7)/O7</f>
        <v>5.8600297415792451</v>
      </c>
      <c r="U7" s="1">
        <v>72.344799999999992</v>
      </c>
      <c r="V7" s="1">
        <v>76.976199999999992</v>
      </c>
      <c r="W7" s="1">
        <v>83.264600000000002</v>
      </c>
      <c r="X7" s="1">
        <v>86.306600000000003</v>
      </c>
      <c r="Y7" s="1">
        <v>94.335000000000008</v>
      </c>
      <c r="Z7" s="1">
        <v>89.401399999999995</v>
      </c>
      <c r="AA7" s="1"/>
      <c r="AB7" s="1">
        <f t="shared" si="3"/>
        <v>355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35</v>
      </c>
      <c r="B8" s="1" t="s">
        <v>31</v>
      </c>
      <c r="C8" s="1">
        <v>796.69</v>
      </c>
      <c r="D8" s="1">
        <v>506.38499999999999</v>
      </c>
      <c r="E8" s="1">
        <v>623.56899999999996</v>
      </c>
      <c r="F8" s="1">
        <v>554.19200000000001</v>
      </c>
      <c r="G8" s="6">
        <v>1</v>
      </c>
      <c r="H8" s="1">
        <v>45</v>
      </c>
      <c r="I8" s="1" t="s">
        <v>32</v>
      </c>
      <c r="J8" s="1">
        <v>615.35</v>
      </c>
      <c r="K8" s="1">
        <f t="shared" si="2"/>
        <v>8.2189999999999372</v>
      </c>
      <c r="L8" s="1"/>
      <c r="M8" s="1"/>
      <c r="N8" s="1">
        <v>195.9919000000001</v>
      </c>
      <c r="O8" s="1">
        <f t="shared" si="4"/>
        <v>124.71379999999999</v>
      </c>
      <c r="P8" s="5">
        <f>9.5*O8-N8-F8</f>
        <v>434.59719999999982</v>
      </c>
      <c r="Q8" s="5"/>
      <c r="R8" s="1"/>
      <c r="S8" s="1">
        <f t="shared" si="6"/>
        <v>9.5</v>
      </c>
      <c r="T8" s="1">
        <f t="shared" si="7"/>
        <v>6.0152437019800544</v>
      </c>
      <c r="U8" s="1">
        <v>111.5866</v>
      </c>
      <c r="V8" s="1">
        <v>123.8124</v>
      </c>
      <c r="W8" s="1">
        <v>146.977</v>
      </c>
      <c r="X8" s="1">
        <v>134.452</v>
      </c>
      <c r="Y8" s="1">
        <v>107.964</v>
      </c>
      <c r="Z8" s="1">
        <v>105.8326</v>
      </c>
      <c r="AA8" s="1"/>
      <c r="AB8" s="1">
        <f t="shared" si="3"/>
        <v>435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36</v>
      </c>
      <c r="B9" s="1" t="s">
        <v>31</v>
      </c>
      <c r="C9" s="1">
        <v>330.18299999999999</v>
      </c>
      <c r="D9" s="1">
        <v>229.85499999999999</v>
      </c>
      <c r="E9" s="1">
        <v>219.751</v>
      </c>
      <c r="F9" s="1">
        <v>272.024</v>
      </c>
      <c r="G9" s="6">
        <v>1</v>
      </c>
      <c r="H9" s="1">
        <v>40</v>
      </c>
      <c r="I9" s="1" t="s">
        <v>32</v>
      </c>
      <c r="J9" s="1">
        <v>236.95</v>
      </c>
      <c r="K9" s="1">
        <f t="shared" si="2"/>
        <v>-17.198999999999984</v>
      </c>
      <c r="L9" s="1"/>
      <c r="M9" s="1"/>
      <c r="N9" s="1">
        <v>99.802280000000053</v>
      </c>
      <c r="O9" s="1">
        <f t="shared" si="4"/>
        <v>43.950200000000002</v>
      </c>
      <c r="P9" s="5">
        <f t="shared" si="5"/>
        <v>67.675719999999956</v>
      </c>
      <c r="Q9" s="5"/>
      <c r="R9" s="1"/>
      <c r="S9" s="1">
        <f t="shared" si="6"/>
        <v>10</v>
      </c>
      <c r="T9" s="1">
        <f t="shared" si="7"/>
        <v>8.4601726499538117</v>
      </c>
      <c r="U9" s="1">
        <v>52.0886</v>
      </c>
      <c r="V9" s="1">
        <v>55.44</v>
      </c>
      <c r="W9" s="1">
        <v>53.219200000000001</v>
      </c>
      <c r="X9" s="1">
        <v>57.487199999999987</v>
      </c>
      <c r="Y9" s="1">
        <v>43.383200000000002</v>
      </c>
      <c r="Z9" s="1">
        <v>42.9726</v>
      </c>
      <c r="AA9" s="1"/>
      <c r="AB9" s="1">
        <f t="shared" si="3"/>
        <v>68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37</v>
      </c>
      <c r="B10" s="1" t="s">
        <v>38</v>
      </c>
      <c r="C10" s="1">
        <v>391</v>
      </c>
      <c r="D10" s="1">
        <v>252</v>
      </c>
      <c r="E10" s="1">
        <v>306</v>
      </c>
      <c r="F10" s="1">
        <v>277</v>
      </c>
      <c r="G10" s="6">
        <v>0.45</v>
      </c>
      <c r="H10" s="1">
        <v>45</v>
      </c>
      <c r="I10" s="1" t="s">
        <v>32</v>
      </c>
      <c r="J10" s="1">
        <v>314</v>
      </c>
      <c r="K10" s="1">
        <f t="shared" si="2"/>
        <v>-8</v>
      </c>
      <c r="L10" s="1"/>
      <c r="M10" s="1"/>
      <c r="N10" s="1">
        <v>78.584800000000143</v>
      </c>
      <c r="O10" s="1">
        <f t="shared" si="4"/>
        <v>61.2</v>
      </c>
      <c r="P10" s="5">
        <f t="shared" si="5"/>
        <v>256.41519999999991</v>
      </c>
      <c r="Q10" s="5"/>
      <c r="R10" s="1"/>
      <c r="S10" s="1">
        <f t="shared" si="6"/>
        <v>10</v>
      </c>
      <c r="T10" s="1">
        <f t="shared" si="7"/>
        <v>5.8102091503267994</v>
      </c>
      <c r="U10" s="1">
        <v>54.6</v>
      </c>
      <c r="V10" s="1">
        <v>54.2</v>
      </c>
      <c r="W10" s="1">
        <v>59.671999999999997</v>
      </c>
      <c r="X10" s="1">
        <v>70.272000000000006</v>
      </c>
      <c r="Y10" s="1">
        <v>69.400000000000006</v>
      </c>
      <c r="Z10" s="1">
        <v>64.2</v>
      </c>
      <c r="AA10" s="1"/>
      <c r="AB10" s="1">
        <f t="shared" si="3"/>
        <v>115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39</v>
      </c>
      <c r="B11" s="1" t="s">
        <v>38</v>
      </c>
      <c r="C11" s="1">
        <v>631</v>
      </c>
      <c r="D11" s="1">
        <v>498</v>
      </c>
      <c r="E11" s="1">
        <v>626</v>
      </c>
      <c r="F11" s="1">
        <v>394</v>
      </c>
      <c r="G11" s="6">
        <v>0.45</v>
      </c>
      <c r="H11" s="1">
        <v>45</v>
      </c>
      <c r="I11" s="1" t="s">
        <v>32</v>
      </c>
      <c r="J11" s="1">
        <v>633</v>
      </c>
      <c r="K11" s="1">
        <f t="shared" si="2"/>
        <v>-7</v>
      </c>
      <c r="L11" s="1"/>
      <c r="M11" s="1"/>
      <c r="N11" s="1">
        <v>418.2</v>
      </c>
      <c r="O11" s="1">
        <f t="shared" si="4"/>
        <v>125.2</v>
      </c>
      <c r="P11" s="5">
        <f>9.5*O11-N11-F11</f>
        <v>377.20000000000005</v>
      </c>
      <c r="Q11" s="5"/>
      <c r="R11" s="1"/>
      <c r="S11" s="1">
        <f t="shared" si="6"/>
        <v>9.5</v>
      </c>
      <c r="T11" s="1">
        <f t="shared" si="7"/>
        <v>6.4872204472843453</v>
      </c>
      <c r="U11" s="1">
        <v>115.2</v>
      </c>
      <c r="V11" s="1">
        <v>120.8</v>
      </c>
      <c r="W11" s="1">
        <v>144.4</v>
      </c>
      <c r="X11" s="1">
        <v>122.8</v>
      </c>
      <c r="Y11" s="1">
        <v>118.4</v>
      </c>
      <c r="Z11" s="1">
        <v>114.8</v>
      </c>
      <c r="AA11" s="1"/>
      <c r="AB11" s="1">
        <f t="shared" si="3"/>
        <v>170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40</v>
      </c>
      <c r="B12" s="1" t="s">
        <v>38</v>
      </c>
      <c r="C12" s="1">
        <v>145</v>
      </c>
      <c r="D12" s="1">
        <v>1</v>
      </c>
      <c r="E12" s="1">
        <v>114</v>
      </c>
      <c r="F12" s="1">
        <v>12</v>
      </c>
      <c r="G12" s="6">
        <v>0.17</v>
      </c>
      <c r="H12" s="1">
        <v>180</v>
      </c>
      <c r="I12" s="1" t="s">
        <v>32</v>
      </c>
      <c r="J12" s="1">
        <v>117</v>
      </c>
      <c r="K12" s="1">
        <f t="shared" si="2"/>
        <v>-3</v>
      </c>
      <c r="L12" s="1"/>
      <c r="M12" s="1"/>
      <c r="N12" s="1">
        <v>147.6</v>
      </c>
      <c r="O12" s="1">
        <f t="shared" si="4"/>
        <v>22.8</v>
      </c>
      <c r="P12" s="5">
        <f t="shared" si="5"/>
        <v>68.400000000000006</v>
      </c>
      <c r="Q12" s="5"/>
      <c r="R12" s="1"/>
      <c r="S12" s="1">
        <f t="shared" si="6"/>
        <v>10</v>
      </c>
      <c r="T12" s="1">
        <f t="shared" si="7"/>
        <v>6.9999999999999991</v>
      </c>
      <c r="U12" s="1">
        <v>19.600000000000001</v>
      </c>
      <c r="V12" s="1">
        <v>23.8</v>
      </c>
      <c r="W12" s="1">
        <v>30.6</v>
      </c>
      <c r="X12" s="1">
        <v>23.4</v>
      </c>
      <c r="Y12" s="1">
        <v>22.2</v>
      </c>
      <c r="Z12" s="1">
        <v>24.6</v>
      </c>
      <c r="AA12" s="1"/>
      <c r="AB12" s="1">
        <f t="shared" si="3"/>
        <v>12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41</v>
      </c>
      <c r="B13" s="1" t="s">
        <v>38</v>
      </c>
      <c r="C13" s="1">
        <v>198</v>
      </c>
      <c r="D13" s="1">
        <v>48</v>
      </c>
      <c r="E13" s="1">
        <v>140</v>
      </c>
      <c r="F13" s="1">
        <v>98</v>
      </c>
      <c r="G13" s="6">
        <v>0.3</v>
      </c>
      <c r="H13" s="1">
        <v>40</v>
      </c>
      <c r="I13" s="1" t="s">
        <v>32</v>
      </c>
      <c r="J13" s="1">
        <v>137</v>
      </c>
      <c r="K13" s="1">
        <f t="shared" si="2"/>
        <v>3</v>
      </c>
      <c r="L13" s="1"/>
      <c r="M13" s="1"/>
      <c r="N13" s="1">
        <v>68.399999999999977</v>
      </c>
      <c r="O13" s="1">
        <f t="shared" si="4"/>
        <v>28</v>
      </c>
      <c r="P13" s="5">
        <f t="shared" si="5"/>
        <v>113.60000000000002</v>
      </c>
      <c r="Q13" s="5"/>
      <c r="R13" s="1"/>
      <c r="S13" s="1">
        <f t="shared" si="6"/>
        <v>10</v>
      </c>
      <c r="T13" s="1">
        <f t="shared" si="7"/>
        <v>5.9428571428571422</v>
      </c>
      <c r="U13" s="1">
        <v>23.4</v>
      </c>
      <c r="V13" s="1">
        <v>21.6</v>
      </c>
      <c r="W13" s="1">
        <v>32.6</v>
      </c>
      <c r="X13" s="1">
        <v>31.4</v>
      </c>
      <c r="Y13" s="1">
        <v>19.2</v>
      </c>
      <c r="Z13" s="1">
        <v>25.8</v>
      </c>
      <c r="AA13" s="1"/>
      <c r="AB13" s="1">
        <f t="shared" si="3"/>
        <v>34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42</v>
      </c>
      <c r="B14" s="1" t="s">
        <v>38</v>
      </c>
      <c r="C14" s="1">
        <v>516</v>
      </c>
      <c r="D14" s="1">
        <v>294</v>
      </c>
      <c r="E14" s="1">
        <v>263</v>
      </c>
      <c r="F14" s="1">
        <v>433</v>
      </c>
      <c r="G14" s="6">
        <v>0.4</v>
      </c>
      <c r="H14" s="1">
        <v>50</v>
      </c>
      <c r="I14" s="1" t="s">
        <v>32</v>
      </c>
      <c r="J14" s="1">
        <v>263</v>
      </c>
      <c r="K14" s="1">
        <f t="shared" si="2"/>
        <v>0</v>
      </c>
      <c r="L14" s="1"/>
      <c r="M14" s="1"/>
      <c r="N14" s="1">
        <v>141.6</v>
      </c>
      <c r="O14" s="1">
        <f t="shared" si="4"/>
        <v>52.6</v>
      </c>
      <c r="P14" s="5"/>
      <c r="Q14" s="5"/>
      <c r="R14" s="1"/>
      <c r="S14" s="1">
        <f t="shared" si="6"/>
        <v>10.923954372623575</v>
      </c>
      <c r="T14" s="1">
        <f t="shared" si="7"/>
        <v>10.923954372623575</v>
      </c>
      <c r="U14" s="1">
        <v>50.6</v>
      </c>
      <c r="V14" s="1">
        <v>61.4</v>
      </c>
      <c r="W14" s="1">
        <v>75.8</v>
      </c>
      <c r="X14" s="1">
        <v>78</v>
      </c>
      <c r="Y14" s="1">
        <v>36.200000000000003</v>
      </c>
      <c r="Z14" s="1">
        <v>17.8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43</v>
      </c>
      <c r="B15" s="1" t="s">
        <v>38</v>
      </c>
      <c r="C15" s="1">
        <v>223</v>
      </c>
      <c r="D15" s="1">
        <v>120</v>
      </c>
      <c r="E15" s="1">
        <v>228</v>
      </c>
      <c r="F15" s="1">
        <v>83</v>
      </c>
      <c r="G15" s="6">
        <v>0.17</v>
      </c>
      <c r="H15" s="1">
        <v>120</v>
      </c>
      <c r="I15" s="1" t="s">
        <v>32</v>
      </c>
      <c r="J15" s="1">
        <v>232</v>
      </c>
      <c r="K15" s="1">
        <f t="shared" si="2"/>
        <v>-4</v>
      </c>
      <c r="L15" s="1"/>
      <c r="M15" s="1"/>
      <c r="N15" s="1">
        <v>277.52</v>
      </c>
      <c r="O15" s="1">
        <f t="shared" si="4"/>
        <v>45.6</v>
      </c>
      <c r="P15" s="5">
        <f t="shared" si="5"/>
        <v>95.480000000000018</v>
      </c>
      <c r="Q15" s="5"/>
      <c r="R15" s="1"/>
      <c r="S15" s="1">
        <f t="shared" si="6"/>
        <v>10</v>
      </c>
      <c r="T15" s="1">
        <f t="shared" si="7"/>
        <v>7.9061403508771919</v>
      </c>
      <c r="U15" s="1">
        <v>46</v>
      </c>
      <c r="V15" s="1">
        <v>48</v>
      </c>
      <c r="W15" s="1">
        <v>51.2</v>
      </c>
      <c r="X15" s="1">
        <v>43.8</v>
      </c>
      <c r="Y15" s="1">
        <v>47.4</v>
      </c>
      <c r="Z15" s="1">
        <v>48</v>
      </c>
      <c r="AA15" s="1"/>
      <c r="AB15" s="1">
        <f t="shared" si="3"/>
        <v>16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44</v>
      </c>
      <c r="B16" s="1" t="s">
        <v>38</v>
      </c>
      <c r="C16" s="1">
        <v>65</v>
      </c>
      <c r="D16" s="1">
        <v>160</v>
      </c>
      <c r="E16" s="1">
        <v>40</v>
      </c>
      <c r="F16" s="1">
        <v>156</v>
      </c>
      <c r="G16" s="6">
        <v>0.35</v>
      </c>
      <c r="H16" s="1">
        <v>45</v>
      </c>
      <c r="I16" s="1" t="s">
        <v>32</v>
      </c>
      <c r="J16" s="1">
        <v>63</v>
      </c>
      <c r="K16" s="1">
        <f t="shared" si="2"/>
        <v>-23</v>
      </c>
      <c r="L16" s="1"/>
      <c r="M16" s="1"/>
      <c r="N16" s="1">
        <v>43.199999999999989</v>
      </c>
      <c r="O16" s="1">
        <f t="shared" si="4"/>
        <v>8</v>
      </c>
      <c r="P16" s="5"/>
      <c r="Q16" s="5"/>
      <c r="R16" s="1"/>
      <c r="S16" s="1">
        <f t="shared" si="6"/>
        <v>24.9</v>
      </c>
      <c r="T16" s="1">
        <f t="shared" si="7"/>
        <v>24.9</v>
      </c>
      <c r="U16" s="1">
        <v>18.2</v>
      </c>
      <c r="V16" s="1">
        <v>18.600000000000001</v>
      </c>
      <c r="W16" s="1">
        <v>11.6</v>
      </c>
      <c r="X16" s="1">
        <v>11</v>
      </c>
      <c r="Y16" s="1">
        <v>17.2</v>
      </c>
      <c r="Z16" s="1">
        <v>17.2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45</v>
      </c>
      <c r="B17" s="1" t="s">
        <v>38</v>
      </c>
      <c r="C17" s="1">
        <v>279</v>
      </c>
      <c r="D17" s="1">
        <v>198</v>
      </c>
      <c r="E17" s="1">
        <v>165</v>
      </c>
      <c r="F17" s="1">
        <v>228</v>
      </c>
      <c r="G17" s="6">
        <v>0.35</v>
      </c>
      <c r="H17" s="1">
        <v>45</v>
      </c>
      <c r="I17" s="1" t="s">
        <v>32</v>
      </c>
      <c r="J17" s="1">
        <v>167</v>
      </c>
      <c r="K17" s="1">
        <f t="shared" si="2"/>
        <v>-2</v>
      </c>
      <c r="L17" s="1"/>
      <c r="M17" s="1"/>
      <c r="N17" s="1">
        <v>47.799999999999947</v>
      </c>
      <c r="O17" s="1">
        <f t="shared" si="4"/>
        <v>33</v>
      </c>
      <c r="P17" s="5">
        <f t="shared" si="5"/>
        <v>54.200000000000045</v>
      </c>
      <c r="Q17" s="5"/>
      <c r="R17" s="1"/>
      <c r="S17" s="1">
        <f t="shared" si="6"/>
        <v>10</v>
      </c>
      <c r="T17" s="1">
        <f t="shared" si="7"/>
        <v>8.3575757575757557</v>
      </c>
      <c r="U17" s="1">
        <v>38.799999999999997</v>
      </c>
      <c r="V17" s="1">
        <v>40</v>
      </c>
      <c r="W17" s="1">
        <v>30.6</v>
      </c>
      <c r="X17" s="1">
        <v>42.2</v>
      </c>
      <c r="Y17" s="1">
        <v>34.6</v>
      </c>
      <c r="Z17" s="1">
        <v>21.6</v>
      </c>
      <c r="AA17" s="1"/>
      <c r="AB17" s="1">
        <f t="shared" si="3"/>
        <v>19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46</v>
      </c>
      <c r="B18" s="1" t="s">
        <v>31</v>
      </c>
      <c r="C18" s="1">
        <v>1265.42</v>
      </c>
      <c r="D18" s="1">
        <v>994.91</v>
      </c>
      <c r="E18" s="1">
        <v>926.64800000000002</v>
      </c>
      <c r="F18" s="1">
        <v>1116.7149999999999</v>
      </c>
      <c r="G18" s="6">
        <v>1</v>
      </c>
      <c r="H18" s="1">
        <v>55</v>
      </c>
      <c r="I18" s="1" t="s">
        <v>32</v>
      </c>
      <c r="J18" s="1">
        <v>889.53499999999997</v>
      </c>
      <c r="K18" s="1">
        <f t="shared" si="2"/>
        <v>37.113000000000056</v>
      </c>
      <c r="L18" s="1"/>
      <c r="M18" s="1"/>
      <c r="N18" s="1"/>
      <c r="O18" s="1">
        <f t="shared" si="4"/>
        <v>185.3296</v>
      </c>
      <c r="P18" s="5">
        <f>9.55*O18-N18-F18</f>
        <v>653.18268000000012</v>
      </c>
      <c r="Q18" s="5"/>
      <c r="R18" s="1"/>
      <c r="S18" s="1">
        <f t="shared" si="6"/>
        <v>9.5500000000000007</v>
      </c>
      <c r="T18" s="1">
        <f t="shared" si="7"/>
        <v>6.0255620257098697</v>
      </c>
      <c r="U18" s="1">
        <v>167.22219999999999</v>
      </c>
      <c r="V18" s="1">
        <v>182.49340000000001</v>
      </c>
      <c r="W18" s="1">
        <v>214.67619999999999</v>
      </c>
      <c r="X18" s="1">
        <v>208.0068</v>
      </c>
      <c r="Y18" s="1">
        <v>182.387</v>
      </c>
      <c r="Z18" s="1">
        <v>184.88220000000001</v>
      </c>
      <c r="AA18" s="1"/>
      <c r="AB18" s="1">
        <f t="shared" si="3"/>
        <v>653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47</v>
      </c>
      <c r="B19" s="1" t="s">
        <v>31</v>
      </c>
      <c r="C19" s="1">
        <v>2811.5419999999999</v>
      </c>
      <c r="D19" s="1">
        <v>2891.6010000000001</v>
      </c>
      <c r="E19" s="1">
        <v>2452.6619999999998</v>
      </c>
      <c r="F19" s="1">
        <v>2603.5129999999999</v>
      </c>
      <c r="G19" s="6">
        <v>1</v>
      </c>
      <c r="H19" s="1">
        <v>50</v>
      </c>
      <c r="I19" s="1" t="s">
        <v>32</v>
      </c>
      <c r="J19" s="1">
        <v>2477.9499999999998</v>
      </c>
      <c r="K19" s="1">
        <f t="shared" si="2"/>
        <v>-25.288000000000011</v>
      </c>
      <c r="L19" s="1"/>
      <c r="M19" s="1"/>
      <c r="N19" s="1">
        <v>750</v>
      </c>
      <c r="O19" s="1">
        <f t="shared" si="4"/>
        <v>490.53239999999994</v>
      </c>
      <c r="P19" s="5">
        <f>9.55*O19-N19-F19</f>
        <v>1331.0714200000002</v>
      </c>
      <c r="Q19" s="5"/>
      <c r="R19" s="1"/>
      <c r="S19" s="1">
        <f t="shared" si="6"/>
        <v>9.5500000000000007</v>
      </c>
      <c r="T19" s="1">
        <f t="shared" si="7"/>
        <v>6.836476041134083</v>
      </c>
      <c r="U19" s="1">
        <v>477.61380000000003</v>
      </c>
      <c r="V19" s="1">
        <v>491.20979999999997</v>
      </c>
      <c r="W19" s="1">
        <v>489.29739999999998</v>
      </c>
      <c r="X19" s="1">
        <v>487.20119999999997</v>
      </c>
      <c r="Y19" s="1">
        <v>514.11199999999997</v>
      </c>
      <c r="Z19" s="1">
        <v>520.06560000000002</v>
      </c>
      <c r="AA19" s="1"/>
      <c r="AB19" s="1">
        <f t="shared" si="3"/>
        <v>1331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49</v>
      </c>
      <c r="B20" s="1" t="s">
        <v>31</v>
      </c>
      <c r="C20" s="1">
        <v>255.42500000000001</v>
      </c>
      <c r="D20" s="1">
        <v>424.44299999999998</v>
      </c>
      <c r="E20" s="1">
        <v>253.80099999999999</v>
      </c>
      <c r="F20" s="1">
        <v>343.80900000000003</v>
      </c>
      <c r="G20" s="6">
        <v>1</v>
      </c>
      <c r="H20" s="1">
        <v>50</v>
      </c>
      <c r="I20" s="1" t="s">
        <v>32</v>
      </c>
      <c r="J20" s="1">
        <v>241.1</v>
      </c>
      <c r="K20" s="1">
        <f t="shared" si="2"/>
        <v>12.700999999999993</v>
      </c>
      <c r="L20" s="1"/>
      <c r="M20" s="1"/>
      <c r="N20" s="1">
        <v>160</v>
      </c>
      <c r="O20" s="1">
        <f t="shared" si="4"/>
        <v>50.760199999999998</v>
      </c>
      <c r="P20" s="5"/>
      <c r="Q20" s="5"/>
      <c r="R20" s="1"/>
      <c r="S20" s="1">
        <f t="shared" si="6"/>
        <v>9.9252761021430178</v>
      </c>
      <c r="T20" s="1">
        <f t="shared" si="7"/>
        <v>9.9252761021430178</v>
      </c>
      <c r="U20" s="1">
        <v>47.939800000000012</v>
      </c>
      <c r="V20" s="1">
        <v>61.484000000000002</v>
      </c>
      <c r="W20" s="1">
        <v>66.068799999999996</v>
      </c>
      <c r="X20" s="1">
        <v>52.560400000000001</v>
      </c>
      <c r="Y20" s="1">
        <v>48.828200000000002</v>
      </c>
      <c r="Z20" s="1">
        <v>47.279200000000003</v>
      </c>
      <c r="AA20" s="1"/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50</v>
      </c>
      <c r="B21" s="1" t="s">
        <v>31</v>
      </c>
      <c r="C21" s="1">
        <v>1928.317</v>
      </c>
      <c r="D21" s="1">
        <v>2504.5050000000001</v>
      </c>
      <c r="E21" s="1">
        <v>1493.98</v>
      </c>
      <c r="F21" s="1">
        <v>2502.9929999999999</v>
      </c>
      <c r="G21" s="6">
        <v>1</v>
      </c>
      <c r="H21" s="1">
        <v>55</v>
      </c>
      <c r="I21" s="1" t="s">
        <v>32</v>
      </c>
      <c r="J21" s="1">
        <v>1428.65</v>
      </c>
      <c r="K21" s="1">
        <f t="shared" si="2"/>
        <v>65.329999999999927</v>
      </c>
      <c r="L21" s="1"/>
      <c r="M21" s="1"/>
      <c r="N21" s="1"/>
      <c r="O21" s="1">
        <f t="shared" si="4"/>
        <v>298.79599999999999</v>
      </c>
      <c r="P21" s="5">
        <f>9.5*O21-N21-F21</f>
        <v>335.56899999999996</v>
      </c>
      <c r="Q21" s="5"/>
      <c r="R21" s="1"/>
      <c r="S21" s="1">
        <f t="shared" si="6"/>
        <v>9.5</v>
      </c>
      <c r="T21" s="1">
        <f t="shared" si="7"/>
        <v>8.3769294100322629</v>
      </c>
      <c r="U21" s="1">
        <v>333.42700000000002</v>
      </c>
      <c r="V21" s="1">
        <v>358.15019999999998</v>
      </c>
      <c r="W21" s="1">
        <v>359.01080000000002</v>
      </c>
      <c r="X21" s="1">
        <v>341.58199999999999</v>
      </c>
      <c r="Y21" s="1">
        <v>301.87439999999998</v>
      </c>
      <c r="Z21" s="1">
        <v>296.50540000000001</v>
      </c>
      <c r="AA21" s="1"/>
      <c r="AB21" s="1">
        <f t="shared" si="3"/>
        <v>336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2" t="s">
        <v>51</v>
      </c>
      <c r="B22" s="12" t="s">
        <v>31</v>
      </c>
      <c r="C22" s="12"/>
      <c r="D22" s="12"/>
      <c r="E22" s="12">
        <v>2.5750000000000002</v>
      </c>
      <c r="F22" s="12">
        <v>-2.5750000000000002</v>
      </c>
      <c r="G22" s="13">
        <v>0</v>
      </c>
      <c r="H22" s="12" t="e">
        <v>#N/A</v>
      </c>
      <c r="I22" s="12" t="s">
        <v>48</v>
      </c>
      <c r="J22" s="12">
        <v>2.5</v>
      </c>
      <c r="K22" s="12">
        <f t="shared" si="2"/>
        <v>7.5000000000000178E-2</v>
      </c>
      <c r="L22" s="12"/>
      <c r="M22" s="12"/>
      <c r="N22" s="12"/>
      <c r="O22" s="12">
        <f t="shared" si="4"/>
        <v>0.51500000000000001</v>
      </c>
      <c r="P22" s="14"/>
      <c r="Q22" s="14"/>
      <c r="R22" s="12"/>
      <c r="S22" s="12">
        <f t="shared" si="6"/>
        <v>-5</v>
      </c>
      <c r="T22" s="12">
        <f t="shared" si="7"/>
        <v>-5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5" t="s">
        <v>141</v>
      </c>
      <c r="AB22" s="12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52</v>
      </c>
      <c r="B23" s="1" t="s">
        <v>31</v>
      </c>
      <c r="C23" s="1">
        <v>475.71600000000001</v>
      </c>
      <c r="D23" s="1">
        <v>744.83</v>
      </c>
      <c r="E23" s="1">
        <v>482.51799999999997</v>
      </c>
      <c r="F23" s="1">
        <v>554.221</v>
      </c>
      <c r="G23" s="6">
        <v>1</v>
      </c>
      <c r="H23" s="1">
        <v>60</v>
      </c>
      <c r="I23" s="1" t="s">
        <v>32</v>
      </c>
      <c r="J23" s="1">
        <v>464.28</v>
      </c>
      <c r="K23" s="1">
        <f t="shared" si="2"/>
        <v>18.238</v>
      </c>
      <c r="L23" s="1"/>
      <c r="M23" s="1"/>
      <c r="N23" s="1">
        <v>116.3394000000004</v>
      </c>
      <c r="O23" s="1">
        <f t="shared" si="4"/>
        <v>96.503599999999992</v>
      </c>
      <c r="P23" s="5">
        <f t="shared" ref="P23:P30" si="8">10*O23-N23-F23</f>
        <v>294.47559999999953</v>
      </c>
      <c r="Q23" s="5"/>
      <c r="R23" s="1"/>
      <c r="S23" s="1">
        <f t="shared" si="6"/>
        <v>10</v>
      </c>
      <c r="T23" s="1">
        <f t="shared" si="7"/>
        <v>6.9485532145951083</v>
      </c>
      <c r="U23" s="1">
        <v>100.1964</v>
      </c>
      <c r="V23" s="1">
        <v>106.6108</v>
      </c>
      <c r="W23" s="1">
        <v>95.781599999999997</v>
      </c>
      <c r="X23" s="1">
        <v>89.866600000000005</v>
      </c>
      <c r="Y23" s="1">
        <v>87.889800000000008</v>
      </c>
      <c r="Z23" s="1">
        <v>91.261800000000008</v>
      </c>
      <c r="AA23" s="1"/>
      <c r="AB23" s="1">
        <f t="shared" si="3"/>
        <v>294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53</v>
      </c>
      <c r="B24" s="1" t="s">
        <v>31</v>
      </c>
      <c r="C24" s="1">
        <v>610.28899999999999</v>
      </c>
      <c r="D24" s="1">
        <v>838.23500000000001</v>
      </c>
      <c r="E24" s="1">
        <v>600.24099999999999</v>
      </c>
      <c r="F24" s="1">
        <v>687.09900000000005</v>
      </c>
      <c r="G24" s="6">
        <v>1</v>
      </c>
      <c r="H24" s="1">
        <v>60</v>
      </c>
      <c r="I24" s="1" t="s">
        <v>32</v>
      </c>
      <c r="J24" s="1">
        <v>580.73</v>
      </c>
      <c r="K24" s="1">
        <f t="shared" si="2"/>
        <v>19.510999999999967</v>
      </c>
      <c r="L24" s="1"/>
      <c r="M24" s="1"/>
      <c r="N24" s="1">
        <v>26.562399999999911</v>
      </c>
      <c r="O24" s="1">
        <f t="shared" si="4"/>
        <v>120.04819999999999</v>
      </c>
      <c r="P24" s="5">
        <f t="shared" ref="P24:P25" si="9">9.6*O24-N24-F24</f>
        <v>438.80132000000015</v>
      </c>
      <c r="Q24" s="5"/>
      <c r="R24" s="1"/>
      <c r="S24" s="1">
        <f t="shared" si="6"/>
        <v>9.6</v>
      </c>
      <c r="T24" s="1">
        <f t="shared" si="7"/>
        <v>5.9447905091454931</v>
      </c>
      <c r="U24" s="1">
        <v>112.12139999999999</v>
      </c>
      <c r="V24" s="1">
        <v>124.3886</v>
      </c>
      <c r="W24" s="1">
        <v>120.782</v>
      </c>
      <c r="X24" s="1">
        <v>113.70780000000001</v>
      </c>
      <c r="Y24" s="1">
        <v>120.642</v>
      </c>
      <c r="Z24" s="1">
        <v>115.3946</v>
      </c>
      <c r="AA24" s="1"/>
      <c r="AB24" s="1">
        <f t="shared" si="3"/>
        <v>439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54</v>
      </c>
      <c r="B25" s="1" t="s">
        <v>31</v>
      </c>
      <c r="C25" s="1">
        <v>673.25099999999998</v>
      </c>
      <c r="D25" s="1">
        <v>1156.3399999999999</v>
      </c>
      <c r="E25" s="1">
        <v>666.63800000000003</v>
      </c>
      <c r="F25" s="1">
        <v>992.80799999999999</v>
      </c>
      <c r="G25" s="6">
        <v>1</v>
      </c>
      <c r="H25" s="1">
        <v>60</v>
      </c>
      <c r="I25" s="1" t="s">
        <v>32</v>
      </c>
      <c r="J25" s="1">
        <v>654.63</v>
      </c>
      <c r="K25" s="1">
        <f t="shared" si="2"/>
        <v>12.008000000000038</v>
      </c>
      <c r="L25" s="1"/>
      <c r="M25" s="1"/>
      <c r="N25" s="1"/>
      <c r="O25" s="1">
        <f t="shared" si="4"/>
        <v>133.32760000000002</v>
      </c>
      <c r="P25" s="5">
        <f t="shared" si="9"/>
        <v>287.13696000000004</v>
      </c>
      <c r="Q25" s="5"/>
      <c r="R25" s="1"/>
      <c r="S25" s="1">
        <f t="shared" si="6"/>
        <v>9.6</v>
      </c>
      <c r="T25" s="1">
        <f t="shared" si="7"/>
        <v>7.4463801943483556</v>
      </c>
      <c r="U25" s="1">
        <v>137.97399999999999</v>
      </c>
      <c r="V25" s="1">
        <v>145.99340000000001</v>
      </c>
      <c r="W25" s="1">
        <v>134.58959999999999</v>
      </c>
      <c r="X25" s="1">
        <v>129.76840000000001</v>
      </c>
      <c r="Y25" s="1">
        <v>136.82939999999999</v>
      </c>
      <c r="Z25" s="1">
        <v>139.76220000000001</v>
      </c>
      <c r="AA25" s="1"/>
      <c r="AB25" s="1">
        <f t="shared" si="3"/>
        <v>287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55</v>
      </c>
      <c r="B26" s="1" t="s">
        <v>31</v>
      </c>
      <c r="C26" s="1">
        <v>25.661999999999999</v>
      </c>
      <c r="D26" s="1">
        <v>2.2789999999999999</v>
      </c>
      <c r="E26" s="1">
        <v>20.34</v>
      </c>
      <c r="F26" s="1">
        <v>6.9320000000000004</v>
      </c>
      <c r="G26" s="6">
        <v>1</v>
      </c>
      <c r="H26" s="1">
        <v>35</v>
      </c>
      <c r="I26" s="1" t="s">
        <v>32</v>
      </c>
      <c r="J26" s="1">
        <v>21.2</v>
      </c>
      <c r="K26" s="1">
        <f t="shared" si="2"/>
        <v>-0.85999999999999943</v>
      </c>
      <c r="L26" s="1"/>
      <c r="M26" s="1"/>
      <c r="N26" s="1">
        <v>5</v>
      </c>
      <c r="O26" s="1">
        <f t="shared" si="4"/>
        <v>4.0679999999999996</v>
      </c>
      <c r="P26" s="5">
        <f>9.5*O26-N26-F26</f>
        <v>26.713999999999992</v>
      </c>
      <c r="Q26" s="5"/>
      <c r="R26" s="1"/>
      <c r="S26" s="1">
        <f t="shared" si="6"/>
        <v>9.5</v>
      </c>
      <c r="T26" s="1">
        <f t="shared" si="7"/>
        <v>2.9331366764995086</v>
      </c>
      <c r="U26" s="1">
        <v>2.1046</v>
      </c>
      <c r="V26" s="1">
        <v>1.6848000000000001</v>
      </c>
      <c r="W26" s="1">
        <v>0.34799999999999998</v>
      </c>
      <c r="X26" s="1">
        <v>1.7250000000000001</v>
      </c>
      <c r="Y26" s="1">
        <v>4.8490000000000002</v>
      </c>
      <c r="Z26" s="1">
        <v>4.0242000000000004</v>
      </c>
      <c r="AA26" s="1"/>
      <c r="AB26" s="1">
        <f t="shared" si="3"/>
        <v>27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56</v>
      </c>
      <c r="B27" s="1" t="s">
        <v>31</v>
      </c>
      <c r="C27" s="1">
        <v>310.30200000000002</v>
      </c>
      <c r="D27" s="1">
        <v>489.75400000000002</v>
      </c>
      <c r="E27" s="1">
        <v>367.05099999999999</v>
      </c>
      <c r="F27" s="1">
        <v>362.262</v>
      </c>
      <c r="G27" s="6">
        <v>1</v>
      </c>
      <c r="H27" s="1">
        <v>30</v>
      </c>
      <c r="I27" s="1" t="s">
        <v>32</v>
      </c>
      <c r="J27" s="1">
        <v>360.5</v>
      </c>
      <c r="K27" s="1">
        <f t="shared" si="2"/>
        <v>6.5509999999999877</v>
      </c>
      <c r="L27" s="1"/>
      <c r="M27" s="1"/>
      <c r="N27" s="1">
        <v>189.66170000000011</v>
      </c>
      <c r="O27" s="1">
        <f t="shared" si="4"/>
        <v>73.410200000000003</v>
      </c>
      <c r="P27" s="5">
        <f>9.5*O27-N27-F27</f>
        <v>145.47319999999996</v>
      </c>
      <c r="Q27" s="5"/>
      <c r="R27" s="1"/>
      <c r="S27" s="1">
        <f t="shared" si="6"/>
        <v>9.4999999999999982</v>
      </c>
      <c r="T27" s="1">
        <f t="shared" si="7"/>
        <v>7.5183516732007272</v>
      </c>
      <c r="U27" s="1">
        <v>68.855999999999995</v>
      </c>
      <c r="V27" s="1">
        <v>72.677999999999997</v>
      </c>
      <c r="W27" s="1">
        <v>69.262199999999993</v>
      </c>
      <c r="X27" s="1">
        <v>66.016999999999996</v>
      </c>
      <c r="Y27" s="1">
        <v>73.012199999999993</v>
      </c>
      <c r="Z27" s="1">
        <v>70.776399999999995</v>
      </c>
      <c r="AA27" s="1"/>
      <c r="AB27" s="1">
        <f t="shared" si="3"/>
        <v>145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57</v>
      </c>
      <c r="B28" s="1" t="s">
        <v>31</v>
      </c>
      <c r="C28" s="1">
        <v>223.78800000000001</v>
      </c>
      <c r="D28" s="1">
        <v>801.48699999999997</v>
      </c>
      <c r="E28" s="1">
        <v>346.36500000000001</v>
      </c>
      <c r="F28" s="1">
        <v>578.36599999999999</v>
      </c>
      <c r="G28" s="6">
        <v>1</v>
      </c>
      <c r="H28" s="1">
        <v>30</v>
      </c>
      <c r="I28" s="1" t="s">
        <v>32</v>
      </c>
      <c r="J28" s="1">
        <v>387.9</v>
      </c>
      <c r="K28" s="1">
        <f t="shared" si="2"/>
        <v>-41.534999999999968</v>
      </c>
      <c r="L28" s="1"/>
      <c r="M28" s="1"/>
      <c r="N28" s="1">
        <v>175.11116000000001</v>
      </c>
      <c r="O28" s="1">
        <f t="shared" si="4"/>
        <v>69.272999999999996</v>
      </c>
      <c r="P28" s="5"/>
      <c r="Q28" s="5"/>
      <c r="R28" s="1"/>
      <c r="S28" s="1">
        <f t="shared" si="6"/>
        <v>10.876924054104775</v>
      </c>
      <c r="T28" s="1">
        <f t="shared" si="7"/>
        <v>10.876924054104775</v>
      </c>
      <c r="U28" s="1">
        <v>82.474000000000004</v>
      </c>
      <c r="V28" s="1">
        <v>88.906800000000004</v>
      </c>
      <c r="W28" s="1">
        <v>68.345799999999997</v>
      </c>
      <c r="X28" s="1">
        <v>58.737400000000001</v>
      </c>
      <c r="Y28" s="1">
        <v>71.919200000000004</v>
      </c>
      <c r="Z28" s="1">
        <v>71.969200000000001</v>
      </c>
      <c r="AA28" s="1"/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58</v>
      </c>
      <c r="B29" s="1" t="s">
        <v>31</v>
      </c>
      <c r="C29" s="1">
        <v>653.15599999999995</v>
      </c>
      <c r="D29" s="1">
        <v>587.947</v>
      </c>
      <c r="E29" s="1">
        <v>501.37400000000002</v>
      </c>
      <c r="F29" s="1">
        <v>621.60299999999995</v>
      </c>
      <c r="G29" s="6">
        <v>1</v>
      </c>
      <c r="H29" s="1">
        <v>30</v>
      </c>
      <c r="I29" s="1" t="s">
        <v>32</v>
      </c>
      <c r="J29" s="1">
        <v>491</v>
      </c>
      <c r="K29" s="1">
        <f t="shared" si="2"/>
        <v>10.374000000000024</v>
      </c>
      <c r="L29" s="1"/>
      <c r="M29" s="1"/>
      <c r="N29" s="1">
        <v>214.94959999999989</v>
      </c>
      <c r="O29" s="1">
        <f t="shared" si="4"/>
        <v>100.2748</v>
      </c>
      <c r="P29" s="5">
        <f>9.6*O29-N29-F29</f>
        <v>126.08548000000008</v>
      </c>
      <c r="Q29" s="5"/>
      <c r="R29" s="1"/>
      <c r="S29" s="1">
        <f t="shared" si="6"/>
        <v>9.6</v>
      </c>
      <c r="T29" s="1">
        <f t="shared" si="7"/>
        <v>8.3426005337333002</v>
      </c>
      <c r="U29" s="1">
        <v>106.3586</v>
      </c>
      <c r="V29" s="1">
        <v>101.292</v>
      </c>
      <c r="W29" s="1">
        <v>111.6118</v>
      </c>
      <c r="X29" s="1">
        <v>111.111</v>
      </c>
      <c r="Y29" s="1">
        <v>120.9686</v>
      </c>
      <c r="Z29" s="1">
        <v>115.2474</v>
      </c>
      <c r="AA29" s="1"/>
      <c r="AB29" s="1">
        <f t="shared" si="3"/>
        <v>126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59</v>
      </c>
      <c r="B30" s="1" t="s">
        <v>31</v>
      </c>
      <c r="C30" s="1">
        <v>203.03399999999999</v>
      </c>
      <c r="D30" s="1">
        <v>91.311999999999998</v>
      </c>
      <c r="E30" s="1">
        <v>155.79</v>
      </c>
      <c r="F30" s="1">
        <v>120.785</v>
      </c>
      <c r="G30" s="6">
        <v>1</v>
      </c>
      <c r="H30" s="1">
        <v>45</v>
      </c>
      <c r="I30" s="1" t="s">
        <v>32</v>
      </c>
      <c r="J30" s="1">
        <v>143.5</v>
      </c>
      <c r="K30" s="1">
        <f t="shared" si="2"/>
        <v>12.289999999999992</v>
      </c>
      <c r="L30" s="1"/>
      <c r="M30" s="1"/>
      <c r="N30" s="1">
        <v>36.745999999999981</v>
      </c>
      <c r="O30" s="1">
        <f t="shared" si="4"/>
        <v>31.157999999999998</v>
      </c>
      <c r="P30" s="5">
        <f t="shared" si="8"/>
        <v>154.04900000000001</v>
      </c>
      <c r="Q30" s="5"/>
      <c r="R30" s="1"/>
      <c r="S30" s="1">
        <f t="shared" si="6"/>
        <v>10</v>
      </c>
      <c r="T30" s="1">
        <f t="shared" si="7"/>
        <v>5.0558765004172281</v>
      </c>
      <c r="U30" s="1">
        <v>25.398</v>
      </c>
      <c r="V30" s="1">
        <v>26.516999999999999</v>
      </c>
      <c r="W30" s="1">
        <v>18.858000000000001</v>
      </c>
      <c r="X30" s="1">
        <v>16.4422</v>
      </c>
      <c r="Y30" s="1">
        <v>23.8154</v>
      </c>
      <c r="Z30" s="1">
        <v>25.837599999999998</v>
      </c>
      <c r="AA30" s="1"/>
      <c r="AB30" s="1">
        <f t="shared" si="3"/>
        <v>154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60</v>
      </c>
      <c r="B31" s="1" t="s">
        <v>31</v>
      </c>
      <c r="C31" s="1">
        <v>1.34</v>
      </c>
      <c r="D31" s="1">
        <v>209.304</v>
      </c>
      <c r="E31" s="1">
        <v>18.879000000000001</v>
      </c>
      <c r="F31" s="1">
        <v>190.42500000000001</v>
      </c>
      <c r="G31" s="6">
        <v>1</v>
      </c>
      <c r="H31" s="1">
        <v>40</v>
      </c>
      <c r="I31" s="1" t="s">
        <v>32</v>
      </c>
      <c r="J31" s="1">
        <v>42.7</v>
      </c>
      <c r="K31" s="1">
        <f t="shared" si="2"/>
        <v>-23.821000000000002</v>
      </c>
      <c r="L31" s="1"/>
      <c r="M31" s="1"/>
      <c r="N31" s="1"/>
      <c r="O31" s="1">
        <f t="shared" si="4"/>
        <v>3.7758000000000003</v>
      </c>
      <c r="P31" s="5"/>
      <c r="Q31" s="5"/>
      <c r="R31" s="1"/>
      <c r="S31" s="1">
        <f t="shared" si="6"/>
        <v>50.433020816780548</v>
      </c>
      <c r="T31" s="1">
        <f t="shared" si="7"/>
        <v>50.433020816780548</v>
      </c>
      <c r="U31" s="1">
        <v>7.1273999999999997</v>
      </c>
      <c r="V31" s="1">
        <v>10.338200000000001</v>
      </c>
      <c r="W31" s="1">
        <v>18.5992</v>
      </c>
      <c r="X31" s="1">
        <v>16.484400000000001</v>
      </c>
      <c r="Y31" s="1">
        <v>3.8794</v>
      </c>
      <c r="Z31" s="1">
        <v>2.7833999999999999</v>
      </c>
      <c r="AA31" s="1" t="s">
        <v>61</v>
      </c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62</v>
      </c>
      <c r="B32" s="1" t="s">
        <v>31</v>
      </c>
      <c r="C32" s="1">
        <v>2229.366</v>
      </c>
      <c r="D32" s="1">
        <v>2739.3440000000001</v>
      </c>
      <c r="E32" s="1">
        <v>1991.239</v>
      </c>
      <c r="F32" s="1">
        <v>2461.2910000000002</v>
      </c>
      <c r="G32" s="6">
        <v>1</v>
      </c>
      <c r="H32" s="1">
        <v>40</v>
      </c>
      <c r="I32" s="1" t="s">
        <v>32</v>
      </c>
      <c r="J32" s="1">
        <v>1963.15</v>
      </c>
      <c r="K32" s="1">
        <f t="shared" si="2"/>
        <v>28.088999999999942</v>
      </c>
      <c r="L32" s="1"/>
      <c r="M32" s="1"/>
      <c r="N32" s="1">
        <v>233.5503999999992</v>
      </c>
      <c r="O32" s="1">
        <f t="shared" si="4"/>
        <v>398.24779999999998</v>
      </c>
      <c r="P32" s="5">
        <f>9.5*O32-N32-F32</f>
        <v>1088.5127000000007</v>
      </c>
      <c r="Q32" s="5"/>
      <c r="R32" s="1"/>
      <c r="S32" s="1">
        <f t="shared" si="6"/>
        <v>9.5</v>
      </c>
      <c r="T32" s="1">
        <f t="shared" si="7"/>
        <v>6.7667452274689266</v>
      </c>
      <c r="U32" s="1">
        <v>394.21440000000001</v>
      </c>
      <c r="V32" s="1">
        <v>408.00360000000001</v>
      </c>
      <c r="W32" s="1">
        <v>401.05700000000002</v>
      </c>
      <c r="X32" s="1">
        <v>395.44779999999997</v>
      </c>
      <c r="Y32" s="1">
        <v>397.09300000000002</v>
      </c>
      <c r="Z32" s="1">
        <v>406.48820000000001</v>
      </c>
      <c r="AA32" s="1"/>
      <c r="AB32" s="1">
        <f t="shared" si="3"/>
        <v>1089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63</v>
      </c>
      <c r="B33" s="1" t="s">
        <v>31</v>
      </c>
      <c r="C33" s="1">
        <v>101.18899999999999</v>
      </c>
      <c r="D33" s="1">
        <v>94.21</v>
      </c>
      <c r="E33" s="1">
        <v>92.253</v>
      </c>
      <c r="F33" s="1">
        <v>78.656000000000006</v>
      </c>
      <c r="G33" s="6">
        <v>1</v>
      </c>
      <c r="H33" s="1">
        <v>35</v>
      </c>
      <c r="I33" s="1" t="s">
        <v>32</v>
      </c>
      <c r="J33" s="1">
        <v>87.6</v>
      </c>
      <c r="K33" s="1">
        <f t="shared" si="2"/>
        <v>4.6530000000000058</v>
      </c>
      <c r="L33" s="1"/>
      <c r="M33" s="1"/>
      <c r="N33" s="1">
        <v>11.225600000000011</v>
      </c>
      <c r="O33" s="1">
        <f t="shared" si="4"/>
        <v>18.450600000000001</v>
      </c>
      <c r="P33" s="5">
        <f>9.5*O33-N33-F33</f>
        <v>85.399100000000004</v>
      </c>
      <c r="Q33" s="5"/>
      <c r="R33" s="1"/>
      <c r="S33" s="1">
        <f t="shared" si="6"/>
        <v>9.5</v>
      </c>
      <c r="T33" s="1">
        <f t="shared" si="7"/>
        <v>4.8714730144277159</v>
      </c>
      <c r="U33" s="1">
        <v>14.9376</v>
      </c>
      <c r="V33" s="1">
        <v>15.9892</v>
      </c>
      <c r="W33" s="1">
        <v>14.23</v>
      </c>
      <c r="X33" s="1">
        <v>14.53</v>
      </c>
      <c r="Y33" s="1">
        <v>19.933800000000002</v>
      </c>
      <c r="Z33" s="1">
        <v>20.2942</v>
      </c>
      <c r="AA33" s="1"/>
      <c r="AB33" s="1">
        <f t="shared" si="3"/>
        <v>85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6" t="s">
        <v>64</v>
      </c>
      <c r="B34" s="16" t="s">
        <v>31</v>
      </c>
      <c r="C34" s="16"/>
      <c r="D34" s="16"/>
      <c r="E34" s="16"/>
      <c r="F34" s="16"/>
      <c r="G34" s="17">
        <v>0</v>
      </c>
      <c r="H34" s="16">
        <v>45</v>
      </c>
      <c r="I34" s="16" t="s">
        <v>32</v>
      </c>
      <c r="J34" s="16">
        <v>14</v>
      </c>
      <c r="K34" s="16">
        <f t="shared" si="2"/>
        <v>-14</v>
      </c>
      <c r="L34" s="16"/>
      <c r="M34" s="16"/>
      <c r="N34" s="16"/>
      <c r="O34" s="16">
        <f t="shared" si="4"/>
        <v>0</v>
      </c>
      <c r="P34" s="18"/>
      <c r="Q34" s="18"/>
      <c r="R34" s="16"/>
      <c r="S34" s="16" t="e">
        <f t="shared" si="6"/>
        <v>#DIV/0!</v>
      </c>
      <c r="T34" s="16" t="e">
        <f t="shared" si="7"/>
        <v>#DIV/0!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 t="s">
        <v>65</v>
      </c>
      <c r="AB34" s="16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66</v>
      </c>
      <c r="B35" s="1" t="s">
        <v>31</v>
      </c>
      <c r="C35" s="1">
        <v>201.928</v>
      </c>
      <c r="D35" s="1">
        <v>252.36699999999999</v>
      </c>
      <c r="E35" s="1">
        <v>174.56700000000001</v>
      </c>
      <c r="F35" s="1">
        <v>210.62</v>
      </c>
      <c r="G35" s="6">
        <v>1</v>
      </c>
      <c r="H35" s="1">
        <v>30</v>
      </c>
      <c r="I35" s="1" t="s">
        <v>32</v>
      </c>
      <c r="J35" s="1">
        <v>166.4</v>
      </c>
      <c r="K35" s="1">
        <f t="shared" si="2"/>
        <v>8.1670000000000016</v>
      </c>
      <c r="L35" s="1"/>
      <c r="M35" s="1"/>
      <c r="N35" s="1">
        <v>113.22184</v>
      </c>
      <c r="O35" s="1">
        <f t="shared" si="4"/>
        <v>34.913400000000003</v>
      </c>
      <c r="P35" s="5">
        <v>10</v>
      </c>
      <c r="Q35" s="5"/>
      <c r="R35" s="1"/>
      <c r="S35" s="1">
        <f t="shared" si="6"/>
        <v>9.5619973992793579</v>
      </c>
      <c r="T35" s="1">
        <f t="shared" si="7"/>
        <v>9.2755744212823714</v>
      </c>
      <c r="U35" s="1">
        <v>35.676400000000001</v>
      </c>
      <c r="V35" s="1">
        <v>37.677199999999999</v>
      </c>
      <c r="W35" s="1">
        <v>36.131999999999998</v>
      </c>
      <c r="X35" s="1">
        <v>35.563600000000001</v>
      </c>
      <c r="Y35" s="1">
        <v>37.448</v>
      </c>
      <c r="Z35" s="1">
        <v>43.945599999999999</v>
      </c>
      <c r="AA35" s="1"/>
      <c r="AB35" s="1">
        <f t="shared" si="3"/>
        <v>10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67</v>
      </c>
      <c r="B36" s="1" t="s">
        <v>31</v>
      </c>
      <c r="C36" s="1">
        <v>95.44</v>
      </c>
      <c r="D36" s="1">
        <v>50.515000000000001</v>
      </c>
      <c r="E36" s="1">
        <v>58.091000000000001</v>
      </c>
      <c r="F36" s="1">
        <v>68.724999999999994</v>
      </c>
      <c r="G36" s="6">
        <v>1</v>
      </c>
      <c r="H36" s="1">
        <v>45</v>
      </c>
      <c r="I36" s="1" t="s">
        <v>32</v>
      </c>
      <c r="J36" s="1">
        <v>59.85</v>
      </c>
      <c r="K36" s="1">
        <f t="shared" si="2"/>
        <v>-1.7590000000000003</v>
      </c>
      <c r="L36" s="1"/>
      <c r="M36" s="1"/>
      <c r="N36" s="1">
        <v>24.74379999999999</v>
      </c>
      <c r="O36" s="1">
        <f t="shared" si="4"/>
        <v>11.6182</v>
      </c>
      <c r="P36" s="5">
        <f t="shared" ref="P36:P48" si="10">10*O36-N36-F36</f>
        <v>22.713200000000015</v>
      </c>
      <c r="Q36" s="5"/>
      <c r="R36" s="1"/>
      <c r="S36" s="1">
        <f t="shared" si="6"/>
        <v>10</v>
      </c>
      <c r="T36" s="1">
        <f t="shared" si="7"/>
        <v>8.0450327933759098</v>
      </c>
      <c r="U36" s="1">
        <v>12.5128</v>
      </c>
      <c r="V36" s="1">
        <v>12.2186</v>
      </c>
      <c r="W36" s="1">
        <v>12.2136</v>
      </c>
      <c r="X36" s="1">
        <v>14.2898</v>
      </c>
      <c r="Y36" s="1">
        <v>9.3504000000000005</v>
      </c>
      <c r="Z36" s="1">
        <v>5.9944000000000006</v>
      </c>
      <c r="AA36" s="1"/>
      <c r="AB36" s="1">
        <f t="shared" si="3"/>
        <v>23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68</v>
      </c>
      <c r="B37" s="1" t="s">
        <v>31</v>
      </c>
      <c r="C37" s="1">
        <v>155.095</v>
      </c>
      <c r="D37" s="1">
        <v>71.968999999999994</v>
      </c>
      <c r="E37" s="1">
        <v>66.085999999999999</v>
      </c>
      <c r="F37" s="1">
        <v>142.36099999999999</v>
      </c>
      <c r="G37" s="6">
        <v>1</v>
      </c>
      <c r="H37" s="1">
        <v>45</v>
      </c>
      <c r="I37" s="1" t="s">
        <v>32</v>
      </c>
      <c r="J37" s="1">
        <v>62.35</v>
      </c>
      <c r="K37" s="1">
        <f t="shared" ref="K37:K68" si="11">E37-J37</f>
        <v>3.7359999999999971</v>
      </c>
      <c r="L37" s="1"/>
      <c r="M37" s="1"/>
      <c r="N37" s="1"/>
      <c r="O37" s="1">
        <f t="shared" si="4"/>
        <v>13.2172</v>
      </c>
      <c r="P37" s="5"/>
      <c r="Q37" s="5"/>
      <c r="R37" s="1"/>
      <c r="S37" s="1">
        <f t="shared" si="6"/>
        <v>10.770889447084102</v>
      </c>
      <c r="T37" s="1">
        <f t="shared" si="7"/>
        <v>10.770889447084102</v>
      </c>
      <c r="U37" s="1">
        <v>10.347799999999999</v>
      </c>
      <c r="V37" s="1">
        <v>10.204000000000001</v>
      </c>
      <c r="W37" s="1">
        <v>13.516</v>
      </c>
      <c r="X37" s="1">
        <v>19.032399999999999</v>
      </c>
      <c r="Y37" s="1">
        <v>16.207000000000001</v>
      </c>
      <c r="Z37" s="1">
        <v>15.3216</v>
      </c>
      <c r="AA37" s="1"/>
      <c r="AB37" s="1">
        <f t="shared" ref="AB37:AB68" si="12">ROUND(P37*G37,0)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69</v>
      </c>
      <c r="B38" s="1" t="s">
        <v>31</v>
      </c>
      <c r="C38" s="1">
        <v>155.453</v>
      </c>
      <c r="D38" s="1">
        <v>3.7349999999999999</v>
      </c>
      <c r="E38" s="1">
        <v>61.857999999999997</v>
      </c>
      <c r="F38" s="1">
        <v>95.177999999999997</v>
      </c>
      <c r="G38" s="6">
        <v>1</v>
      </c>
      <c r="H38" s="1">
        <v>45</v>
      </c>
      <c r="I38" s="1" t="s">
        <v>32</v>
      </c>
      <c r="J38" s="1">
        <v>59.45</v>
      </c>
      <c r="K38" s="1">
        <f t="shared" si="11"/>
        <v>2.4079999999999941</v>
      </c>
      <c r="L38" s="1"/>
      <c r="M38" s="1"/>
      <c r="N38" s="1"/>
      <c r="O38" s="1">
        <f t="shared" si="4"/>
        <v>12.371599999999999</v>
      </c>
      <c r="P38" s="5">
        <f t="shared" si="10"/>
        <v>28.537999999999997</v>
      </c>
      <c r="Q38" s="5"/>
      <c r="R38" s="1"/>
      <c r="S38" s="1">
        <f t="shared" si="6"/>
        <v>10</v>
      </c>
      <c r="T38" s="1">
        <f t="shared" si="7"/>
        <v>7.6932652203433678</v>
      </c>
      <c r="U38" s="1">
        <v>3.6150000000000002</v>
      </c>
      <c r="V38" s="1">
        <v>1.8806</v>
      </c>
      <c r="W38" s="1">
        <v>7.4584000000000001</v>
      </c>
      <c r="X38" s="1">
        <v>11.038600000000001</v>
      </c>
      <c r="Y38" s="1">
        <v>18.475200000000001</v>
      </c>
      <c r="Z38" s="1">
        <v>20.958400000000001</v>
      </c>
      <c r="AA38" s="1" t="s">
        <v>70</v>
      </c>
      <c r="AB38" s="1">
        <f t="shared" si="12"/>
        <v>29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71</v>
      </c>
      <c r="B39" s="1" t="s">
        <v>38</v>
      </c>
      <c r="C39" s="1">
        <v>2225.9250000000002</v>
      </c>
      <c r="D39" s="1">
        <v>1512</v>
      </c>
      <c r="E39" s="1">
        <v>1814</v>
      </c>
      <c r="F39" s="1">
        <v>1594</v>
      </c>
      <c r="G39" s="6">
        <v>0.4</v>
      </c>
      <c r="H39" s="1">
        <v>45</v>
      </c>
      <c r="I39" s="1" t="s">
        <v>32</v>
      </c>
      <c r="J39" s="1">
        <v>1824</v>
      </c>
      <c r="K39" s="1">
        <f t="shared" si="11"/>
        <v>-10</v>
      </c>
      <c r="L39" s="1"/>
      <c r="M39" s="1"/>
      <c r="N39" s="1">
        <v>1222.600000000001</v>
      </c>
      <c r="O39" s="1">
        <f t="shared" si="4"/>
        <v>362.8</v>
      </c>
      <c r="P39" s="5">
        <f>9.6*O39-N39-F39</f>
        <v>666.27999999999884</v>
      </c>
      <c r="Q39" s="5"/>
      <c r="R39" s="1"/>
      <c r="S39" s="1">
        <f t="shared" si="6"/>
        <v>9.6</v>
      </c>
      <c r="T39" s="1">
        <f t="shared" si="7"/>
        <v>7.7635060639470819</v>
      </c>
      <c r="U39" s="1">
        <v>372.6</v>
      </c>
      <c r="V39" s="1">
        <v>390.2</v>
      </c>
      <c r="W39" s="1">
        <v>459.93599999999998</v>
      </c>
      <c r="X39" s="1">
        <v>406.73599999999999</v>
      </c>
      <c r="Y39" s="1">
        <v>366.279</v>
      </c>
      <c r="Z39" s="1">
        <v>361.07900000000001</v>
      </c>
      <c r="AA39" s="1" t="s">
        <v>72</v>
      </c>
      <c r="AB39" s="1">
        <f t="shared" si="12"/>
        <v>267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73</v>
      </c>
      <c r="B40" s="1" t="s">
        <v>38</v>
      </c>
      <c r="C40" s="1">
        <v>977</v>
      </c>
      <c r="D40" s="1">
        <v>443</v>
      </c>
      <c r="E40" s="1">
        <v>389</v>
      </c>
      <c r="F40" s="1">
        <v>1011</v>
      </c>
      <c r="G40" s="6">
        <v>0.45</v>
      </c>
      <c r="H40" s="1">
        <v>50</v>
      </c>
      <c r="I40" s="1" t="s">
        <v>32</v>
      </c>
      <c r="J40" s="1">
        <v>372</v>
      </c>
      <c r="K40" s="1">
        <f t="shared" si="11"/>
        <v>17</v>
      </c>
      <c r="L40" s="1"/>
      <c r="M40" s="1"/>
      <c r="N40" s="1"/>
      <c r="O40" s="1">
        <f t="shared" si="4"/>
        <v>77.8</v>
      </c>
      <c r="P40" s="5"/>
      <c r="Q40" s="5"/>
      <c r="R40" s="1"/>
      <c r="S40" s="1">
        <f t="shared" si="6"/>
        <v>12.994858611825194</v>
      </c>
      <c r="T40" s="1">
        <f t="shared" si="7"/>
        <v>12.994858611825194</v>
      </c>
      <c r="U40" s="1">
        <v>62.2</v>
      </c>
      <c r="V40" s="1">
        <v>70</v>
      </c>
      <c r="W40" s="1">
        <v>149.19999999999999</v>
      </c>
      <c r="X40" s="1">
        <v>138.80000000000001</v>
      </c>
      <c r="Y40" s="1">
        <v>91.2</v>
      </c>
      <c r="Z40" s="1">
        <v>80.599999999999994</v>
      </c>
      <c r="AA40" s="1"/>
      <c r="AB40" s="1">
        <f t="shared" si="12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74</v>
      </c>
      <c r="B41" s="1" t="s">
        <v>38</v>
      </c>
      <c r="C41" s="1">
        <v>2096.136</v>
      </c>
      <c r="D41" s="1">
        <v>1104</v>
      </c>
      <c r="E41" s="1">
        <v>1682</v>
      </c>
      <c r="F41" s="1">
        <v>1047</v>
      </c>
      <c r="G41" s="6">
        <v>0.4</v>
      </c>
      <c r="H41" s="1">
        <v>45</v>
      </c>
      <c r="I41" s="1" t="s">
        <v>32</v>
      </c>
      <c r="J41" s="1">
        <v>1675</v>
      </c>
      <c r="K41" s="1">
        <f t="shared" si="11"/>
        <v>7</v>
      </c>
      <c r="L41" s="1"/>
      <c r="M41" s="1"/>
      <c r="N41" s="1">
        <v>904.76479999999992</v>
      </c>
      <c r="O41" s="1">
        <f t="shared" si="4"/>
        <v>336.4</v>
      </c>
      <c r="P41" s="5">
        <f>9.5*O41-N41-F41</f>
        <v>1244.0351999999998</v>
      </c>
      <c r="Q41" s="5"/>
      <c r="R41" s="1"/>
      <c r="S41" s="1">
        <f t="shared" si="6"/>
        <v>9.5</v>
      </c>
      <c r="T41" s="1">
        <f t="shared" si="7"/>
        <v>5.8019167657550534</v>
      </c>
      <c r="U41" s="1">
        <v>306.1728</v>
      </c>
      <c r="V41" s="1">
        <v>325.97280000000001</v>
      </c>
      <c r="W41" s="1">
        <v>422.6</v>
      </c>
      <c r="X41" s="1">
        <v>366.2</v>
      </c>
      <c r="Y41" s="1">
        <v>318.8</v>
      </c>
      <c r="Z41" s="1">
        <v>321</v>
      </c>
      <c r="AA41" s="1" t="s">
        <v>72</v>
      </c>
      <c r="AB41" s="1">
        <f t="shared" si="12"/>
        <v>498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75</v>
      </c>
      <c r="B42" s="1" t="s">
        <v>31</v>
      </c>
      <c r="C42" s="1">
        <v>1636.7059999999999</v>
      </c>
      <c r="D42" s="1">
        <v>1130.5889999999999</v>
      </c>
      <c r="E42" s="1">
        <v>1065.856</v>
      </c>
      <c r="F42" s="1">
        <v>1317.2339999999999</v>
      </c>
      <c r="G42" s="6">
        <v>1</v>
      </c>
      <c r="H42" s="1">
        <v>45</v>
      </c>
      <c r="I42" s="1" t="s">
        <v>32</v>
      </c>
      <c r="J42" s="1">
        <v>1007.9</v>
      </c>
      <c r="K42" s="1">
        <f t="shared" si="11"/>
        <v>57.956000000000017</v>
      </c>
      <c r="L42" s="1"/>
      <c r="M42" s="1"/>
      <c r="N42" s="1">
        <v>289.97160000000008</v>
      </c>
      <c r="O42" s="1">
        <f t="shared" si="4"/>
        <v>213.1712</v>
      </c>
      <c r="P42" s="5">
        <f t="shared" ref="P42" si="13">9.6*O42-N42-F42</f>
        <v>439.2379199999998</v>
      </c>
      <c r="Q42" s="5"/>
      <c r="R42" s="1"/>
      <c r="S42" s="1">
        <f t="shared" si="6"/>
        <v>9.6</v>
      </c>
      <c r="T42" s="1">
        <f t="shared" si="7"/>
        <v>7.539506274768824</v>
      </c>
      <c r="U42" s="1">
        <v>228.62459999999999</v>
      </c>
      <c r="V42" s="1">
        <v>241.1208</v>
      </c>
      <c r="W42" s="1">
        <v>268.9898</v>
      </c>
      <c r="X42" s="1">
        <v>254.58340000000001</v>
      </c>
      <c r="Y42" s="1">
        <v>208.89400000000001</v>
      </c>
      <c r="Z42" s="1">
        <v>229.2628</v>
      </c>
      <c r="AA42" s="1"/>
      <c r="AB42" s="1">
        <f t="shared" si="12"/>
        <v>439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76</v>
      </c>
      <c r="B43" s="1" t="s">
        <v>38</v>
      </c>
      <c r="C43" s="1">
        <v>656</v>
      </c>
      <c r="D43" s="1">
        <v>606</v>
      </c>
      <c r="E43" s="1">
        <v>483</v>
      </c>
      <c r="F43" s="1">
        <v>698</v>
      </c>
      <c r="G43" s="6">
        <v>0.45</v>
      </c>
      <c r="H43" s="1">
        <v>45</v>
      </c>
      <c r="I43" s="1" t="s">
        <v>32</v>
      </c>
      <c r="J43" s="1">
        <v>483</v>
      </c>
      <c r="K43" s="1">
        <f t="shared" si="11"/>
        <v>0</v>
      </c>
      <c r="L43" s="1"/>
      <c r="M43" s="1"/>
      <c r="N43" s="1"/>
      <c r="O43" s="1">
        <f t="shared" si="4"/>
        <v>96.6</v>
      </c>
      <c r="P43" s="5">
        <f t="shared" si="10"/>
        <v>268</v>
      </c>
      <c r="Q43" s="5"/>
      <c r="R43" s="1"/>
      <c r="S43" s="1">
        <f t="shared" si="6"/>
        <v>10</v>
      </c>
      <c r="T43" s="1">
        <f t="shared" si="7"/>
        <v>7.2256728778467911</v>
      </c>
      <c r="U43" s="1">
        <v>76.2</v>
      </c>
      <c r="V43" s="1">
        <v>95.2</v>
      </c>
      <c r="W43" s="1">
        <v>137</v>
      </c>
      <c r="X43" s="1">
        <v>112</v>
      </c>
      <c r="Y43" s="1">
        <v>89.4</v>
      </c>
      <c r="Z43" s="1">
        <v>90.6</v>
      </c>
      <c r="AA43" s="1"/>
      <c r="AB43" s="1">
        <f t="shared" si="12"/>
        <v>121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77</v>
      </c>
      <c r="B44" s="1" t="s">
        <v>38</v>
      </c>
      <c r="C44" s="1">
        <v>787</v>
      </c>
      <c r="D44" s="1">
        <v>390</v>
      </c>
      <c r="E44" s="1">
        <v>642</v>
      </c>
      <c r="F44" s="1">
        <v>403</v>
      </c>
      <c r="G44" s="6">
        <v>0.35</v>
      </c>
      <c r="H44" s="1">
        <v>40</v>
      </c>
      <c r="I44" s="1" t="s">
        <v>32</v>
      </c>
      <c r="J44" s="1">
        <v>649</v>
      </c>
      <c r="K44" s="1">
        <f t="shared" si="11"/>
        <v>-7</v>
      </c>
      <c r="L44" s="1"/>
      <c r="M44" s="1"/>
      <c r="N44" s="1">
        <v>497.61999999999989</v>
      </c>
      <c r="O44" s="1">
        <f t="shared" si="4"/>
        <v>128.4</v>
      </c>
      <c r="P44" s="5">
        <f>9.6*O44-N44-F44</f>
        <v>332.02000000000021</v>
      </c>
      <c r="Q44" s="5"/>
      <c r="R44" s="1"/>
      <c r="S44" s="1">
        <f t="shared" si="6"/>
        <v>9.6</v>
      </c>
      <c r="T44" s="1">
        <f t="shared" si="7"/>
        <v>7.0141744548286589</v>
      </c>
      <c r="U44" s="1">
        <v>121.4</v>
      </c>
      <c r="V44" s="1">
        <v>118.2</v>
      </c>
      <c r="W44" s="1">
        <v>139.6</v>
      </c>
      <c r="X44" s="1">
        <v>134.80000000000001</v>
      </c>
      <c r="Y44" s="1">
        <v>120.4</v>
      </c>
      <c r="Z44" s="1">
        <v>117.6</v>
      </c>
      <c r="AA44" s="1" t="s">
        <v>33</v>
      </c>
      <c r="AB44" s="1">
        <f t="shared" si="12"/>
        <v>116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78</v>
      </c>
      <c r="B45" s="1" t="s">
        <v>31</v>
      </c>
      <c r="C45" s="1">
        <v>435.34300000000002</v>
      </c>
      <c r="D45" s="1"/>
      <c r="E45" s="1">
        <v>168.298</v>
      </c>
      <c r="F45" s="1">
        <v>194.72</v>
      </c>
      <c r="G45" s="6">
        <v>1</v>
      </c>
      <c r="H45" s="1">
        <v>40</v>
      </c>
      <c r="I45" s="1" t="s">
        <v>32</v>
      </c>
      <c r="J45" s="1">
        <v>175.3</v>
      </c>
      <c r="K45" s="1">
        <f t="shared" si="11"/>
        <v>-7.0020000000000095</v>
      </c>
      <c r="L45" s="1"/>
      <c r="M45" s="1"/>
      <c r="N45" s="1">
        <v>31.34479999999996</v>
      </c>
      <c r="O45" s="1">
        <f t="shared" si="4"/>
        <v>33.659599999999998</v>
      </c>
      <c r="P45" s="5">
        <f t="shared" si="10"/>
        <v>110.53120000000004</v>
      </c>
      <c r="Q45" s="5"/>
      <c r="R45" s="1"/>
      <c r="S45" s="1">
        <f t="shared" si="6"/>
        <v>10</v>
      </c>
      <c r="T45" s="1">
        <f t="shared" si="7"/>
        <v>6.7162057778464384</v>
      </c>
      <c r="U45" s="1">
        <v>34.643799999999999</v>
      </c>
      <c r="V45" s="1">
        <v>45.452599999999997</v>
      </c>
      <c r="W45" s="1">
        <v>61.7226</v>
      </c>
      <c r="X45" s="1">
        <v>63.4938</v>
      </c>
      <c r="Y45" s="1">
        <v>58.692799999999998</v>
      </c>
      <c r="Z45" s="1">
        <v>61.662999999999997</v>
      </c>
      <c r="AA45" s="1"/>
      <c r="AB45" s="1">
        <f t="shared" si="12"/>
        <v>111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79</v>
      </c>
      <c r="B46" s="1" t="s">
        <v>38</v>
      </c>
      <c r="C46" s="1">
        <v>922</v>
      </c>
      <c r="D46" s="1">
        <v>810</v>
      </c>
      <c r="E46" s="1">
        <v>811.4</v>
      </c>
      <c r="F46" s="1">
        <v>795</v>
      </c>
      <c r="G46" s="6">
        <v>0.4</v>
      </c>
      <c r="H46" s="1">
        <v>40</v>
      </c>
      <c r="I46" s="1" t="s">
        <v>32</v>
      </c>
      <c r="J46" s="1">
        <v>830</v>
      </c>
      <c r="K46" s="1">
        <f t="shared" si="11"/>
        <v>-18.600000000000023</v>
      </c>
      <c r="L46" s="1"/>
      <c r="M46" s="1"/>
      <c r="N46" s="1">
        <v>665.59999999999991</v>
      </c>
      <c r="O46" s="1">
        <f t="shared" si="4"/>
        <v>162.28</v>
      </c>
      <c r="P46" s="5">
        <f t="shared" ref="P46:P47" si="14">9.6*O46-N46-F46</f>
        <v>97.288000000000011</v>
      </c>
      <c r="Q46" s="5"/>
      <c r="R46" s="1"/>
      <c r="S46" s="1">
        <f t="shared" si="6"/>
        <v>9.6</v>
      </c>
      <c r="T46" s="1">
        <f t="shared" si="7"/>
        <v>9.0004929751047573</v>
      </c>
      <c r="U46" s="1">
        <v>178.6</v>
      </c>
      <c r="V46" s="1">
        <v>186.8</v>
      </c>
      <c r="W46" s="1">
        <v>230.6</v>
      </c>
      <c r="X46" s="1">
        <v>182.2</v>
      </c>
      <c r="Y46" s="1">
        <v>125.4</v>
      </c>
      <c r="Z46" s="1">
        <v>144.6</v>
      </c>
      <c r="AA46" s="1"/>
      <c r="AB46" s="1">
        <f t="shared" si="12"/>
        <v>39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80</v>
      </c>
      <c r="B47" s="1" t="s">
        <v>38</v>
      </c>
      <c r="C47" s="1">
        <v>773</v>
      </c>
      <c r="D47" s="1">
        <v>726</v>
      </c>
      <c r="E47" s="1">
        <v>720</v>
      </c>
      <c r="F47" s="1">
        <v>660</v>
      </c>
      <c r="G47" s="6">
        <v>0.4</v>
      </c>
      <c r="H47" s="1">
        <v>45</v>
      </c>
      <c r="I47" s="1" t="s">
        <v>32</v>
      </c>
      <c r="J47" s="1">
        <v>738</v>
      </c>
      <c r="K47" s="1">
        <f t="shared" si="11"/>
        <v>-18</v>
      </c>
      <c r="L47" s="1"/>
      <c r="M47" s="1"/>
      <c r="N47" s="1">
        <v>715.40000000000009</v>
      </c>
      <c r="O47" s="1">
        <f t="shared" si="4"/>
        <v>144</v>
      </c>
      <c r="P47" s="5">
        <f t="shared" si="14"/>
        <v>6.9999999999997726</v>
      </c>
      <c r="Q47" s="5"/>
      <c r="R47" s="1"/>
      <c r="S47" s="1">
        <f t="shared" si="6"/>
        <v>9.6</v>
      </c>
      <c r="T47" s="1">
        <f t="shared" si="7"/>
        <v>9.5513888888888889</v>
      </c>
      <c r="U47" s="1">
        <v>166.4</v>
      </c>
      <c r="V47" s="1">
        <v>174.2</v>
      </c>
      <c r="W47" s="1">
        <v>208.4</v>
      </c>
      <c r="X47" s="1">
        <v>161.19999999999999</v>
      </c>
      <c r="Y47" s="1">
        <v>146.4</v>
      </c>
      <c r="Z47" s="1">
        <v>168.6</v>
      </c>
      <c r="AA47" s="1" t="s">
        <v>72</v>
      </c>
      <c r="AB47" s="1">
        <f t="shared" si="12"/>
        <v>3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81</v>
      </c>
      <c r="B48" s="1" t="s">
        <v>31</v>
      </c>
      <c r="C48" s="1">
        <v>374.24599999999998</v>
      </c>
      <c r="D48" s="1">
        <v>216.13200000000001</v>
      </c>
      <c r="E48" s="1">
        <v>257.77699999999999</v>
      </c>
      <c r="F48" s="1">
        <v>185.53100000000001</v>
      </c>
      <c r="G48" s="6">
        <v>1</v>
      </c>
      <c r="H48" s="1">
        <v>40</v>
      </c>
      <c r="I48" s="1" t="s">
        <v>32</v>
      </c>
      <c r="J48" s="1">
        <v>254.95</v>
      </c>
      <c r="K48" s="1">
        <f t="shared" si="11"/>
        <v>2.8269999999999982</v>
      </c>
      <c r="L48" s="1"/>
      <c r="M48" s="1"/>
      <c r="N48" s="1">
        <v>90.944780000000094</v>
      </c>
      <c r="O48" s="1">
        <f t="shared" si="4"/>
        <v>51.555399999999999</v>
      </c>
      <c r="P48" s="5">
        <f t="shared" si="10"/>
        <v>239.07821999999987</v>
      </c>
      <c r="Q48" s="5"/>
      <c r="R48" s="1"/>
      <c r="S48" s="1">
        <f t="shared" si="6"/>
        <v>10</v>
      </c>
      <c r="T48" s="1">
        <f t="shared" si="7"/>
        <v>5.3626929477804479</v>
      </c>
      <c r="U48" s="1">
        <v>47.476999999999997</v>
      </c>
      <c r="V48" s="1">
        <v>58.422199999999997</v>
      </c>
      <c r="W48" s="1">
        <v>70.886600000000001</v>
      </c>
      <c r="X48" s="1">
        <v>59.5792</v>
      </c>
      <c r="Y48" s="1">
        <v>54.355999999999987</v>
      </c>
      <c r="Z48" s="1">
        <v>59.563000000000002</v>
      </c>
      <c r="AA48" s="1"/>
      <c r="AB48" s="1">
        <f t="shared" si="12"/>
        <v>239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82</v>
      </c>
      <c r="B49" s="1" t="s">
        <v>38</v>
      </c>
      <c r="C49" s="1">
        <v>1064</v>
      </c>
      <c r="D49" s="1">
        <v>396</v>
      </c>
      <c r="E49" s="1">
        <v>715</v>
      </c>
      <c r="F49" s="1">
        <v>589</v>
      </c>
      <c r="G49" s="6">
        <v>0.35</v>
      </c>
      <c r="H49" s="1">
        <v>40</v>
      </c>
      <c r="I49" s="1" t="s">
        <v>32</v>
      </c>
      <c r="J49" s="1">
        <v>726</v>
      </c>
      <c r="K49" s="1">
        <f t="shared" si="11"/>
        <v>-11</v>
      </c>
      <c r="L49" s="1"/>
      <c r="M49" s="1"/>
      <c r="N49" s="1">
        <v>583.29999999999995</v>
      </c>
      <c r="O49" s="1">
        <f t="shared" si="4"/>
        <v>143</v>
      </c>
      <c r="P49" s="5">
        <f t="shared" ref="P49:P52" si="15">9.6*O49-N49-F49</f>
        <v>200.5</v>
      </c>
      <c r="Q49" s="5"/>
      <c r="R49" s="1"/>
      <c r="S49" s="1">
        <f t="shared" si="6"/>
        <v>9.6</v>
      </c>
      <c r="T49" s="1">
        <f t="shared" si="7"/>
        <v>8.197902097902098</v>
      </c>
      <c r="U49" s="1">
        <v>151</v>
      </c>
      <c r="V49" s="1">
        <v>153.6</v>
      </c>
      <c r="W49" s="1">
        <v>184.6</v>
      </c>
      <c r="X49" s="1">
        <v>179.4</v>
      </c>
      <c r="Y49" s="1">
        <v>147.4</v>
      </c>
      <c r="Z49" s="1">
        <v>143.19999999999999</v>
      </c>
      <c r="AA49" s="1"/>
      <c r="AB49" s="1">
        <f t="shared" si="12"/>
        <v>70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83</v>
      </c>
      <c r="B50" s="1" t="s">
        <v>38</v>
      </c>
      <c r="C50" s="1">
        <v>727</v>
      </c>
      <c r="D50" s="1">
        <v>660</v>
      </c>
      <c r="E50" s="1">
        <v>767</v>
      </c>
      <c r="F50" s="1">
        <v>392</v>
      </c>
      <c r="G50" s="6">
        <v>0.4</v>
      </c>
      <c r="H50" s="1">
        <v>40</v>
      </c>
      <c r="I50" s="1" t="s">
        <v>32</v>
      </c>
      <c r="J50" s="1">
        <v>771</v>
      </c>
      <c r="K50" s="1">
        <f t="shared" si="11"/>
        <v>-4</v>
      </c>
      <c r="L50" s="1"/>
      <c r="M50" s="1"/>
      <c r="N50" s="1">
        <v>516.40000000000009</v>
      </c>
      <c r="O50" s="1">
        <f t="shared" si="4"/>
        <v>153.4</v>
      </c>
      <c r="P50" s="5">
        <f t="shared" si="15"/>
        <v>564.24</v>
      </c>
      <c r="Q50" s="5"/>
      <c r="R50" s="1"/>
      <c r="S50" s="1">
        <f t="shared" si="6"/>
        <v>9.6</v>
      </c>
      <c r="T50" s="1">
        <f t="shared" si="7"/>
        <v>5.9217731421121256</v>
      </c>
      <c r="U50" s="1">
        <v>143.4</v>
      </c>
      <c r="V50" s="1">
        <v>147</v>
      </c>
      <c r="W50" s="1">
        <v>166</v>
      </c>
      <c r="X50" s="1">
        <v>135.80000000000001</v>
      </c>
      <c r="Y50" s="1">
        <v>121</v>
      </c>
      <c r="Z50" s="1">
        <v>143.19999999999999</v>
      </c>
      <c r="AA50" s="1"/>
      <c r="AB50" s="1">
        <f t="shared" si="12"/>
        <v>226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84</v>
      </c>
      <c r="B51" s="1" t="s">
        <v>31</v>
      </c>
      <c r="C51" s="1">
        <v>454.75400000000002</v>
      </c>
      <c r="D51" s="1">
        <v>885.14300000000003</v>
      </c>
      <c r="E51" s="1">
        <v>685.50699999999995</v>
      </c>
      <c r="F51" s="1">
        <v>493.16199999999998</v>
      </c>
      <c r="G51" s="6">
        <v>1</v>
      </c>
      <c r="H51" s="1">
        <v>50</v>
      </c>
      <c r="I51" s="1" t="s">
        <v>32</v>
      </c>
      <c r="J51" s="1">
        <v>736.85</v>
      </c>
      <c r="K51" s="1">
        <f t="shared" si="11"/>
        <v>-51.343000000000075</v>
      </c>
      <c r="L51" s="1"/>
      <c r="M51" s="1"/>
      <c r="N51" s="1">
        <v>201.08860000000021</v>
      </c>
      <c r="O51" s="1">
        <f t="shared" si="4"/>
        <v>137.10139999999998</v>
      </c>
      <c r="P51" s="5">
        <f t="shared" si="15"/>
        <v>621.9228399999995</v>
      </c>
      <c r="Q51" s="5"/>
      <c r="R51" s="1"/>
      <c r="S51" s="1">
        <f t="shared" si="6"/>
        <v>9.5999999999999979</v>
      </c>
      <c r="T51" s="1">
        <f t="shared" si="7"/>
        <v>5.0637746952255798</v>
      </c>
      <c r="U51" s="1">
        <v>113.50539999999999</v>
      </c>
      <c r="V51" s="1">
        <v>158.53120000000001</v>
      </c>
      <c r="W51" s="1">
        <v>153.61439999999999</v>
      </c>
      <c r="X51" s="1">
        <v>110.33839999999999</v>
      </c>
      <c r="Y51" s="1">
        <v>137.40880000000001</v>
      </c>
      <c r="Z51" s="1">
        <v>144.14580000000001</v>
      </c>
      <c r="AA51" s="1"/>
      <c r="AB51" s="1">
        <f t="shared" si="12"/>
        <v>622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85</v>
      </c>
      <c r="B52" s="1" t="s">
        <v>31</v>
      </c>
      <c r="C52" s="1">
        <v>942.43200000000002</v>
      </c>
      <c r="D52" s="1">
        <v>826.05799999999999</v>
      </c>
      <c r="E52" s="1">
        <v>901.19100000000003</v>
      </c>
      <c r="F52" s="1">
        <v>734.65</v>
      </c>
      <c r="G52" s="6">
        <v>1</v>
      </c>
      <c r="H52" s="1">
        <v>50</v>
      </c>
      <c r="I52" s="1" t="s">
        <v>32</v>
      </c>
      <c r="J52" s="1">
        <v>864.5</v>
      </c>
      <c r="K52" s="1">
        <f t="shared" si="11"/>
        <v>36.691000000000031</v>
      </c>
      <c r="L52" s="1"/>
      <c r="M52" s="1"/>
      <c r="N52" s="1">
        <v>336.40120000000002</v>
      </c>
      <c r="O52" s="1">
        <f t="shared" si="4"/>
        <v>180.23820000000001</v>
      </c>
      <c r="P52" s="5">
        <f t="shared" si="15"/>
        <v>659.23552000000007</v>
      </c>
      <c r="Q52" s="5"/>
      <c r="R52" s="1"/>
      <c r="S52" s="1">
        <f t="shared" si="6"/>
        <v>9.6</v>
      </c>
      <c r="T52" s="1">
        <f t="shared" si="7"/>
        <v>5.942420641129349</v>
      </c>
      <c r="U52" s="1">
        <v>160.1662</v>
      </c>
      <c r="V52" s="1">
        <v>193.06659999999999</v>
      </c>
      <c r="W52" s="1">
        <v>222.85220000000001</v>
      </c>
      <c r="X52" s="1">
        <v>186.6508</v>
      </c>
      <c r="Y52" s="1">
        <v>193.5438</v>
      </c>
      <c r="Z52" s="1">
        <v>182.78540000000001</v>
      </c>
      <c r="AA52" s="1"/>
      <c r="AB52" s="1">
        <f t="shared" si="12"/>
        <v>659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86</v>
      </c>
      <c r="B53" s="1" t="s">
        <v>31</v>
      </c>
      <c r="C53" s="1">
        <v>49.082999999999998</v>
      </c>
      <c r="D53" s="1">
        <v>79.542000000000002</v>
      </c>
      <c r="E53" s="1">
        <v>11.409000000000001</v>
      </c>
      <c r="F53" s="1">
        <v>99.837000000000003</v>
      </c>
      <c r="G53" s="6">
        <v>1</v>
      </c>
      <c r="H53" s="1">
        <v>40</v>
      </c>
      <c r="I53" s="1" t="s">
        <v>32</v>
      </c>
      <c r="J53" s="1">
        <v>10.75</v>
      </c>
      <c r="K53" s="1">
        <f t="shared" si="11"/>
        <v>0.6590000000000007</v>
      </c>
      <c r="L53" s="1"/>
      <c r="M53" s="1"/>
      <c r="N53" s="1">
        <v>20.569800000000019</v>
      </c>
      <c r="O53" s="1">
        <f t="shared" si="4"/>
        <v>2.2818000000000001</v>
      </c>
      <c r="P53" s="5"/>
      <c r="Q53" s="5"/>
      <c r="R53" s="1"/>
      <c r="S53" s="1">
        <f t="shared" si="6"/>
        <v>52.76834078359191</v>
      </c>
      <c r="T53" s="1">
        <f t="shared" si="7"/>
        <v>52.76834078359191</v>
      </c>
      <c r="U53" s="1">
        <v>10.595800000000001</v>
      </c>
      <c r="V53" s="1">
        <v>10.133800000000001</v>
      </c>
      <c r="W53" s="1">
        <v>3.9245999999999999</v>
      </c>
      <c r="X53" s="1">
        <v>3.4662000000000002</v>
      </c>
      <c r="Y53" s="1">
        <v>8.3244000000000007</v>
      </c>
      <c r="Z53" s="1">
        <v>11.500999999999999</v>
      </c>
      <c r="AA53" s="19" t="s">
        <v>70</v>
      </c>
      <c r="AB53" s="1">
        <f t="shared" si="12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6" t="s">
        <v>87</v>
      </c>
      <c r="B54" s="16" t="s">
        <v>31</v>
      </c>
      <c r="C54" s="16"/>
      <c r="D54" s="16"/>
      <c r="E54" s="16"/>
      <c r="F54" s="16"/>
      <c r="G54" s="17">
        <v>0</v>
      </c>
      <c r="H54" s="16">
        <v>40</v>
      </c>
      <c r="I54" s="16" t="s">
        <v>32</v>
      </c>
      <c r="J54" s="16">
        <v>8</v>
      </c>
      <c r="K54" s="16">
        <f t="shared" si="11"/>
        <v>-8</v>
      </c>
      <c r="L54" s="16"/>
      <c r="M54" s="16"/>
      <c r="N54" s="16"/>
      <c r="O54" s="16">
        <f t="shared" si="4"/>
        <v>0</v>
      </c>
      <c r="P54" s="18"/>
      <c r="Q54" s="18"/>
      <c r="R54" s="16"/>
      <c r="S54" s="16" t="e">
        <f t="shared" si="6"/>
        <v>#DIV/0!</v>
      </c>
      <c r="T54" s="16" t="e">
        <f t="shared" si="7"/>
        <v>#DIV/0!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 t="s">
        <v>65</v>
      </c>
      <c r="AB54" s="16">
        <f t="shared" si="12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88</v>
      </c>
      <c r="B55" s="1" t="s">
        <v>31</v>
      </c>
      <c r="C55" s="1">
        <v>47.618000000000002</v>
      </c>
      <c r="D55" s="1">
        <v>90.216999999999999</v>
      </c>
      <c r="E55" s="1">
        <v>15.182</v>
      </c>
      <c r="F55" s="1">
        <v>100.70699999999999</v>
      </c>
      <c r="G55" s="6">
        <v>1</v>
      </c>
      <c r="H55" s="1">
        <v>40</v>
      </c>
      <c r="I55" s="1" t="s">
        <v>32</v>
      </c>
      <c r="J55" s="1">
        <v>15.2</v>
      </c>
      <c r="K55" s="1">
        <f t="shared" si="11"/>
        <v>-1.7999999999998906E-2</v>
      </c>
      <c r="L55" s="1"/>
      <c r="M55" s="1"/>
      <c r="N55" s="1">
        <v>10</v>
      </c>
      <c r="O55" s="1">
        <f t="shared" si="4"/>
        <v>3.0364</v>
      </c>
      <c r="P55" s="5"/>
      <c r="Q55" s="5"/>
      <c r="R55" s="1"/>
      <c r="S55" s="1">
        <f t="shared" si="6"/>
        <v>36.459952575418257</v>
      </c>
      <c r="T55" s="1">
        <f t="shared" si="7"/>
        <v>36.459952575418257</v>
      </c>
      <c r="U55" s="1">
        <v>10.452199999999999</v>
      </c>
      <c r="V55" s="1">
        <v>11.21</v>
      </c>
      <c r="W55" s="1">
        <v>6.3415999999999997</v>
      </c>
      <c r="X55" s="1">
        <v>5.2829999999999986</v>
      </c>
      <c r="Y55" s="1">
        <v>5.8917999999999999</v>
      </c>
      <c r="Z55" s="1">
        <v>9.9653999999999989</v>
      </c>
      <c r="AA55" s="19" t="s">
        <v>70</v>
      </c>
      <c r="AB55" s="1">
        <f t="shared" si="12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89</v>
      </c>
      <c r="B56" s="1" t="s">
        <v>38</v>
      </c>
      <c r="C56" s="1">
        <v>732</v>
      </c>
      <c r="D56" s="1">
        <v>240</v>
      </c>
      <c r="E56" s="1">
        <v>643</v>
      </c>
      <c r="F56" s="1">
        <v>209</v>
      </c>
      <c r="G56" s="6">
        <v>0.45</v>
      </c>
      <c r="H56" s="1">
        <v>50</v>
      </c>
      <c r="I56" s="1" t="s">
        <v>32</v>
      </c>
      <c r="J56" s="1">
        <v>629</v>
      </c>
      <c r="K56" s="1">
        <f t="shared" si="11"/>
        <v>14</v>
      </c>
      <c r="L56" s="1"/>
      <c r="M56" s="1"/>
      <c r="N56" s="1">
        <v>676.2</v>
      </c>
      <c r="O56" s="1">
        <f t="shared" si="4"/>
        <v>128.6</v>
      </c>
      <c r="P56" s="5">
        <f>9.6*O56-N56-F56</f>
        <v>349.3599999999999</v>
      </c>
      <c r="Q56" s="5"/>
      <c r="R56" s="1"/>
      <c r="S56" s="1">
        <f t="shared" si="6"/>
        <v>9.6</v>
      </c>
      <c r="T56" s="1">
        <f t="shared" si="7"/>
        <v>6.883359253499223</v>
      </c>
      <c r="U56" s="1">
        <v>112.2</v>
      </c>
      <c r="V56" s="1">
        <v>78.8</v>
      </c>
      <c r="W56" s="1">
        <v>113.2</v>
      </c>
      <c r="X56" s="1">
        <v>107.4</v>
      </c>
      <c r="Y56" s="1">
        <v>78.400000000000006</v>
      </c>
      <c r="Z56" s="1">
        <v>69.8</v>
      </c>
      <c r="AA56" s="1" t="s">
        <v>90</v>
      </c>
      <c r="AB56" s="1">
        <f t="shared" si="12"/>
        <v>157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91</v>
      </c>
      <c r="B57" s="1" t="s">
        <v>31</v>
      </c>
      <c r="C57" s="1">
        <v>251.82499999999999</v>
      </c>
      <c r="D57" s="1">
        <v>406.35300000000001</v>
      </c>
      <c r="E57" s="1">
        <v>246.21100000000001</v>
      </c>
      <c r="F57" s="1">
        <v>351.45100000000002</v>
      </c>
      <c r="G57" s="6">
        <v>1</v>
      </c>
      <c r="H57" s="1">
        <v>40</v>
      </c>
      <c r="I57" s="1" t="s">
        <v>32</v>
      </c>
      <c r="J57" s="1">
        <v>334.8</v>
      </c>
      <c r="K57" s="1">
        <f t="shared" si="11"/>
        <v>-88.588999999999999</v>
      </c>
      <c r="L57" s="1"/>
      <c r="M57" s="1"/>
      <c r="N57" s="1">
        <v>175.13741999999999</v>
      </c>
      <c r="O57" s="1">
        <f t="shared" si="4"/>
        <v>49.242200000000004</v>
      </c>
      <c r="P57" s="5"/>
      <c r="Q57" s="5"/>
      <c r="R57" s="1"/>
      <c r="S57" s="1">
        <f t="shared" si="6"/>
        <v>10.693844304275601</v>
      </c>
      <c r="T57" s="1">
        <f t="shared" si="7"/>
        <v>10.693844304275601</v>
      </c>
      <c r="U57" s="1">
        <v>56.499199999999988</v>
      </c>
      <c r="V57" s="1">
        <v>58.775799999999997</v>
      </c>
      <c r="W57" s="1">
        <v>51.524999999999999</v>
      </c>
      <c r="X57" s="1">
        <v>50.273800000000001</v>
      </c>
      <c r="Y57" s="1">
        <v>53.582000000000008</v>
      </c>
      <c r="Z57" s="1">
        <v>59.6126</v>
      </c>
      <c r="AA57" s="1"/>
      <c r="AB57" s="1">
        <f t="shared" si="12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1" t="s">
        <v>92</v>
      </c>
      <c r="B58" s="1" t="s">
        <v>38</v>
      </c>
      <c r="C58" s="1"/>
      <c r="D58" s="1"/>
      <c r="E58" s="20">
        <f>E100</f>
        <v>454</v>
      </c>
      <c r="F58" s="20">
        <f>F100</f>
        <v>679</v>
      </c>
      <c r="G58" s="6">
        <v>0.4</v>
      </c>
      <c r="H58" s="1">
        <v>40</v>
      </c>
      <c r="I58" s="1" t="s">
        <v>32</v>
      </c>
      <c r="J58" s="1"/>
      <c r="K58" s="1">
        <f t="shared" si="11"/>
        <v>454</v>
      </c>
      <c r="L58" s="1"/>
      <c r="M58" s="1"/>
      <c r="N58" s="1">
        <v>151</v>
      </c>
      <c r="O58" s="1">
        <f t="shared" si="4"/>
        <v>90.8</v>
      </c>
      <c r="P58" s="5">
        <f t="shared" ref="P58:P62" si="16">10*O58-N58-F58</f>
        <v>78</v>
      </c>
      <c r="Q58" s="5"/>
      <c r="R58" s="1"/>
      <c r="S58" s="1">
        <f t="shared" si="6"/>
        <v>10</v>
      </c>
      <c r="T58" s="1">
        <f t="shared" si="7"/>
        <v>9.1409691629955958</v>
      </c>
      <c r="U58" s="1">
        <v>97</v>
      </c>
      <c r="V58" s="1">
        <v>75.8</v>
      </c>
      <c r="W58" s="1">
        <v>137.19999999999999</v>
      </c>
      <c r="X58" s="1">
        <v>157.19999999999999</v>
      </c>
      <c r="Y58" s="1">
        <v>74.8</v>
      </c>
      <c r="Z58" s="1">
        <v>66.400000000000006</v>
      </c>
      <c r="AA58" s="1" t="s">
        <v>93</v>
      </c>
      <c r="AB58" s="1">
        <f t="shared" si="12"/>
        <v>31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94</v>
      </c>
      <c r="B59" s="1" t="s">
        <v>38</v>
      </c>
      <c r="C59" s="1">
        <v>302</v>
      </c>
      <c r="D59" s="1">
        <v>160</v>
      </c>
      <c r="E59" s="1">
        <v>148</v>
      </c>
      <c r="F59" s="1">
        <v>267</v>
      </c>
      <c r="G59" s="6">
        <v>0.4</v>
      </c>
      <c r="H59" s="1">
        <v>40</v>
      </c>
      <c r="I59" s="1" t="s">
        <v>32</v>
      </c>
      <c r="J59" s="1">
        <v>161</v>
      </c>
      <c r="K59" s="1">
        <f t="shared" si="11"/>
        <v>-13</v>
      </c>
      <c r="L59" s="1"/>
      <c r="M59" s="1"/>
      <c r="N59" s="1">
        <v>84.659999999999968</v>
      </c>
      <c r="O59" s="1">
        <f t="shared" si="4"/>
        <v>29.6</v>
      </c>
      <c r="P59" s="5"/>
      <c r="Q59" s="5"/>
      <c r="R59" s="1"/>
      <c r="S59" s="1">
        <f t="shared" si="6"/>
        <v>11.880405405405403</v>
      </c>
      <c r="T59" s="1">
        <f t="shared" si="7"/>
        <v>11.880405405405403</v>
      </c>
      <c r="U59" s="1">
        <v>36.799999999999997</v>
      </c>
      <c r="V59" s="1">
        <v>37.799999999999997</v>
      </c>
      <c r="W59" s="1">
        <v>44.6</v>
      </c>
      <c r="X59" s="1">
        <v>46.4</v>
      </c>
      <c r="Y59" s="1">
        <v>34</v>
      </c>
      <c r="Z59" s="1">
        <v>33</v>
      </c>
      <c r="AA59" s="1"/>
      <c r="AB59" s="1">
        <f t="shared" si="12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95</v>
      </c>
      <c r="B60" s="1" t="s">
        <v>31</v>
      </c>
      <c r="C60" s="1">
        <v>579.30999999999995</v>
      </c>
      <c r="D60" s="1">
        <v>539.30499999999995</v>
      </c>
      <c r="E60" s="1">
        <v>408.95100000000002</v>
      </c>
      <c r="F60" s="1">
        <v>610.17999999999995</v>
      </c>
      <c r="G60" s="6">
        <v>1</v>
      </c>
      <c r="H60" s="1">
        <v>55</v>
      </c>
      <c r="I60" s="1" t="s">
        <v>32</v>
      </c>
      <c r="J60" s="1">
        <v>431.2</v>
      </c>
      <c r="K60" s="1">
        <f t="shared" si="11"/>
        <v>-22.248999999999967</v>
      </c>
      <c r="L60" s="1"/>
      <c r="M60" s="1"/>
      <c r="N60" s="1">
        <v>114.2653199999997</v>
      </c>
      <c r="O60" s="1">
        <f t="shared" si="4"/>
        <v>81.790199999999999</v>
      </c>
      <c r="P60" s="5">
        <f t="shared" si="16"/>
        <v>93.456680000000347</v>
      </c>
      <c r="Q60" s="5"/>
      <c r="R60" s="1"/>
      <c r="S60" s="1">
        <f t="shared" si="6"/>
        <v>10</v>
      </c>
      <c r="T60" s="1">
        <f t="shared" si="7"/>
        <v>8.8573609063188457</v>
      </c>
      <c r="U60" s="1">
        <v>95.732600000000005</v>
      </c>
      <c r="V60" s="1">
        <v>109.4342</v>
      </c>
      <c r="W60" s="1">
        <v>116.5504</v>
      </c>
      <c r="X60" s="1">
        <v>108.02379999999999</v>
      </c>
      <c r="Y60" s="1">
        <v>97.919200000000004</v>
      </c>
      <c r="Z60" s="1">
        <v>117.45399999999999</v>
      </c>
      <c r="AA60" s="1"/>
      <c r="AB60" s="1">
        <f t="shared" si="12"/>
        <v>93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96</v>
      </c>
      <c r="B61" s="1" t="s">
        <v>31</v>
      </c>
      <c r="C61" s="1">
        <v>1108.336</v>
      </c>
      <c r="D61" s="1">
        <v>887.88300000000004</v>
      </c>
      <c r="E61" s="1">
        <v>912.65</v>
      </c>
      <c r="F61" s="1">
        <v>924.16399999999999</v>
      </c>
      <c r="G61" s="6">
        <v>1</v>
      </c>
      <c r="H61" s="1">
        <v>50</v>
      </c>
      <c r="I61" s="1" t="s">
        <v>32</v>
      </c>
      <c r="J61" s="1">
        <v>848.85</v>
      </c>
      <c r="K61" s="1">
        <f t="shared" si="11"/>
        <v>63.799999999999955</v>
      </c>
      <c r="L61" s="1"/>
      <c r="M61" s="1"/>
      <c r="N61" s="1">
        <v>277.97880000000021</v>
      </c>
      <c r="O61" s="1">
        <f t="shared" si="4"/>
        <v>182.53</v>
      </c>
      <c r="P61" s="5">
        <f>9.6*O61-N61-F61</f>
        <v>550.1451999999997</v>
      </c>
      <c r="Q61" s="5"/>
      <c r="R61" s="1"/>
      <c r="S61" s="1">
        <f t="shared" si="6"/>
        <v>9.5999999999999979</v>
      </c>
      <c r="T61" s="1">
        <f t="shared" si="7"/>
        <v>6.5860012052813239</v>
      </c>
      <c r="U61" s="1">
        <v>172.65280000000001</v>
      </c>
      <c r="V61" s="1">
        <v>212.82859999999999</v>
      </c>
      <c r="W61" s="1">
        <v>237.1728</v>
      </c>
      <c r="X61" s="1">
        <v>207.88740000000001</v>
      </c>
      <c r="Y61" s="1">
        <v>231.26499999999999</v>
      </c>
      <c r="Z61" s="1">
        <v>239.0994</v>
      </c>
      <c r="AA61" s="1"/>
      <c r="AB61" s="1">
        <f t="shared" si="12"/>
        <v>550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97</v>
      </c>
      <c r="B62" s="1" t="s">
        <v>31</v>
      </c>
      <c r="C62" s="1">
        <v>346.25599999999997</v>
      </c>
      <c r="D62" s="1">
        <v>80.575999999999993</v>
      </c>
      <c r="E62" s="1">
        <v>141.43299999999999</v>
      </c>
      <c r="F62" s="1">
        <v>227.60499999999999</v>
      </c>
      <c r="G62" s="6">
        <v>1</v>
      </c>
      <c r="H62" s="1">
        <v>50</v>
      </c>
      <c r="I62" s="1" t="s">
        <v>32</v>
      </c>
      <c r="J62" s="1">
        <v>136.4</v>
      </c>
      <c r="K62" s="1">
        <f t="shared" si="11"/>
        <v>5.032999999999987</v>
      </c>
      <c r="L62" s="1"/>
      <c r="M62" s="1"/>
      <c r="N62" s="1"/>
      <c r="O62" s="1">
        <f t="shared" si="4"/>
        <v>28.2866</v>
      </c>
      <c r="P62" s="5">
        <f t="shared" si="16"/>
        <v>55.260999999999996</v>
      </c>
      <c r="Q62" s="5"/>
      <c r="R62" s="1"/>
      <c r="S62" s="1">
        <f t="shared" si="6"/>
        <v>10</v>
      </c>
      <c r="T62" s="1">
        <f t="shared" si="7"/>
        <v>8.0463894564917666</v>
      </c>
      <c r="U62" s="1">
        <v>18.7256</v>
      </c>
      <c r="V62" s="1">
        <v>25.3964</v>
      </c>
      <c r="W62" s="1">
        <v>41.776600000000002</v>
      </c>
      <c r="X62" s="1">
        <v>46.452599999999997</v>
      </c>
      <c r="Y62" s="1">
        <v>23.212</v>
      </c>
      <c r="Z62" s="1">
        <v>11.8582</v>
      </c>
      <c r="AA62" s="1"/>
      <c r="AB62" s="1">
        <f t="shared" si="12"/>
        <v>55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2" t="s">
        <v>98</v>
      </c>
      <c r="B63" s="12" t="s">
        <v>38</v>
      </c>
      <c r="C63" s="12"/>
      <c r="D63" s="12">
        <v>186</v>
      </c>
      <c r="E63" s="12"/>
      <c r="F63" s="20">
        <v>186</v>
      </c>
      <c r="G63" s="13">
        <v>0</v>
      </c>
      <c r="H63" s="12" t="e">
        <v>#N/A</v>
      </c>
      <c r="I63" s="12" t="s">
        <v>48</v>
      </c>
      <c r="J63" s="12"/>
      <c r="K63" s="12">
        <f t="shared" si="11"/>
        <v>0</v>
      </c>
      <c r="L63" s="12"/>
      <c r="M63" s="12"/>
      <c r="N63" s="12"/>
      <c r="O63" s="12">
        <f t="shared" si="4"/>
        <v>0</v>
      </c>
      <c r="P63" s="14"/>
      <c r="Q63" s="14"/>
      <c r="R63" s="12"/>
      <c r="S63" s="12" t="e">
        <f t="shared" si="6"/>
        <v>#DIV/0!</v>
      </c>
      <c r="T63" s="12" t="e">
        <f t="shared" si="7"/>
        <v>#DIV/0!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 t="s">
        <v>142</v>
      </c>
      <c r="AB63" s="12">
        <f t="shared" si="12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99</v>
      </c>
      <c r="B64" s="1" t="s">
        <v>38</v>
      </c>
      <c r="C64" s="1">
        <v>434</v>
      </c>
      <c r="D64" s="1">
        <v>1</v>
      </c>
      <c r="E64" s="1">
        <v>387</v>
      </c>
      <c r="F64" s="1"/>
      <c r="G64" s="6">
        <v>0.4</v>
      </c>
      <c r="H64" s="1">
        <v>50</v>
      </c>
      <c r="I64" s="1" t="s">
        <v>32</v>
      </c>
      <c r="J64" s="1">
        <v>441</v>
      </c>
      <c r="K64" s="1">
        <f t="shared" si="11"/>
        <v>-54</v>
      </c>
      <c r="L64" s="1"/>
      <c r="M64" s="1"/>
      <c r="N64" s="1">
        <v>750</v>
      </c>
      <c r="O64" s="1">
        <f t="shared" si="4"/>
        <v>77.400000000000006</v>
      </c>
      <c r="P64" s="5">
        <f t="shared" ref="P64:P68" si="17">10*O64-N64-F64</f>
        <v>24</v>
      </c>
      <c r="Q64" s="5"/>
      <c r="R64" s="1"/>
      <c r="S64" s="1">
        <f t="shared" si="6"/>
        <v>10</v>
      </c>
      <c r="T64" s="1">
        <f t="shared" si="7"/>
        <v>9.6899224806201545</v>
      </c>
      <c r="U64" s="1">
        <v>78.8</v>
      </c>
      <c r="V64" s="1">
        <v>55.8</v>
      </c>
      <c r="W64" s="1">
        <v>92.6</v>
      </c>
      <c r="X64" s="1">
        <v>68.8</v>
      </c>
      <c r="Y64" s="1">
        <v>26.4</v>
      </c>
      <c r="Z64" s="1">
        <v>26.2</v>
      </c>
      <c r="AA64" s="1" t="s">
        <v>90</v>
      </c>
      <c r="AB64" s="1">
        <f t="shared" si="12"/>
        <v>10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100</v>
      </c>
      <c r="B65" s="1" t="s">
        <v>38</v>
      </c>
      <c r="C65" s="1">
        <v>1150</v>
      </c>
      <c r="D65" s="1">
        <v>1299</v>
      </c>
      <c r="E65" s="1">
        <v>1277</v>
      </c>
      <c r="F65" s="1">
        <v>938</v>
      </c>
      <c r="G65" s="6">
        <v>0.4</v>
      </c>
      <c r="H65" s="1">
        <v>40</v>
      </c>
      <c r="I65" s="1" t="s">
        <v>32</v>
      </c>
      <c r="J65" s="1">
        <v>1280</v>
      </c>
      <c r="K65" s="1">
        <f t="shared" si="11"/>
        <v>-3</v>
      </c>
      <c r="L65" s="1"/>
      <c r="M65" s="1"/>
      <c r="N65" s="1">
        <v>572</v>
      </c>
      <c r="O65" s="1">
        <f t="shared" si="4"/>
        <v>255.4</v>
      </c>
      <c r="P65" s="5">
        <f t="shared" ref="P65:P67" si="18">9.6*O65-N65-F65</f>
        <v>941.84000000000015</v>
      </c>
      <c r="Q65" s="5"/>
      <c r="R65" s="1"/>
      <c r="S65" s="1">
        <f t="shared" si="6"/>
        <v>9.6</v>
      </c>
      <c r="T65" s="1">
        <f t="shared" si="7"/>
        <v>5.9122944400939703</v>
      </c>
      <c r="U65" s="1">
        <v>229</v>
      </c>
      <c r="V65" s="1">
        <v>241.2</v>
      </c>
      <c r="W65" s="1">
        <v>246</v>
      </c>
      <c r="X65" s="1">
        <v>221.2</v>
      </c>
      <c r="Y65" s="1">
        <v>241.6</v>
      </c>
      <c r="Z65" s="1">
        <v>249.8</v>
      </c>
      <c r="AA65" s="1"/>
      <c r="AB65" s="1">
        <f t="shared" si="12"/>
        <v>377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101</v>
      </c>
      <c r="B66" s="1" t="s">
        <v>38</v>
      </c>
      <c r="C66" s="1">
        <v>1149</v>
      </c>
      <c r="D66" s="1">
        <v>1009</v>
      </c>
      <c r="E66" s="1">
        <v>1123</v>
      </c>
      <c r="F66" s="1">
        <v>804</v>
      </c>
      <c r="G66" s="6">
        <v>0.4</v>
      </c>
      <c r="H66" s="1">
        <v>40</v>
      </c>
      <c r="I66" s="1" t="s">
        <v>32</v>
      </c>
      <c r="J66" s="1">
        <v>1128</v>
      </c>
      <c r="K66" s="1">
        <f t="shared" si="11"/>
        <v>-5</v>
      </c>
      <c r="L66" s="1"/>
      <c r="M66" s="1"/>
      <c r="N66" s="1">
        <v>590.40000000000009</v>
      </c>
      <c r="O66" s="1">
        <f t="shared" si="4"/>
        <v>224.6</v>
      </c>
      <c r="P66" s="5">
        <f t="shared" si="18"/>
        <v>761.75999999999976</v>
      </c>
      <c r="Q66" s="5"/>
      <c r="R66" s="1"/>
      <c r="S66" s="1">
        <f t="shared" si="6"/>
        <v>9.6</v>
      </c>
      <c r="T66" s="1">
        <f t="shared" si="7"/>
        <v>6.208370436331256</v>
      </c>
      <c r="U66" s="1">
        <v>207.4</v>
      </c>
      <c r="V66" s="1">
        <v>210</v>
      </c>
      <c r="W66" s="1">
        <v>229.4</v>
      </c>
      <c r="X66" s="1">
        <v>205.2</v>
      </c>
      <c r="Y66" s="1">
        <v>213.4</v>
      </c>
      <c r="Z66" s="1">
        <v>224.2</v>
      </c>
      <c r="AA66" s="1"/>
      <c r="AB66" s="1">
        <f t="shared" si="12"/>
        <v>305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102</v>
      </c>
      <c r="B67" s="1" t="s">
        <v>31</v>
      </c>
      <c r="C67" s="1">
        <v>700.66399999999999</v>
      </c>
      <c r="D67" s="1">
        <v>713.71</v>
      </c>
      <c r="E67" s="1">
        <v>626.93799999999999</v>
      </c>
      <c r="F67" s="1">
        <v>524.72699999999998</v>
      </c>
      <c r="G67" s="6">
        <v>1</v>
      </c>
      <c r="H67" s="1">
        <v>40</v>
      </c>
      <c r="I67" s="1" t="s">
        <v>32</v>
      </c>
      <c r="J67" s="1">
        <v>672.45</v>
      </c>
      <c r="K67" s="1">
        <f t="shared" si="11"/>
        <v>-45.512000000000057</v>
      </c>
      <c r="L67" s="1"/>
      <c r="M67" s="1"/>
      <c r="N67" s="1">
        <v>276.99529999999947</v>
      </c>
      <c r="O67" s="1">
        <f t="shared" si="4"/>
        <v>125.38759999999999</v>
      </c>
      <c r="P67" s="5">
        <f t="shared" si="18"/>
        <v>401.99866000000043</v>
      </c>
      <c r="Q67" s="5"/>
      <c r="R67" s="1"/>
      <c r="S67" s="1">
        <f t="shared" si="6"/>
        <v>9.6</v>
      </c>
      <c r="T67" s="1">
        <f t="shared" si="7"/>
        <v>6.3939520335344122</v>
      </c>
      <c r="U67" s="1">
        <v>125.85760000000001</v>
      </c>
      <c r="V67" s="1">
        <v>142.18620000000001</v>
      </c>
      <c r="W67" s="1">
        <v>125.23779999999999</v>
      </c>
      <c r="X67" s="1">
        <v>122.89</v>
      </c>
      <c r="Y67" s="1">
        <v>125.2324</v>
      </c>
      <c r="Z67" s="1">
        <v>139.40039999999999</v>
      </c>
      <c r="AA67" s="1"/>
      <c r="AB67" s="1">
        <f t="shared" si="12"/>
        <v>402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103</v>
      </c>
      <c r="B68" s="1" t="s">
        <v>31</v>
      </c>
      <c r="C68" s="1">
        <v>483.26499999999999</v>
      </c>
      <c r="D68" s="1">
        <v>570.74900000000002</v>
      </c>
      <c r="E68" s="1">
        <v>472.03899999999999</v>
      </c>
      <c r="F68" s="1">
        <v>428.399</v>
      </c>
      <c r="G68" s="6">
        <v>1</v>
      </c>
      <c r="H68" s="1">
        <v>40</v>
      </c>
      <c r="I68" s="1" t="s">
        <v>32</v>
      </c>
      <c r="J68" s="1">
        <v>454</v>
      </c>
      <c r="K68" s="1">
        <f t="shared" si="11"/>
        <v>18.038999999999987</v>
      </c>
      <c r="L68" s="1"/>
      <c r="M68" s="1"/>
      <c r="N68" s="1">
        <v>165.6309399999997</v>
      </c>
      <c r="O68" s="1">
        <f t="shared" si="4"/>
        <v>94.407799999999995</v>
      </c>
      <c r="P68" s="5">
        <f t="shared" si="17"/>
        <v>350.04806000000031</v>
      </c>
      <c r="Q68" s="5"/>
      <c r="R68" s="1"/>
      <c r="S68" s="1">
        <f t="shared" si="6"/>
        <v>10</v>
      </c>
      <c r="T68" s="1">
        <f t="shared" si="7"/>
        <v>6.2921701384843169</v>
      </c>
      <c r="U68" s="1">
        <v>91.874800000000008</v>
      </c>
      <c r="V68" s="1">
        <v>106.5908</v>
      </c>
      <c r="W68" s="1">
        <v>107.5774</v>
      </c>
      <c r="X68" s="1">
        <v>93.383600000000001</v>
      </c>
      <c r="Y68" s="1">
        <v>80.25800000000001</v>
      </c>
      <c r="Z68" s="1">
        <v>101.97020000000001</v>
      </c>
      <c r="AA68" s="1"/>
      <c r="AB68" s="1">
        <f t="shared" si="12"/>
        <v>350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104</v>
      </c>
      <c r="B69" s="1" t="s">
        <v>31</v>
      </c>
      <c r="C69" s="1">
        <v>466.48500000000001</v>
      </c>
      <c r="D69" s="1">
        <v>868.22299999999996</v>
      </c>
      <c r="E69" s="1">
        <v>508.77699999999999</v>
      </c>
      <c r="F69" s="1">
        <v>677.03700000000003</v>
      </c>
      <c r="G69" s="6">
        <v>1</v>
      </c>
      <c r="H69" s="1">
        <v>40</v>
      </c>
      <c r="I69" s="1" t="s">
        <v>32</v>
      </c>
      <c r="J69" s="1">
        <v>496.75</v>
      </c>
      <c r="K69" s="1">
        <f t="shared" ref="K69:K100" si="19">E69-J69</f>
        <v>12.026999999999987</v>
      </c>
      <c r="L69" s="1"/>
      <c r="M69" s="1"/>
      <c r="N69" s="1">
        <v>267.24322000000029</v>
      </c>
      <c r="O69" s="1">
        <f t="shared" si="4"/>
        <v>101.75539999999999</v>
      </c>
      <c r="P69" s="5">
        <f>9.6*O69-N69-F69</f>
        <v>32.571619999999598</v>
      </c>
      <c r="Q69" s="5"/>
      <c r="R69" s="1"/>
      <c r="S69" s="1">
        <f t="shared" si="6"/>
        <v>9.6</v>
      </c>
      <c r="T69" s="1">
        <f t="shared" si="7"/>
        <v>9.2799027864860282</v>
      </c>
      <c r="U69" s="1">
        <v>99.873000000000005</v>
      </c>
      <c r="V69" s="1">
        <v>113.4984</v>
      </c>
      <c r="W69" s="1">
        <v>111.9438</v>
      </c>
      <c r="X69" s="1">
        <v>92.142799999999994</v>
      </c>
      <c r="Y69" s="1">
        <v>85.463999999999999</v>
      </c>
      <c r="Z69" s="1">
        <v>95.465999999999994</v>
      </c>
      <c r="AA69" s="1"/>
      <c r="AB69" s="1">
        <f t="shared" ref="AB69:AB100" si="20">ROUND(P69*G69,0)</f>
        <v>33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105</v>
      </c>
      <c r="B70" s="1" t="s">
        <v>31</v>
      </c>
      <c r="C70" s="1">
        <v>191.31800000000001</v>
      </c>
      <c r="D70" s="1">
        <v>168.428</v>
      </c>
      <c r="E70" s="1">
        <v>170.71199999999999</v>
      </c>
      <c r="F70" s="1">
        <v>149.31700000000001</v>
      </c>
      <c r="G70" s="6">
        <v>1</v>
      </c>
      <c r="H70" s="1">
        <v>30</v>
      </c>
      <c r="I70" s="1" t="s">
        <v>32</v>
      </c>
      <c r="J70" s="1">
        <v>171.9</v>
      </c>
      <c r="K70" s="1">
        <f t="shared" si="19"/>
        <v>-1.1880000000000166</v>
      </c>
      <c r="L70" s="1"/>
      <c r="M70" s="1"/>
      <c r="N70" s="1">
        <v>181.35231999999991</v>
      </c>
      <c r="O70" s="1">
        <f t="shared" ref="O70:O100" si="21">E70/5</f>
        <v>34.142399999999995</v>
      </c>
      <c r="P70" s="5"/>
      <c r="Q70" s="5"/>
      <c r="R70" s="1"/>
      <c r="S70" s="1">
        <f t="shared" ref="S70:S100" si="22">(F70+N70+P70)/O70</f>
        <v>9.6850051548807343</v>
      </c>
      <c r="T70" s="1">
        <f t="shared" ref="T70:T100" si="23">(F70+N70)/O70</f>
        <v>9.6850051548807343</v>
      </c>
      <c r="U70" s="1">
        <v>38.569400000000002</v>
      </c>
      <c r="V70" s="1">
        <v>36.005399999999987</v>
      </c>
      <c r="W70" s="1">
        <v>34.851999999999997</v>
      </c>
      <c r="X70" s="1">
        <v>36.358800000000002</v>
      </c>
      <c r="Y70" s="1">
        <v>33.2376</v>
      </c>
      <c r="Z70" s="1">
        <v>33.265799999999999</v>
      </c>
      <c r="AA70" s="1" t="s">
        <v>72</v>
      </c>
      <c r="AB70" s="1">
        <f t="shared" si="20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2" t="s">
        <v>106</v>
      </c>
      <c r="B71" s="12" t="s">
        <v>38</v>
      </c>
      <c r="C71" s="12">
        <v>-1</v>
      </c>
      <c r="D71" s="12">
        <v>1</v>
      </c>
      <c r="E71" s="12"/>
      <c r="F71" s="12"/>
      <c r="G71" s="13">
        <v>0</v>
      </c>
      <c r="H71" s="12" t="e">
        <v>#N/A</v>
      </c>
      <c r="I71" s="12" t="s">
        <v>48</v>
      </c>
      <c r="J71" s="12"/>
      <c r="K71" s="12">
        <f t="shared" si="19"/>
        <v>0</v>
      </c>
      <c r="L71" s="12"/>
      <c r="M71" s="12"/>
      <c r="N71" s="12"/>
      <c r="O71" s="12">
        <f t="shared" si="21"/>
        <v>0</v>
      </c>
      <c r="P71" s="14"/>
      <c r="Q71" s="14"/>
      <c r="R71" s="12"/>
      <c r="S71" s="12" t="e">
        <f t="shared" si="22"/>
        <v>#DIV/0!</v>
      </c>
      <c r="T71" s="12" t="e">
        <f t="shared" si="23"/>
        <v>#DIV/0!</v>
      </c>
      <c r="U71" s="12">
        <v>0.2</v>
      </c>
      <c r="V71" s="12">
        <v>0.2</v>
      </c>
      <c r="W71" s="12">
        <v>0</v>
      </c>
      <c r="X71" s="12">
        <v>0</v>
      </c>
      <c r="Y71" s="12">
        <v>0</v>
      </c>
      <c r="Z71" s="12">
        <v>0</v>
      </c>
      <c r="AA71" s="12"/>
      <c r="AB71" s="12">
        <f t="shared" si="20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107</v>
      </c>
      <c r="B72" s="1" t="s">
        <v>38</v>
      </c>
      <c r="C72" s="1">
        <v>351</v>
      </c>
      <c r="D72" s="1">
        <v>7</v>
      </c>
      <c r="E72" s="1">
        <v>143</v>
      </c>
      <c r="F72" s="20">
        <f>215+F73</f>
        <v>365</v>
      </c>
      <c r="G72" s="6">
        <v>0.6</v>
      </c>
      <c r="H72" s="1">
        <v>55</v>
      </c>
      <c r="I72" s="1" t="s">
        <v>32</v>
      </c>
      <c r="J72" s="1">
        <v>143</v>
      </c>
      <c r="K72" s="1">
        <f t="shared" si="19"/>
        <v>0</v>
      </c>
      <c r="L72" s="1"/>
      <c r="M72" s="1"/>
      <c r="N72" s="1">
        <v>21.399999999999981</v>
      </c>
      <c r="O72" s="1">
        <f t="shared" si="21"/>
        <v>28.6</v>
      </c>
      <c r="P72" s="5"/>
      <c r="Q72" s="5"/>
      <c r="R72" s="1"/>
      <c r="S72" s="1">
        <f t="shared" si="22"/>
        <v>13.510489510489508</v>
      </c>
      <c r="T72" s="1">
        <f t="shared" si="23"/>
        <v>13.510489510489508</v>
      </c>
      <c r="U72" s="1">
        <v>23.4</v>
      </c>
      <c r="V72" s="1">
        <v>14.2</v>
      </c>
      <c r="W72" s="1">
        <v>47</v>
      </c>
      <c r="X72" s="1">
        <v>46.4</v>
      </c>
      <c r="Y72" s="1">
        <v>18.2</v>
      </c>
      <c r="Z72" s="1">
        <v>14</v>
      </c>
      <c r="AA72" s="1" t="s">
        <v>144</v>
      </c>
      <c r="AB72" s="1">
        <f t="shared" si="20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2" t="s">
        <v>108</v>
      </c>
      <c r="B73" s="12" t="s">
        <v>38</v>
      </c>
      <c r="C73" s="12"/>
      <c r="D73" s="12">
        <v>150</v>
      </c>
      <c r="E73" s="12"/>
      <c r="F73" s="20">
        <v>150</v>
      </c>
      <c r="G73" s="13">
        <v>0</v>
      </c>
      <c r="H73" s="12" t="e">
        <v>#N/A</v>
      </c>
      <c r="I73" s="12" t="s">
        <v>48</v>
      </c>
      <c r="J73" s="12"/>
      <c r="K73" s="12">
        <f t="shared" si="19"/>
        <v>0</v>
      </c>
      <c r="L73" s="12"/>
      <c r="M73" s="12"/>
      <c r="N73" s="12"/>
      <c r="O73" s="12">
        <f t="shared" si="21"/>
        <v>0</v>
      </c>
      <c r="P73" s="14"/>
      <c r="Q73" s="14"/>
      <c r="R73" s="12"/>
      <c r="S73" s="12" t="e">
        <f t="shared" si="22"/>
        <v>#DIV/0!</v>
      </c>
      <c r="T73" s="12" t="e">
        <f t="shared" si="23"/>
        <v>#DIV/0!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 t="s">
        <v>145</v>
      </c>
      <c r="AB73" s="12">
        <f t="shared" si="20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109</v>
      </c>
      <c r="B74" s="1" t="s">
        <v>38</v>
      </c>
      <c r="C74" s="1">
        <v>247</v>
      </c>
      <c r="D74" s="1">
        <v>22</v>
      </c>
      <c r="E74" s="1">
        <v>233</v>
      </c>
      <c r="F74" s="20">
        <f>F63</f>
        <v>186</v>
      </c>
      <c r="G74" s="6">
        <v>0.35</v>
      </c>
      <c r="H74" s="1">
        <v>50</v>
      </c>
      <c r="I74" s="1" t="s">
        <v>32</v>
      </c>
      <c r="J74" s="1">
        <v>327</v>
      </c>
      <c r="K74" s="1">
        <f t="shared" si="19"/>
        <v>-94</v>
      </c>
      <c r="L74" s="1"/>
      <c r="M74" s="1"/>
      <c r="N74" s="1">
        <v>650</v>
      </c>
      <c r="O74" s="1">
        <f t="shared" si="21"/>
        <v>46.6</v>
      </c>
      <c r="P74" s="5"/>
      <c r="Q74" s="5"/>
      <c r="R74" s="1"/>
      <c r="S74" s="1">
        <f t="shared" si="22"/>
        <v>17.93991416309013</v>
      </c>
      <c r="T74" s="1">
        <f t="shared" si="23"/>
        <v>17.93991416309013</v>
      </c>
      <c r="U74" s="1">
        <v>66.2</v>
      </c>
      <c r="V74" s="1">
        <v>33.799999999999997</v>
      </c>
      <c r="W74" s="1">
        <v>46.2</v>
      </c>
      <c r="X74" s="1">
        <v>39.200000000000003</v>
      </c>
      <c r="Y74" s="1">
        <v>30.4</v>
      </c>
      <c r="Z74" s="1">
        <v>33.200000000000003</v>
      </c>
      <c r="AA74" s="1" t="s">
        <v>143</v>
      </c>
      <c r="AB74" s="1">
        <f t="shared" si="20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110</v>
      </c>
      <c r="B75" s="1" t="s">
        <v>38</v>
      </c>
      <c r="C75" s="1">
        <v>747</v>
      </c>
      <c r="D75" s="1">
        <v>220</v>
      </c>
      <c r="E75" s="1">
        <v>303</v>
      </c>
      <c r="F75" s="1">
        <v>549</v>
      </c>
      <c r="G75" s="6">
        <v>0.37</v>
      </c>
      <c r="H75" s="1">
        <v>50</v>
      </c>
      <c r="I75" s="1" t="s">
        <v>32</v>
      </c>
      <c r="J75" s="1">
        <v>284</v>
      </c>
      <c r="K75" s="1">
        <f t="shared" si="19"/>
        <v>19</v>
      </c>
      <c r="L75" s="1"/>
      <c r="M75" s="1"/>
      <c r="N75" s="1"/>
      <c r="O75" s="1">
        <f t="shared" si="21"/>
        <v>60.6</v>
      </c>
      <c r="P75" s="5">
        <f t="shared" ref="P75" si="24">10*O75-N75-F75</f>
        <v>57</v>
      </c>
      <c r="Q75" s="5"/>
      <c r="R75" s="1"/>
      <c r="S75" s="1">
        <f t="shared" si="22"/>
        <v>10</v>
      </c>
      <c r="T75" s="1">
        <f t="shared" si="23"/>
        <v>9.0594059405940595</v>
      </c>
      <c r="U75" s="1">
        <v>47.4</v>
      </c>
      <c r="V75" s="1">
        <v>52.6</v>
      </c>
      <c r="W75" s="1">
        <v>102</v>
      </c>
      <c r="X75" s="1">
        <v>101.2</v>
      </c>
      <c r="Y75" s="1">
        <v>61.4</v>
      </c>
      <c r="Z75" s="1">
        <v>51.4</v>
      </c>
      <c r="AA75" s="1"/>
      <c r="AB75" s="1">
        <f t="shared" si="20"/>
        <v>21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111</v>
      </c>
      <c r="B76" s="1" t="s">
        <v>38</v>
      </c>
      <c r="C76" s="1">
        <v>215</v>
      </c>
      <c r="D76" s="1"/>
      <c r="E76" s="1">
        <v>72</v>
      </c>
      <c r="F76" s="1">
        <v>93</v>
      </c>
      <c r="G76" s="6">
        <v>0.4</v>
      </c>
      <c r="H76" s="1">
        <v>30</v>
      </c>
      <c r="I76" s="1" t="s">
        <v>32</v>
      </c>
      <c r="J76" s="1">
        <v>76</v>
      </c>
      <c r="K76" s="1">
        <f t="shared" si="19"/>
        <v>-4</v>
      </c>
      <c r="L76" s="1"/>
      <c r="M76" s="1"/>
      <c r="N76" s="1"/>
      <c r="O76" s="1">
        <f t="shared" si="21"/>
        <v>14.4</v>
      </c>
      <c r="P76" s="5">
        <f>9.5*O76-N76-F76</f>
        <v>43.800000000000011</v>
      </c>
      <c r="Q76" s="5"/>
      <c r="R76" s="1"/>
      <c r="S76" s="1">
        <f t="shared" si="22"/>
        <v>9.5</v>
      </c>
      <c r="T76" s="1">
        <f t="shared" si="23"/>
        <v>6.458333333333333</v>
      </c>
      <c r="U76" s="1">
        <v>8.8000000000000007</v>
      </c>
      <c r="V76" s="1">
        <v>3.4</v>
      </c>
      <c r="W76" s="1">
        <v>20.8</v>
      </c>
      <c r="X76" s="1">
        <v>25</v>
      </c>
      <c r="Y76" s="1">
        <v>15</v>
      </c>
      <c r="Z76" s="1">
        <v>17.2</v>
      </c>
      <c r="AA76" s="1"/>
      <c r="AB76" s="1">
        <f t="shared" si="20"/>
        <v>18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112</v>
      </c>
      <c r="B77" s="1" t="s">
        <v>38</v>
      </c>
      <c r="C77" s="1">
        <v>684</v>
      </c>
      <c r="D77" s="1">
        <v>468</v>
      </c>
      <c r="E77" s="1">
        <v>302</v>
      </c>
      <c r="F77" s="1">
        <v>712</v>
      </c>
      <c r="G77" s="6">
        <v>0.6</v>
      </c>
      <c r="H77" s="1">
        <v>55</v>
      </c>
      <c r="I77" s="1" t="s">
        <v>32</v>
      </c>
      <c r="J77" s="1">
        <v>302</v>
      </c>
      <c r="K77" s="1">
        <f t="shared" si="19"/>
        <v>0</v>
      </c>
      <c r="L77" s="1"/>
      <c r="M77" s="1"/>
      <c r="N77" s="1"/>
      <c r="O77" s="1">
        <f t="shared" si="21"/>
        <v>60.4</v>
      </c>
      <c r="P77" s="5"/>
      <c r="Q77" s="5"/>
      <c r="R77" s="1"/>
      <c r="S77" s="1">
        <f t="shared" si="22"/>
        <v>11.788079470198676</v>
      </c>
      <c r="T77" s="1">
        <f t="shared" si="23"/>
        <v>11.788079470198676</v>
      </c>
      <c r="U77" s="1">
        <v>59</v>
      </c>
      <c r="V77" s="1">
        <v>49.4</v>
      </c>
      <c r="W77" s="1">
        <v>95</v>
      </c>
      <c r="X77" s="1">
        <v>115.2</v>
      </c>
      <c r="Y77" s="1">
        <v>43.2</v>
      </c>
      <c r="Z77" s="1">
        <v>18.2</v>
      </c>
      <c r="AA77" s="1" t="s">
        <v>72</v>
      </c>
      <c r="AB77" s="1">
        <f t="shared" si="20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113</v>
      </c>
      <c r="B78" s="1" t="s">
        <v>38</v>
      </c>
      <c r="C78" s="1">
        <v>147</v>
      </c>
      <c r="D78" s="1"/>
      <c r="E78" s="1">
        <v>84</v>
      </c>
      <c r="F78" s="1">
        <v>6</v>
      </c>
      <c r="G78" s="6">
        <v>0.45</v>
      </c>
      <c r="H78" s="1">
        <v>40</v>
      </c>
      <c r="I78" s="1" t="s">
        <v>32</v>
      </c>
      <c r="J78" s="1">
        <v>87</v>
      </c>
      <c r="K78" s="1">
        <f t="shared" si="19"/>
        <v>-3</v>
      </c>
      <c r="L78" s="1"/>
      <c r="M78" s="1"/>
      <c r="N78" s="1">
        <v>195</v>
      </c>
      <c r="O78" s="1">
        <f t="shared" si="21"/>
        <v>16.8</v>
      </c>
      <c r="P78" s="5"/>
      <c r="Q78" s="5"/>
      <c r="R78" s="1"/>
      <c r="S78" s="1">
        <f t="shared" si="22"/>
        <v>11.964285714285714</v>
      </c>
      <c r="T78" s="1">
        <f t="shared" si="23"/>
        <v>11.964285714285714</v>
      </c>
      <c r="U78" s="1">
        <v>21.6</v>
      </c>
      <c r="V78" s="1">
        <v>9.6</v>
      </c>
      <c r="W78" s="1">
        <v>16</v>
      </c>
      <c r="X78" s="1">
        <v>18.399999999999999</v>
      </c>
      <c r="Y78" s="1">
        <v>9.8000000000000007</v>
      </c>
      <c r="Z78" s="1">
        <v>11</v>
      </c>
      <c r="AA78" s="1" t="s">
        <v>114</v>
      </c>
      <c r="AB78" s="1">
        <f t="shared" si="20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115</v>
      </c>
      <c r="B79" s="1" t="s">
        <v>38</v>
      </c>
      <c r="C79" s="1">
        <v>357</v>
      </c>
      <c r="D79" s="1">
        <v>174</v>
      </c>
      <c r="E79" s="1">
        <v>90</v>
      </c>
      <c r="F79" s="1">
        <v>421</v>
      </c>
      <c r="G79" s="6">
        <v>0.4</v>
      </c>
      <c r="H79" s="1">
        <v>50</v>
      </c>
      <c r="I79" s="1" t="s">
        <v>32</v>
      </c>
      <c r="J79" s="1">
        <v>92</v>
      </c>
      <c r="K79" s="1">
        <f t="shared" si="19"/>
        <v>-2</v>
      </c>
      <c r="L79" s="1"/>
      <c r="M79" s="1"/>
      <c r="N79" s="1"/>
      <c r="O79" s="1">
        <f t="shared" si="21"/>
        <v>18</v>
      </c>
      <c r="P79" s="5"/>
      <c r="Q79" s="5"/>
      <c r="R79" s="1"/>
      <c r="S79" s="1">
        <f t="shared" si="22"/>
        <v>23.388888888888889</v>
      </c>
      <c r="T79" s="1">
        <f t="shared" si="23"/>
        <v>23.388888888888889</v>
      </c>
      <c r="U79" s="1">
        <v>19.600000000000001</v>
      </c>
      <c r="V79" s="1">
        <v>20.399999999999999</v>
      </c>
      <c r="W79" s="1">
        <v>53.6</v>
      </c>
      <c r="X79" s="1">
        <v>50.4</v>
      </c>
      <c r="Y79" s="1">
        <v>29.8</v>
      </c>
      <c r="Z79" s="1">
        <v>31.2</v>
      </c>
      <c r="AA79" s="1"/>
      <c r="AB79" s="1">
        <f t="shared" si="20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6" t="s">
        <v>116</v>
      </c>
      <c r="B80" s="16" t="s">
        <v>38</v>
      </c>
      <c r="C80" s="16">
        <v>74</v>
      </c>
      <c r="D80" s="16">
        <v>22</v>
      </c>
      <c r="E80" s="16">
        <v>24</v>
      </c>
      <c r="F80" s="16">
        <v>49</v>
      </c>
      <c r="G80" s="17">
        <v>0</v>
      </c>
      <c r="H80" s="16" t="e">
        <v>#N/A</v>
      </c>
      <c r="I80" s="16" t="s">
        <v>117</v>
      </c>
      <c r="J80" s="16">
        <v>20</v>
      </c>
      <c r="K80" s="16">
        <f t="shared" si="19"/>
        <v>4</v>
      </c>
      <c r="L80" s="16"/>
      <c r="M80" s="16"/>
      <c r="N80" s="16"/>
      <c r="O80" s="16">
        <f t="shared" si="21"/>
        <v>4.8</v>
      </c>
      <c r="P80" s="18"/>
      <c r="Q80" s="18"/>
      <c r="R80" s="16"/>
      <c r="S80" s="16">
        <f t="shared" si="22"/>
        <v>10.208333333333334</v>
      </c>
      <c r="T80" s="16">
        <f t="shared" si="23"/>
        <v>10.208333333333334</v>
      </c>
      <c r="U80" s="16">
        <v>3.4</v>
      </c>
      <c r="V80" s="16">
        <v>2.2000000000000002</v>
      </c>
      <c r="W80" s="16">
        <v>0</v>
      </c>
      <c r="X80" s="16">
        <v>0</v>
      </c>
      <c r="Y80" s="16">
        <v>0</v>
      </c>
      <c r="Z80" s="16">
        <v>0</v>
      </c>
      <c r="AA80" s="16"/>
      <c r="AB80" s="16">
        <f t="shared" si="20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118</v>
      </c>
      <c r="B81" s="1" t="s">
        <v>38</v>
      </c>
      <c r="C81" s="1">
        <v>171</v>
      </c>
      <c r="D81" s="1"/>
      <c r="E81" s="1">
        <v>7</v>
      </c>
      <c r="F81" s="1">
        <v>139</v>
      </c>
      <c r="G81" s="6">
        <v>0.11</v>
      </c>
      <c r="H81" s="1">
        <v>150</v>
      </c>
      <c r="I81" s="1" t="s">
        <v>32</v>
      </c>
      <c r="J81" s="1">
        <v>4</v>
      </c>
      <c r="K81" s="1">
        <f t="shared" si="19"/>
        <v>3</v>
      </c>
      <c r="L81" s="1"/>
      <c r="M81" s="1"/>
      <c r="N81" s="1"/>
      <c r="O81" s="1">
        <f t="shared" si="21"/>
        <v>1.4</v>
      </c>
      <c r="P81" s="5"/>
      <c r="Q81" s="5"/>
      <c r="R81" s="1"/>
      <c r="S81" s="1">
        <f t="shared" si="22"/>
        <v>99.285714285714292</v>
      </c>
      <c r="T81" s="1">
        <f t="shared" si="23"/>
        <v>99.285714285714292</v>
      </c>
      <c r="U81" s="1">
        <v>0.6</v>
      </c>
      <c r="V81" s="1">
        <v>0.4</v>
      </c>
      <c r="W81" s="1">
        <v>3.2</v>
      </c>
      <c r="X81" s="1">
        <v>3.6</v>
      </c>
      <c r="Y81" s="1">
        <v>6.2</v>
      </c>
      <c r="Z81" s="1">
        <v>7</v>
      </c>
      <c r="AA81" s="21" t="s">
        <v>70</v>
      </c>
      <c r="AB81" s="1">
        <f t="shared" si="20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6" t="s">
        <v>119</v>
      </c>
      <c r="B82" s="16" t="s">
        <v>38</v>
      </c>
      <c r="C82" s="16">
        <v>84</v>
      </c>
      <c r="D82" s="16">
        <v>4</v>
      </c>
      <c r="E82" s="16">
        <v>63</v>
      </c>
      <c r="F82" s="16">
        <v>14</v>
      </c>
      <c r="G82" s="17">
        <v>0</v>
      </c>
      <c r="H82" s="16" t="e">
        <v>#N/A</v>
      </c>
      <c r="I82" s="16" t="s">
        <v>117</v>
      </c>
      <c r="J82" s="16">
        <v>63</v>
      </c>
      <c r="K82" s="16">
        <f t="shared" si="19"/>
        <v>0</v>
      </c>
      <c r="L82" s="16"/>
      <c r="M82" s="16"/>
      <c r="N82" s="16"/>
      <c r="O82" s="16">
        <f t="shared" si="21"/>
        <v>12.6</v>
      </c>
      <c r="P82" s="18"/>
      <c r="Q82" s="18"/>
      <c r="R82" s="16"/>
      <c r="S82" s="16">
        <f t="shared" si="22"/>
        <v>1.1111111111111112</v>
      </c>
      <c r="T82" s="16">
        <f t="shared" si="23"/>
        <v>1.1111111111111112</v>
      </c>
      <c r="U82" s="16">
        <v>7.6</v>
      </c>
      <c r="V82" s="16">
        <v>5.6</v>
      </c>
      <c r="W82" s="16">
        <v>0</v>
      </c>
      <c r="X82" s="16">
        <v>0</v>
      </c>
      <c r="Y82" s="16">
        <v>0</v>
      </c>
      <c r="Z82" s="16">
        <v>0</v>
      </c>
      <c r="AA82" s="16"/>
      <c r="AB82" s="16">
        <f t="shared" si="20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120</v>
      </c>
      <c r="B83" s="1" t="s">
        <v>38</v>
      </c>
      <c r="C83" s="1">
        <v>136</v>
      </c>
      <c r="D83" s="1">
        <v>160</v>
      </c>
      <c r="E83" s="1">
        <v>96</v>
      </c>
      <c r="F83" s="1">
        <v>158</v>
      </c>
      <c r="G83" s="6">
        <v>0.06</v>
      </c>
      <c r="H83" s="1">
        <v>60</v>
      </c>
      <c r="I83" s="1" t="s">
        <v>32</v>
      </c>
      <c r="J83" s="1">
        <v>96</v>
      </c>
      <c r="K83" s="1">
        <f t="shared" si="19"/>
        <v>0</v>
      </c>
      <c r="L83" s="1"/>
      <c r="M83" s="1"/>
      <c r="N83" s="1">
        <v>26.800000000000011</v>
      </c>
      <c r="O83" s="1">
        <f t="shared" si="21"/>
        <v>19.2</v>
      </c>
      <c r="P83" s="5"/>
      <c r="Q83" s="5"/>
      <c r="R83" s="1"/>
      <c r="S83" s="1">
        <f t="shared" si="22"/>
        <v>9.6250000000000018</v>
      </c>
      <c r="T83" s="1">
        <f t="shared" si="23"/>
        <v>9.6250000000000018</v>
      </c>
      <c r="U83" s="1">
        <v>23.8</v>
      </c>
      <c r="V83" s="1">
        <v>25.2</v>
      </c>
      <c r="W83" s="1">
        <v>17.600000000000001</v>
      </c>
      <c r="X83" s="1">
        <v>13.2</v>
      </c>
      <c r="Y83" s="1">
        <v>12.6</v>
      </c>
      <c r="Z83" s="1">
        <v>17.600000000000001</v>
      </c>
      <c r="AA83" s="1"/>
      <c r="AB83" s="1">
        <f t="shared" si="20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121</v>
      </c>
      <c r="B84" s="1" t="s">
        <v>38</v>
      </c>
      <c r="C84" s="1">
        <v>70</v>
      </c>
      <c r="D84" s="1">
        <v>32</v>
      </c>
      <c r="E84" s="1">
        <v>26</v>
      </c>
      <c r="F84" s="1">
        <v>68</v>
      </c>
      <c r="G84" s="6">
        <v>0.15</v>
      </c>
      <c r="H84" s="1">
        <v>60</v>
      </c>
      <c r="I84" s="1" t="s">
        <v>32</v>
      </c>
      <c r="J84" s="1">
        <v>26</v>
      </c>
      <c r="K84" s="1">
        <f t="shared" si="19"/>
        <v>0</v>
      </c>
      <c r="L84" s="1"/>
      <c r="M84" s="1"/>
      <c r="N84" s="1">
        <v>30</v>
      </c>
      <c r="O84" s="1">
        <f t="shared" si="21"/>
        <v>5.2</v>
      </c>
      <c r="P84" s="5"/>
      <c r="Q84" s="5"/>
      <c r="R84" s="1"/>
      <c r="S84" s="1">
        <f t="shared" si="22"/>
        <v>18.846153846153847</v>
      </c>
      <c r="T84" s="1">
        <f t="shared" si="23"/>
        <v>18.846153846153847</v>
      </c>
      <c r="U84" s="1">
        <v>10</v>
      </c>
      <c r="V84" s="1">
        <v>8.8000000000000007</v>
      </c>
      <c r="W84" s="1">
        <v>3.2</v>
      </c>
      <c r="X84" s="1">
        <v>4.5999999999999996</v>
      </c>
      <c r="Y84" s="1">
        <v>11.4</v>
      </c>
      <c r="Z84" s="1">
        <v>10.6</v>
      </c>
      <c r="AA84" s="1"/>
      <c r="AB84" s="1">
        <f t="shared" si="20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122</v>
      </c>
      <c r="B85" s="1" t="s">
        <v>31</v>
      </c>
      <c r="C85" s="1">
        <v>160.29499999999999</v>
      </c>
      <c r="D85" s="1">
        <v>85.174999999999997</v>
      </c>
      <c r="E85" s="1">
        <v>99.278000000000006</v>
      </c>
      <c r="F85" s="1">
        <v>110.524</v>
      </c>
      <c r="G85" s="6">
        <v>1</v>
      </c>
      <c r="H85" s="1">
        <v>55</v>
      </c>
      <c r="I85" s="1" t="s">
        <v>32</v>
      </c>
      <c r="J85" s="1">
        <v>95.8</v>
      </c>
      <c r="K85" s="1">
        <f t="shared" si="19"/>
        <v>3.4780000000000086</v>
      </c>
      <c r="L85" s="1"/>
      <c r="M85" s="1"/>
      <c r="N85" s="1">
        <v>26.81280000000001</v>
      </c>
      <c r="O85" s="1">
        <f t="shared" si="21"/>
        <v>19.855600000000003</v>
      </c>
      <c r="P85" s="5">
        <f t="shared" ref="P85" si="25">10*O85-N85-F85</f>
        <v>61.219200000000029</v>
      </c>
      <c r="Q85" s="5"/>
      <c r="R85" s="1"/>
      <c r="S85" s="1">
        <f t="shared" si="22"/>
        <v>10</v>
      </c>
      <c r="T85" s="1">
        <f t="shared" si="23"/>
        <v>6.916779145430004</v>
      </c>
      <c r="U85" s="1">
        <v>21.050799999999999</v>
      </c>
      <c r="V85" s="1">
        <v>21.970400000000001</v>
      </c>
      <c r="W85" s="1">
        <v>14.025600000000001</v>
      </c>
      <c r="X85" s="1">
        <v>24.580200000000001</v>
      </c>
      <c r="Y85" s="1">
        <v>23.705400000000001</v>
      </c>
      <c r="Z85" s="1">
        <v>13.276400000000001</v>
      </c>
      <c r="AA85" s="1"/>
      <c r="AB85" s="1">
        <f t="shared" si="20"/>
        <v>61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123</v>
      </c>
      <c r="B86" s="1" t="s">
        <v>38</v>
      </c>
      <c r="C86" s="1">
        <v>60</v>
      </c>
      <c r="D86" s="1">
        <v>70</v>
      </c>
      <c r="E86" s="1">
        <v>23</v>
      </c>
      <c r="F86" s="1">
        <v>55</v>
      </c>
      <c r="G86" s="6">
        <v>0.4</v>
      </c>
      <c r="H86" s="1">
        <v>55</v>
      </c>
      <c r="I86" s="1" t="s">
        <v>32</v>
      </c>
      <c r="J86" s="1">
        <v>39</v>
      </c>
      <c r="K86" s="1">
        <f t="shared" si="19"/>
        <v>-16</v>
      </c>
      <c r="L86" s="1"/>
      <c r="M86" s="1"/>
      <c r="N86" s="1">
        <v>124.4</v>
      </c>
      <c r="O86" s="1">
        <f t="shared" si="21"/>
        <v>4.5999999999999996</v>
      </c>
      <c r="P86" s="5"/>
      <c r="Q86" s="5"/>
      <c r="R86" s="1"/>
      <c r="S86" s="1">
        <f t="shared" si="22"/>
        <v>39.000000000000007</v>
      </c>
      <c r="T86" s="1">
        <f t="shared" si="23"/>
        <v>39.000000000000007</v>
      </c>
      <c r="U86" s="1">
        <v>18.399999999999999</v>
      </c>
      <c r="V86" s="1">
        <v>18.399999999999999</v>
      </c>
      <c r="W86" s="1">
        <v>14.4</v>
      </c>
      <c r="X86" s="1">
        <v>32.4</v>
      </c>
      <c r="Y86" s="1">
        <v>18.8</v>
      </c>
      <c r="Z86" s="1">
        <v>2.8</v>
      </c>
      <c r="AA86" s="19" t="s">
        <v>70</v>
      </c>
      <c r="AB86" s="1">
        <f t="shared" si="20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124</v>
      </c>
      <c r="B87" s="1" t="s">
        <v>31</v>
      </c>
      <c r="C87" s="1">
        <v>356.185</v>
      </c>
      <c r="D87" s="1">
        <v>825.01199999999994</v>
      </c>
      <c r="E87" s="1">
        <v>383.06799999999998</v>
      </c>
      <c r="F87" s="1">
        <v>700.59500000000003</v>
      </c>
      <c r="G87" s="6">
        <v>1</v>
      </c>
      <c r="H87" s="1">
        <v>55</v>
      </c>
      <c r="I87" s="1" t="s">
        <v>32</v>
      </c>
      <c r="J87" s="1">
        <v>348.4</v>
      </c>
      <c r="K87" s="1">
        <f t="shared" si="19"/>
        <v>34.668000000000006</v>
      </c>
      <c r="L87" s="1"/>
      <c r="M87" s="1"/>
      <c r="N87" s="1">
        <v>235.5724000000001</v>
      </c>
      <c r="O87" s="1">
        <f t="shared" si="21"/>
        <v>76.613599999999991</v>
      </c>
      <c r="P87" s="5"/>
      <c r="Q87" s="5"/>
      <c r="R87" s="1"/>
      <c r="S87" s="1">
        <f t="shared" si="22"/>
        <v>12.219337036766321</v>
      </c>
      <c r="T87" s="1">
        <f t="shared" si="23"/>
        <v>12.219337036766321</v>
      </c>
      <c r="U87" s="1">
        <v>92.018600000000006</v>
      </c>
      <c r="V87" s="1">
        <v>119.47880000000001</v>
      </c>
      <c r="W87" s="1">
        <v>121.5236</v>
      </c>
      <c r="X87" s="1">
        <v>122.15479999999999</v>
      </c>
      <c r="Y87" s="1">
        <v>99.7136</v>
      </c>
      <c r="Z87" s="1">
        <v>67.2744</v>
      </c>
      <c r="AA87" s="1"/>
      <c r="AB87" s="1">
        <f t="shared" si="20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6" t="s">
        <v>125</v>
      </c>
      <c r="B88" s="16" t="s">
        <v>38</v>
      </c>
      <c r="C88" s="16"/>
      <c r="D88" s="16"/>
      <c r="E88" s="16"/>
      <c r="F88" s="16"/>
      <c r="G88" s="17">
        <v>0</v>
      </c>
      <c r="H88" s="16" t="e">
        <v>#N/A</v>
      </c>
      <c r="I88" s="16" t="s">
        <v>32</v>
      </c>
      <c r="J88" s="16"/>
      <c r="K88" s="16">
        <f t="shared" si="19"/>
        <v>0</v>
      </c>
      <c r="L88" s="16"/>
      <c r="M88" s="16"/>
      <c r="N88" s="16"/>
      <c r="O88" s="16">
        <f t="shared" si="21"/>
        <v>0</v>
      </c>
      <c r="P88" s="18"/>
      <c r="Q88" s="18"/>
      <c r="R88" s="16"/>
      <c r="S88" s="16" t="e">
        <f t="shared" si="22"/>
        <v>#DIV/0!</v>
      </c>
      <c r="T88" s="16" t="e">
        <f t="shared" si="23"/>
        <v>#DIV/0!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 t="s">
        <v>65</v>
      </c>
      <c r="AB88" s="16">
        <f t="shared" si="20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126</v>
      </c>
      <c r="B89" s="1" t="s">
        <v>38</v>
      </c>
      <c r="C89" s="1">
        <v>23</v>
      </c>
      <c r="D89" s="1"/>
      <c r="E89" s="1">
        <v>5</v>
      </c>
      <c r="F89" s="1">
        <v>15</v>
      </c>
      <c r="G89" s="6">
        <v>0.4</v>
      </c>
      <c r="H89" s="1">
        <v>55</v>
      </c>
      <c r="I89" s="1" t="s">
        <v>32</v>
      </c>
      <c r="J89" s="1">
        <v>6</v>
      </c>
      <c r="K89" s="1">
        <f t="shared" si="19"/>
        <v>-1</v>
      </c>
      <c r="L89" s="1"/>
      <c r="M89" s="1"/>
      <c r="N89" s="1"/>
      <c r="O89" s="1">
        <f t="shared" si="21"/>
        <v>1</v>
      </c>
      <c r="P89" s="5"/>
      <c r="Q89" s="5"/>
      <c r="R89" s="1"/>
      <c r="S89" s="1">
        <f t="shared" si="22"/>
        <v>15</v>
      </c>
      <c r="T89" s="1">
        <f t="shared" si="23"/>
        <v>15</v>
      </c>
      <c r="U89" s="1">
        <v>1.4</v>
      </c>
      <c r="V89" s="1">
        <v>1.2</v>
      </c>
      <c r="W89" s="1">
        <v>1.6</v>
      </c>
      <c r="X89" s="1">
        <v>1.8</v>
      </c>
      <c r="Y89" s="1">
        <v>1.8</v>
      </c>
      <c r="Z89" s="1">
        <v>1.8</v>
      </c>
      <c r="AA89" s="19" t="s">
        <v>70</v>
      </c>
      <c r="AB89" s="1">
        <f t="shared" si="20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127</v>
      </c>
      <c r="B90" s="1" t="s">
        <v>31</v>
      </c>
      <c r="C90" s="1">
        <v>551.50300000000004</v>
      </c>
      <c r="D90" s="1">
        <v>303.51600000000002</v>
      </c>
      <c r="E90" s="1">
        <v>424.32499999999999</v>
      </c>
      <c r="F90" s="1">
        <v>310.18299999999999</v>
      </c>
      <c r="G90" s="6">
        <v>1</v>
      </c>
      <c r="H90" s="1">
        <v>50</v>
      </c>
      <c r="I90" s="1" t="s">
        <v>32</v>
      </c>
      <c r="J90" s="1">
        <v>389.95</v>
      </c>
      <c r="K90" s="1">
        <f t="shared" si="19"/>
        <v>34.375</v>
      </c>
      <c r="L90" s="1"/>
      <c r="M90" s="1"/>
      <c r="N90" s="1">
        <v>172.62813999999989</v>
      </c>
      <c r="O90" s="1">
        <f t="shared" si="21"/>
        <v>84.864999999999995</v>
      </c>
      <c r="P90" s="5">
        <f t="shared" ref="P90" si="26">10*O90-N90-F90</f>
        <v>365.83886000000007</v>
      </c>
      <c r="Q90" s="5"/>
      <c r="R90" s="1"/>
      <c r="S90" s="1">
        <f t="shared" si="22"/>
        <v>10</v>
      </c>
      <c r="T90" s="1">
        <f t="shared" si="23"/>
        <v>5.6891667943203901</v>
      </c>
      <c r="U90" s="1">
        <v>71.099999999999994</v>
      </c>
      <c r="V90" s="1">
        <v>73.757599999999996</v>
      </c>
      <c r="W90" s="1">
        <v>84.898200000000003</v>
      </c>
      <c r="X90" s="1">
        <v>82.457599999999999</v>
      </c>
      <c r="Y90" s="1">
        <v>72.026600000000002</v>
      </c>
      <c r="Z90" s="1">
        <v>74.844000000000008</v>
      </c>
      <c r="AA90" s="1"/>
      <c r="AB90" s="1">
        <f t="shared" si="20"/>
        <v>366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128</v>
      </c>
      <c r="B91" s="1" t="s">
        <v>31</v>
      </c>
      <c r="C91" s="1">
        <v>2178.6320000000001</v>
      </c>
      <c r="D91" s="1">
        <v>381.78</v>
      </c>
      <c r="E91" s="1">
        <v>1387.402</v>
      </c>
      <c r="F91" s="1">
        <v>922.577</v>
      </c>
      <c r="G91" s="6">
        <v>1</v>
      </c>
      <c r="H91" s="1" t="e">
        <v>#N/A</v>
      </c>
      <c r="I91" s="1" t="s">
        <v>32</v>
      </c>
      <c r="J91" s="1">
        <v>1376.95</v>
      </c>
      <c r="K91" s="1">
        <f t="shared" si="19"/>
        <v>10.451999999999998</v>
      </c>
      <c r="L91" s="1"/>
      <c r="M91" s="1"/>
      <c r="N91" s="1">
        <v>49.548599999999617</v>
      </c>
      <c r="O91" s="1">
        <f t="shared" si="21"/>
        <v>277.48040000000003</v>
      </c>
      <c r="P91" s="5">
        <f>9.5*O91-N91-F91</f>
        <v>1663.9382000000007</v>
      </c>
      <c r="Q91" s="5"/>
      <c r="R91" s="1"/>
      <c r="S91" s="1">
        <f t="shared" si="22"/>
        <v>9.5</v>
      </c>
      <c r="T91" s="1">
        <f t="shared" si="23"/>
        <v>3.5034027628618074</v>
      </c>
      <c r="U91" s="1">
        <v>198.69659999999999</v>
      </c>
      <c r="V91" s="1">
        <v>205.59559999999999</v>
      </c>
      <c r="W91" s="1">
        <v>56.019399999999997</v>
      </c>
      <c r="X91" s="1">
        <v>14.5244</v>
      </c>
      <c r="Y91" s="1">
        <v>0</v>
      </c>
      <c r="Z91" s="1">
        <v>0</v>
      </c>
      <c r="AA91" s="1" t="s">
        <v>129</v>
      </c>
      <c r="AB91" s="1">
        <f t="shared" si="20"/>
        <v>1664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6" t="s">
        <v>130</v>
      </c>
      <c r="B92" s="16" t="s">
        <v>38</v>
      </c>
      <c r="C92" s="16"/>
      <c r="D92" s="16"/>
      <c r="E92" s="16"/>
      <c r="F92" s="16"/>
      <c r="G92" s="17">
        <v>0</v>
      </c>
      <c r="H92" s="16">
        <v>30</v>
      </c>
      <c r="I92" s="16" t="s">
        <v>32</v>
      </c>
      <c r="J92" s="16"/>
      <c r="K92" s="16">
        <f t="shared" si="19"/>
        <v>0</v>
      </c>
      <c r="L92" s="16"/>
      <c r="M92" s="16"/>
      <c r="N92" s="16"/>
      <c r="O92" s="16">
        <f t="shared" si="21"/>
        <v>0</v>
      </c>
      <c r="P92" s="18"/>
      <c r="Q92" s="18"/>
      <c r="R92" s="16"/>
      <c r="S92" s="16" t="e">
        <f t="shared" si="22"/>
        <v>#DIV/0!</v>
      </c>
      <c r="T92" s="16" t="e">
        <f t="shared" si="23"/>
        <v>#DIV/0!</v>
      </c>
      <c r="U92" s="16">
        <v>0</v>
      </c>
      <c r="V92" s="16">
        <v>0</v>
      </c>
      <c r="W92" s="16">
        <v>-0.6</v>
      </c>
      <c r="X92" s="16">
        <v>-0.6</v>
      </c>
      <c r="Y92" s="16">
        <v>0</v>
      </c>
      <c r="Z92" s="16">
        <v>0</v>
      </c>
      <c r="AA92" s="16" t="s">
        <v>65</v>
      </c>
      <c r="AB92" s="16">
        <f t="shared" si="20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6" t="s">
        <v>131</v>
      </c>
      <c r="B93" s="16" t="s">
        <v>38</v>
      </c>
      <c r="C93" s="16"/>
      <c r="D93" s="16"/>
      <c r="E93" s="16"/>
      <c r="F93" s="16"/>
      <c r="G93" s="17">
        <v>0</v>
      </c>
      <c r="H93" s="16">
        <v>30</v>
      </c>
      <c r="I93" s="16" t="s">
        <v>32</v>
      </c>
      <c r="J93" s="16"/>
      <c r="K93" s="16">
        <f t="shared" si="19"/>
        <v>0</v>
      </c>
      <c r="L93" s="16"/>
      <c r="M93" s="16"/>
      <c r="N93" s="16"/>
      <c r="O93" s="16">
        <f t="shared" si="21"/>
        <v>0</v>
      </c>
      <c r="P93" s="18"/>
      <c r="Q93" s="18"/>
      <c r="R93" s="16"/>
      <c r="S93" s="16" t="e">
        <f t="shared" si="22"/>
        <v>#DIV/0!</v>
      </c>
      <c r="T93" s="16" t="e">
        <f t="shared" si="23"/>
        <v>#DIV/0!</v>
      </c>
      <c r="U93" s="16">
        <v>0</v>
      </c>
      <c r="V93" s="16">
        <v>0</v>
      </c>
      <c r="W93" s="16">
        <v>-0.2</v>
      </c>
      <c r="X93" s="16">
        <v>-0.2</v>
      </c>
      <c r="Y93" s="16">
        <v>0</v>
      </c>
      <c r="Z93" s="16">
        <v>0</v>
      </c>
      <c r="AA93" s="16" t="s">
        <v>65</v>
      </c>
      <c r="AB93" s="16">
        <f t="shared" si="20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132</v>
      </c>
      <c r="B94" s="1" t="s">
        <v>31</v>
      </c>
      <c r="C94" s="1">
        <v>1949.1379999999999</v>
      </c>
      <c r="D94" s="1">
        <v>1742.48</v>
      </c>
      <c r="E94" s="1">
        <v>1684.0909999999999</v>
      </c>
      <c r="F94" s="1">
        <v>1514.652</v>
      </c>
      <c r="G94" s="6">
        <v>1</v>
      </c>
      <c r="H94" s="1">
        <v>60</v>
      </c>
      <c r="I94" s="1" t="s">
        <v>32</v>
      </c>
      <c r="J94" s="1">
        <v>1640</v>
      </c>
      <c r="K94" s="1">
        <f t="shared" si="19"/>
        <v>44.090999999999894</v>
      </c>
      <c r="L94" s="1"/>
      <c r="M94" s="1"/>
      <c r="N94" s="1">
        <v>450</v>
      </c>
      <c r="O94" s="1">
        <f t="shared" si="21"/>
        <v>336.81819999999999</v>
      </c>
      <c r="P94" s="5">
        <f>9.55*O94-N94-F94</f>
        <v>1251.9618100000002</v>
      </c>
      <c r="Q94" s="5"/>
      <c r="R94" s="1"/>
      <c r="S94" s="1">
        <f t="shared" si="22"/>
        <v>9.5500000000000007</v>
      </c>
      <c r="T94" s="1">
        <f t="shared" si="23"/>
        <v>5.8329745839150027</v>
      </c>
      <c r="U94" s="1">
        <v>308.28320000000002</v>
      </c>
      <c r="V94" s="1">
        <v>343.23399999999998</v>
      </c>
      <c r="W94" s="1">
        <v>366.97179999999997</v>
      </c>
      <c r="X94" s="1">
        <v>340.35219999999998</v>
      </c>
      <c r="Y94" s="1">
        <v>333.90519999999998</v>
      </c>
      <c r="Z94" s="1">
        <v>353.63200000000001</v>
      </c>
      <c r="AA94" s="1"/>
      <c r="AB94" s="1">
        <f t="shared" si="20"/>
        <v>1252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133</v>
      </c>
      <c r="B95" s="1" t="s">
        <v>38</v>
      </c>
      <c r="C95" s="1"/>
      <c r="D95" s="1">
        <v>20</v>
      </c>
      <c r="E95" s="1"/>
      <c r="F95" s="1">
        <v>20</v>
      </c>
      <c r="G95" s="6">
        <v>0.1</v>
      </c>
      <c r="H95" s="1">
        <v>60</v>
      </c>
      <c r="I95" s="1" t="s">
        <v>32</v>
      </c>
      <c r="J95" s="1"/>
      <c r="K95" s="1">
        <f t="shared" si="19"/>
        <v>0</v>
      </c>
      <c r="L95" s="1"/>
      <c r="M95" s="1"/>
      <c r="N95" s="1"/>
      <c r="O95" s="1">
        <f t="shared" si="21"/>
        <v>0</v>
      </c>
      <c r="P95" s="5"/>
      <c r="Q95" s="5"/>
      <c r="R95" s="1"/>
      <c r="S95" s="1" t="e">
        <f t="shared" si="22"/>
        <v>#DIV/0!</v>
      </c>
      <c r="T95" s="1" t="e">
        <f t="shared" si="23"/>
        <v>#DIV/0!</v>
      </c>
      <c r="U95" s="1">
        <v>0</v>
      </c>
      <c r="V95" s="1">
        <v>0</v>
      </c>
      <c r="W95" s="1">
        <v>1.2</v>
      </c>
      <c r="X95" s="1">
        <v>1.6</v>
      </c>
      <c r="Y95" s="1">
        <v>3.4</v>
      </c>
      <c r="Z95" s="1">
        <v>4.2</v>
      </c>
      <c r="AA95" s="1"/>
      <c r="AB95" s="1">
        <f t="shared" si="20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134</v>
      </c>
      <c r="B96" s="1" t="s">
        <v>31</v>
      </c>
      <c r="C96" s="1">
        <v>3470.4369999999999</v>
      </c>
      <c r="D96" s="1">
        <v>2631.65</v>
      </c>
      <c r="E96" s="1">
        <v>3089.991</v>
      </c>
      <c r="F96" s="1">
        <v>2477.9160000000002</v>
      </c>
      <c r="G96" s="6">
        <v>1</v>
      </c>
      <c r="H96" s="1">
        <v>60</v>
      </c>
      <c r="I96" s="1" t="s">
        <v>32</v>
      </c>
      <c r="J96" s="1">
        <v>2992.45</v>
      </c>
      <c r="K96" s="1">
        <f t="shared" si="19"/>
        <v>97.541000000000167</v>
      </c>
      <c r="L96" s="1"/>
      <c r="M96" s="1"/>
      <c r="N96" s="1">
        <v>1900</v>
      </c>
      <c r="O96" s="1">
        <f t="shared" si="21"/>
        <v>617.9982</v>
      </c>
      <c r="P96" s="5">
        <f>9.55*O96-N96-F96</f>
        <v>1523.9668099999999</v>
      </c>
      <c r="Q96" s="5"/>
      <c r="R96" s="1"/>
      <c r="S96" s="1">
        <f t="shared" si="22"/>
        <v>9.5500000000000007</v>
      </c>
      <c r="T96" s="1">
        <f t="shared" si="23"/>
        <v>7.0840271055805664</v>
      </c>
      <c r="U96" s="1">
        <v>568.05320000000006</v>
      </c>
      <c r="V96" s="1">
        <v>552.74080000000004</v>
      </c>
      <c r="W96" s="1">
        <v>604.51700000000005</v>
      </c>
      <c r="X96" s="1">
        <v>594.07780000000002</v>
      </c>
      <c r="Y96" s="1">
        <v>626.40179999999998</v>
      </c>
      <c r="Z96" s="1">
        <v>679.45399999999995</v>
      </c>
      <c r="AA96" s="1"/>
      <c r="AB96" s="1">
        <f t="shared" si="20"/>
        <v>1524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135</v>
      </c>
      <c r="B97" s="1" t="s">
        <v>31</v>
      </c>
      <c r="C97" s="1">
        <v>2835.2350000000001</v>
      </c>
      <c r="D97" s="1">
        <v>2734.8380000000002</v>
      </c>
      <c r="E97" s="1">
        <v>1974.5419999999999</v>
      </c>
      <c r="F97" s="1">
        <v>3130.7460000000001</v>
      </c>
      <c r="G97" s="6">
        <v>1</v>
      </c>
      <c r="H97" s="1">
        <v>60</v>
      </c>
      <c r="I97" s="1" t="s">
        <v>32</v>
      </c>
      <c r="J97" s="1">
        <v>1899</v>
      </c>
      <c r="K97" s="1">
        <f t="shared" si="19"/>
        <v>75.541999999999916</v>
      </c>
      <c r="L97" s="1"/>
      <c r="M97" s="1"/>
      <c r="N97" s="1">
        <v>950</v>
      </c>
      <c r="O97" s="1">
        <f t="shared" si="21"/>
        <v>394.90839999999997</v>
      </c>
      <c r="P97" s="5"/>
      <c r="Q97" s="5"/>
      <c r="R97" s="1"/>
      <c r="S97" s="1">
        <f t="shared" si="22"/>
        <v>10.333398833754867</v>
      </c>
      <c r="T97" s="1">
        <f t="shared" si="23"/>
        <v>10.333398833754867</v>
      </c>
      <c r="U97" s="1">
        <v>444.67500000000001</v>
      </c>
      <c r="V97" s="1">
        <v>489.11739999999998</v>
      </c>
      <c r="W97" s="1">
        <v>517.35919999999999</v>
      </c>
      <c r="X97" s="1">
        <v>504.0684</v>
      </c>
      <c r="Y97" s="1">
        <v>475.89839999999998</v>
      </c>
      <c r="Z97" s="1">
        <v>492.13060000000002</v>
      </c>
      <c r="AA97" s="10" t="s">
        <v>141</v>
      </c>
      <c r="AB97" s="1">
        <f t="shared" si="20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6" t="s">
        <v>136</v>
      </c>
      <c r="B98" s="16" t="s">
        <v>38</v>
      </c>
      <c r="C98" s="16">
        <v>18</v>
      </c>
      <c r="D98" s="16">
        <v>1</v>
      </c>
      <c r="E98" s="16">
        <v>7</v>
      </c>
      <c r="F98" s="16"/>
      <c r="G98" s="17">
        <v>0</v>
      </c>
      <c r="H98" s="16">
        <v>30</v>
      </c>
      <c r="I98" s="16" t="s">
        <v>32</v>
      </c>
      <c r="J98" s="16">
        <v>9</v>
      </c>
      <c r="K98" s="16">
        <f t="shared" si="19"/>
        <v>-2</v>
      </c>
      <c r="L98" s="16"/>
      <c r="M98" s="16"/>
      <c r="N98" s="16"/>
      <c r="O98" s="16">
        <f t="shared" si="21"/>
        <v>1.4</v>
      </c>
      <c r="P98" s="18"/>
      <c r="Q98" s="18"/>
      <c r="R98" s="16"/>
      <c r="S98" s="16">
        <f t="shared" si="22"/>
        <v>0</v>
      </c>
      <c r="T98" s="16">
        <f t="shared" si="23"/>
        <v>0</v>
      </c>
      <c r="U98" s="16">
        <v>2</v>
      </c>
      <c r="V98" s="16">
        <v>20.399999999999999</v>
      </c>
      <c r="W98" s="16">
        <v>22.8</v>
      </c>
      <c r="X98" s="16">
        <v>4.4000000000000004</v>
      </c>
      <c r="Y98" s="16">
        <v>2.4</v>
      </c>
      <c r="Z98" s="16">
        <v>3.8</v>
      </c>
      <c r="AA98" s="16" t="s">
        <v>65</v>
      </c>
      <c r="AB98" s="16">
        <f t="shared" si="20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137</v>
      </c>
      <c r="B99" s="1" t="s">
        <v>31</v>
      </c>
      <c r="C99" s="1">
        <v>112.892</v>
      </c>
      <c r="D99" s="1">
        <v>155.55500000000001</v>
      </c>
      <c r="E99" s="1">
        <v>124.514</v>
      </c>
      <c r="F99" s="1">
        <v>136.50299999999999</v>
      </c>
      <c r="G99" s="6">
        <v>1</v>
      </c>
      <c r="H99" s="1" t="e">
        <v>#N/A</v>
      </c>
      <c r="I99" s="1" t="s">
        <v>32</v>
      </c>
      <c r="J99" s="1">
        <v>134.30000000000001</v>
      </c>
      <c r="K99" s="1">
        <f t="shared" si="19"/>
        <v>-9.7860000000000156</v>
      </c>
      <c r="L99" s="1"/>
      <c r="M99" s="1"/>
      <c r="N99" s="1">
        <v>102.7876</v>
      </c>
      <c r="O99" s="1">
        <f t="shared" si="21"/>
        <v>24.902799999999999</v>
      </c>
      <c r="P99" s="5">
        <f>10*O99-N99-F99</f>
        <v>9.737400000000008</v>
      </c>
      <c r="Q99" s="5"/>
      <c r="R99" s="1"/>
      <c r="S99" s="1">
        <f t="shared" si="22"/>
        <v>10</v>
      </c>
      <c r="T99" s="1">
        <f t="shared" si="23"/>
        <v>9.6089837287373303</v>
      </c>
      <c r="U99" s="1">
        <v>13.9636</v>
      </c>
      <c r="V99" s="1">
        <v>10.7692</v>
      </c>
      <c r="W99" s="1">
        <v>22.921399999999998</v>
      </c>
      <c r="X99" s="1">
        <v>15.1858</v>
      </c>
      <c r="Y99" s="1">
        <v>0</v>
      </c>
      <c r="Z99" s="1">
        <v>0</v>
      </c>
      <c r="AA99" s="1" t="s">
        <v>138</v>
      </c>
      <c r="AB99" s="1">
        <f t="shared" si="20"/>
        <v>10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2" t="s">
        <v>139</v>
      </c>
      <c r="B100" s="12" t="s">
        <v>38</v>
      </c>
      <c r="C100" s="12">
        <v>1032</v>
      </c>
      <c r="D100" s="12">
        <v>239</v>
      </c>
      <c r="E100" s="20">
        <v>454</v>
      </c>
      <c r="F100" s="20">
        <v>679</v>
      </c>
      <c r="G100" s="13">
        <v>0</v>
      </c>
      <c r="H100" s="12">
        <v>40</v>
      </c>
      <c r="I100" s="12" t="s">
        <v>48</v>
      </c>
      <c r="J100" s="12">
        <v>461</v>
      </c>
      <c r="K100" s="12">
        <f t="shared" si="19"/>
        <v>-7</v>
      </c>
      <c r="L100" s="12"/>
      <c r="M100" s="12"/>
      <c r="N100" s="12"/>
      <c r="O100" s="12">
        <f t="shared" si="21"/>
        <v>90.8</v>
      </c>
      <c r="P100" s="14"/>
      <c r="Q100" s="14"/>
      <c r="R100" s="12"/>
      <c r="S100" s="12">
        <f t="shared" si="22"/>
        <v>7.4779735682819384</v>
      </c>
      <c r="T100" s="12">
        <f t="shared" si="23"/>
        <v>7.4779735682819384</v>
      </c>
      <c r="U100" s="12">
        <v>97</v>
      </c>
      <c r="V100" s="12">
        <v>75.8</v>
      </c>
      <c r="W100" s="12">
        <v>0</v>
      </c>
      <c r="X100" s="12">
        <v>0</v>
      </c>
      <c r="Y100" s="12">
        <v>0</v>
      </c>
      <c r="Z100" s="12">
        <v>0</v>
      </c>
      <c r="AA100" s="12" t="s">
        <v>140</v>
      </c>
      <c r="AB100" s="12">
        <f t="shared" si="20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B100" xr:uid="{C38F5E87-707B-4F72-AA77-AAA39D6F7B5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2024-08-07T08:46:22Z</dcterms:created>
  <dcterms:modified xsi:type="dcterms:W3CDTF">2024-08-08T08:10:37Z</dcterms:modified>
</cp:coreProperties>
</file>