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8,24 ПОКОМ ЗПФ\"/>
    </mc:Choice>
  </mc:AlternateContent>
  <xr:revisionPtr revIDLastSave="0" documentId="13_ncr:1_{2CE60D14-F809-4246-B720-2A0B8830EF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6" i="1" l="1"/>
  <c r="R76" i="1" s="1"/>
  <c r="AE75" i="1"/>
  <c r="R75" i="1" s="1"/>
  <c r="AE73" i="1"/>
  <c r="R73" i="1" s="1"/>
  <c r="AE66" i="1"/>
  <c r="R66" i="1" s="1"/>
  <c r="AE64" i="1"/>
  <c r="R64" i="1" s="1"/>
  <c r="AE63" i="1"/>
  <c r="R63" i="1" s="1"/>
  <c r="AE53" i="1"/>
  <c r="R53" i="1" s="1"/>
  <c r="AE50" i="1"/>
  <c r="R50" i="1" s="1"/>
  <c r="AE44" i="1"/>
  <c r="R44" i="1" s="1"/>
  <c r="AE31" i="1"/>
  <c r="R31" i="1" s="1"/>
  <c r="AE30" i="1"/>
  <c r="R30" i="1" s="1"/>
  <c r="AE24" i="1"/>
  <c r="R24" i="1" s="1"/>
  <c r="AE23" i="1"/>
  <c r="R23" i="1" s="1"/>
  <c r="AE17" i="1"/>
  <c r="R17" i="1" s="1"/>
  <c r="AE15" i="1"/>
  <c r="R15" i="1" s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6" i="1"/>
  <c r="AG5" i="1"/>
  <c r="AH5" i="1" l="1"/>
  <c r="O5" i="1"/>
  <c r="AC7" i="1" l="1"/>
  <c r="AC9" i="1"/>
  <c r="AC11" i="1"/>
  <c r="AC12" i="1"/>
  <c r="AC16" i="1"/>
  <c r="AC18" i="1"/>
  <c r="AC21" i="1"/>
  <c r="AC25" i="1"/>
  <c r="AC26" i="1"/>
  <c r="AC28" i="1"/>
  <c r="AC29" i="1"/>
  <c r="AC32" i="1"/>
  <c r="AC33" i="1"/>
  <c r="AC34" i="1"/>
  <c r="AC35" i="1"/>
  <c r="AC36" i="1"/>
  <c r="AC38" i="1"/>
  <c r="AC39" i="1"/>
  <c r="AC40" i="1"/>
  <c r="AC42" i="1"/>
  <c r="AC43" i="1"/>
  <c r="AC59" i="1"/>
  <c r="AC60" i="1"/>
  <c r="AC61" i="1"/>
  <c r="AC62" i="1"/>
  <c r="AC70" i="1"/>
  <c r="AC71" i="1"/>
  <c r="F30" i="1"/>
  <c r="E30" i="1"/>
  <c r="P50" i="1" l="1"/>
  <c r="AC50" i="1" s="1"/>
  <c r="P49" i="1"/>
  <c r="Q49" i="1" s="1"/>
  <c r="AE49" i="1" s="1"/>
  <c r="R49" i="1" s="1"/>
  <c r="P23" i="1"/>
  <c r="P22" i="1"/>
  <c r="P20" i="1"/>
  <c r="Q20" i="1" s="1"/>
  <c r="AE20" i="1" s="1"/>
  <c r="R20" i="1" s="1"/>
  <c r="AF50" i="1"/>
  <c r="Q22" i="1" l="1"/>
  <c r="AE22" i="1" s="1"/>
  <c r="R22" i="1" s="1"/>
  <c r="U50" i="1"/>
  <c r="AC20" i="1"/>
  <c r="AC23" i="1"/>
  <c r="AC49" i="1"/>
  <c r="V20" i="1"/>
  <c r="V23" i="1"/>
  <c r="V50" i="1"/>
  <c r="V22" i="1"/>
  <c r="V49" i="1"/>
  <c r="P14" i="1"/>
  <c r="Q14" i="1" s="1"/>
  <c r="AE14" i="1" s="1"/>
  <c r="R14" i="1" s="1"/>
  <c r="AC22" i="1" l="1"/>
  <c r="AF22" i="1"/>
  <c r="U22" i="1"/>
  <c r="AC14" i="1"/>
  <c r="AF23" i="1"/>
  <c r="U23" i="1"/>
  <c r="AF20" i="1"/>
  <c r="U20" i="1"/>
  <c r="AF49" i="1"/>
  <c r="U49" i="1"/>
  <c r="V14" i="1"/>
  <c r="P6" i="1"/>
  <c r="Q6" i="1" s="1"/>
  <c r="AE6" i="1" s="1"/>
  <c r="P7" i="1"/>
  <c r="P8" i="1"/>
  <c r="Q8" i="1" s="1"/>
  <c r="AE8" i="1" s="1"/>
  <c r="R8" i="1" s="1"/>
  <c r="P9" i="1"/>
  <c r="P10" i="1"/>
  <c r="Q10" i="1" s="1"/>
  <c r="AE10" i="1" s="1"/>
  <c r="R10" i="1" s="1"/>
  <c r="P11" i="1"/>
  <c r="P12" i="1"/>
  <c r="P13" i="1"/>
  <c r="Q13" i="1" s="1"/>
  <c r="AE13" i="1" s="1"/>
  <c r="R13" i="1" s="1"/>
  <c r="P15" i="1"/>
  <c r="P16" i="1"/>
  <c r="P17" i="1"/>
  <c r="P18" i="1"/>
  <c r="P19" i="1"/>
  <c r="Q19" i="1" s="1"/>
  <c r="AE19" i="1" s="1"/>
  <c r="R19" i="1" s="1"/>
  <c r="P21" i="1"/>
  <c r="P24" i="1"/>
  <c r="P25" i="1"/>
  <c r="P26" i="1"/>
  <c r="P27" i="1"/>
  <c r="Q27" i="1" s="1"/>
  <c r="AE27" i="1" s="1"/>
  <c r="R27" i="1" s="1"/>
  <c r="P28" i="1"/>
  <c r="P29" i="1"/>
  <c r="P30" i="1"/>
  <c r="P31" i="1"/>
  <c r="P32" i="1"/>
  <c r="P33" i="1"/>
  <c r="P34" i="1"/>
  <c r="P35" i="1"/>
  <c r="P36" i="1"/>
  <c r="P37" i="1"/>
  <c r="Q37" i="1" s="1"/>
  <c r="AE37" i="1" s="1"/>
  <c r="R37" i="1" s="1"/>
  <c r="P38" i="1"/>
  <c r="P39" i="1"/>
  <c r="P40" i="1"/>
  <c r="P41" i="1"/>
  <c r="Q41" i="1" s="1"/>
  <c r="AE41" i="1" s="1"/>
  <c r="R41" i="1" s="1"/>
  <c r="P42" i="1"/>
  <c r="P43" i="1"/>
  <c r="P44" i="1"/>
  <c r="P45" i="1"/>
  <c r="Q45" i="1" s="1"/>
  <c r="AE45" i="1" s="1"/>
  <c r="R45" i="1" s="1"/>
  <c r="P46" i="1"/>
  <c r="Q46" i="1" s="1"/>
  <c r="AE46" i="1" s="1"/>
  <c r="R46" i="1" s="1"/>
  <c r="P47" i="1"/>
  <c r="Q47" i="1" s="1"/>
  <c r="AE47" i="1" s="1"/>
  <c r="R47" i="1" s="1"/>
  <c r="P48" i="1"/>
  <c r="Q48" i="1" s="1"/>
  <c r="AE48" i="1" s="1"/>
  <c r="R48" i="1" s="1"/>
  <c r="P51" i="1"/>
  <c r="Q51" i="1" s="1"/>
  <c r="AE51" i="1" s="1"/>
  <c r="R51" i="1" s="1"/>
  <c r="P52" i="1"/>
  <c r="Q52" i="1" s="1"/>
  <c r="AE52" i="1" s="1"/>
  <c r="R52" i="1" s="1"/>
  <c r="P53" i="1"/>
  <c r="P54" i="1"/>
  <c r="Q54" i="1" s="1"/>
  <c r="AE54" i="1" s="1"/>
  <c r="R54" i="1" s="1"/>
  <c r="P55" i="1"/>
  <c r="Q55" i="1" s="1"/>
  <c r="AE55" i="1" s="1"/>
  <c r="R55" i="1" s="1"/>
  <c r="P56" i="1"/>
  <c r="Q56" i="1" s="1"/>
  <c r="AE56" i="1" s="1"/>
  <c r="R56" i="1" s="1"/>
  <c r="P57" i="1"/>
  <c r="Q57" i="1" s="1"/>
  <c r="AE57" i="1" s="1"/>
  <c r="R57" i="1" s="1"/>
  <c r="P58" i="1"/>
  <c r="Q58" i="1" s="1"/>
  <c r="AE58" i="1" s="1"/>
  <c r="R58" i="1" s="1"/>
  <c r="P59" i="1"/>
  <c r="P60" i="1"/>
  <c r="P61" i="1"/>
  <c r="P62" i="1"/>
  <c r="P63" i="1"/>
  <c r="P64" i="1"/>
  <c r="P65" i="1"/>
  <c r="Q65" i="1" s="1"/>
  <c r="AE65" i="1" s="1"/>
  <c r="R65" i="1" s="1"/>
  <c r="P66" i="1"/>
  <c r="P67" i="1"/>
  <c r="Q67" i="1" s="1"/>
  <c r="AE67" i="1" s="1"/>
  <c r="R67" i="1" s="1"/>
  <c r="P68" i="1"/>
  <c r="Q68" i="1" s="1"/>
  <c r="AE68" i="1" s="1"/>
  <c r="R68" i="1" s="1"/>
  <c r="P69" i="1"/>
  <c r="Q69" i="1" s="1"/>
  <c r="AE69" i="1" s="1"/>
  <c r="R69" i="1" s="1"/>
  <c r="P70" i="1"/>
  <c r="P71" i="1"/>
  <c r="P72" i="1"/>
  <c r="Q72" i="1" s="1"/>
  <c r="AE72" i="1" s="1"/>
  <c r="R72" i="1" s="1"/>
  <c r="P73" i="1"/>
  <c r="P74" i="1"/>
  <c r="Q74" i="1" s="1"/>
  <c r="AE74" i="1" s="1"/>
  <c r="R74" i="1" s="1"/>
  <c r="P75" i="1"/>
  <c r="P76" i="1"/>
  <c r="AF6" i="1" l="1"/>
  <c r="R6" i="1"/>
  <c r="AC75" i="1"/>
  <c r="AC73" i="1"/>
  <c r="AC69" i="1"/>
  <c r="AC67" i="1"/>
  <c r="AC65" i="1"/>
  <c r="AC63" i="1"/>
  <c r="AC57" i="1"/>
  <c r="AC55" i="1"/>
  <c r="AC53" i="1"/>
  <c r="AC51" i="1"/>
  <c r="AC47" i="1"/>
  <c r="AC45" i="1"/>
  <c r="AC41" i="1"/>
  <c r="AC37" i="1"/>
  <c r="AC31" i="1"/>
  <c r="AC27" i="1"/>
  <c r="AC13" i="1"/>
  <c r="AC76" i="1"/>
  <c r="AC74" i="1"/>
  <c r="AC72" i="1"/>
  <c r="AC68" i="1"/>
  <c r="AC66" i="1"/>
  <c r="AC64" i="1"/>
  <c r="AC58" i="1"/>
  <c r="AC56" i="1"/>
  <c r="AC54" i="1"/>
  <c r="AC52" i="1"/>
  <c r="AC48" i="1"/>
  <c r="AC46" i="1"/>
  <c r="AC44" i="1"/>
  <c r="AC30" i="1"/>
  <c r="AC24" i="1"/>
  <c r="AC19" i="1"/>
  <c r="AC17" i="1"/>
  <c r="AC15" i="1"/>
  <c r="AC10" i="1"/>
  <c r="AC8" i="1"/>
  <c r="AC6" i="1"/>
  <c r="AF14" i="1"/>
  <c r="U14" i="1"/>
  <c r="V76" i="1"/>
  <c r="V74" i="1"/>
  <c r="V72" i="1"/>
  <c r="U70" i="1"/>
  <c r="V70" i="1"/>
  <c r="V68" i="1"/>
  <c r="V66" i="1"/>
  <c r="V64" i="1"/>
  <c r="U62" i="1"/>
  <c r="V62" i="1"/>
  <c r="V60" i="1"/>
  <c r="U60" i="1"/>
  <c r="V58" i="1"/>
  <c r="V56" i="1"/>
  <c r="V54" i="1"/>
  <c r="V52" i="1"/>
  <c r="V48" i="1"/>
  <c r="V46" i="1"/>
  <c r="V44" i="1"/>
  <c r="U42" i="1"/>
  <c r="V42" i="1"/>
  <c r="V40" i="1"/>
  <c r="U40" i="1"/>
  <c r="U38" i="1"/>
  <c r="V38" i="1"/>
  <c r="V36" i="1"/>
  <c r="U36" i="1"/>
  <c r="V34" i="1"/>
  <c r="U34" i="1"/>
  <c r="V32" i="1"/>
  <c r="U32" i="1"/>
  <c r="V30" i="1"/>
  <c r="V28" i="1"/>
  <c r="U28" i="1"/>
  <c r="V26" i="1"/>
  <c r="U26" i="1"/>
  <c r="V24" i="1"/>
  <c r="V19" i="1"/>
  <c r="V17" i="1"/>
  <c r="V15" i="1"/>
  <c r="V12" i="1"/>
  <c r="U12" i="1"/>
  <c r="V10" i="1"/>
  <c r="V8" i="1"/>
  <c r="V6" i="1"/>
  <c r="V75" i="1"/>
  <c r="V73" i="1"/>
  <c r="V71" i="1"/>
  <c r="U71" i="1"/>
  <c r="V69" i="1"/>
  <c r="V67" i="1"/>
  <c r="V65" i="1"/>
  <c r="V63" i="1"/>
  <c r="V61" i="1"/>
  <c r="U61" i="1"/>
  <c r="V59" i="1"/>
  <c r="U59" i="1"/>
  <c r="V57" i="1"/>
  <c r="V55" i="1"/>
  <c r="V53" i="1"/>
  <c r="V51" i="1"/>
  <c r="V47" i="1"/>
  <c r="V45" i="1"/>
  <c r="V43" i="1"/>
  <c r="U43" i="1"/>
  <c r="V41" i="1"/>
  <c r="V39" i="1"/>
  <c r="U39" i="1"/>
  <c r="V37" i="1"/>
  <c r="V35" i="1"/>
  <c r="U35" i="1"/>
  <c r="V33" i="1"/>
  <c r="U33" i="1"/>
  <c r="V31" i="1"/>
  <c r="V29" i="1"/>
  <c r="U29" i="1"/>
  <c r="V27" i="1"/>
  <c r="V25" i="1"/>
  <c r="U25" i="1"/>
  <c r="V21" i="1"/>
  <c r="U21" i="1"/>
  <c r="V18" i="1"/>
  <c r="U18" i="1"/>
  <c r="V16" i="1"/>
  <c r="U16" i="1"/>
  <c r="V13" i="1"/>
  <c r="V11" i="1"/>
  <c r="U11" i="1"/>
  <c r="V9" i="1"/>
  <c r="U9" i="1"/>
  <c r="V7" i="1"/>
  <c r="U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Q5" i="1"/>
  <c r="P5" i="1"/>
  <c r="N5" i="1"/>
  <c r="M5" i="1"/>
  <c r="L5" i="1"/>
  <c r="J5" i="1"/>
  <c r="F5" i="1"/>
  <c r="E5" i="1"/>
  <c r="AC5" i="1" l="1"/>
  <c r="AF8" i="1"/>
  <c r="U8" i="1"/>
  <c r="AF15" i="1"/>
  <c r="U15" i="1"/>
  <c r="AF19" i="1"/>
  <c r="U19" i="1"/>
  <c r="AF24" i="1"/>
  <c r="U24" i="1"/>
  <c r="AF30" i="1"/>
  <c r="U30" i="1"/>
  <c r="AF44" i="1"/>
  <c r="U44" i="1"/>
  <c r="AF46" i="1"/>
  <c r="U46" i="1"/>
  <c r="AF48" i="1"/>
  <c r="U48" i="1"/>
  <c r="AF52" i="1"/>
  <c r="U52" i="1"/>
  <c r="AF54" i="1"/>
  <c r="U54" i="1"/>
  <c r="AF56" i="1"/>
  <c r="U56" i="1"/>
  <c r="AF58" i="1"/>
  <c r="U58" i="1"/>
  <c r="AF64" i="1"/>
  <c r="U64" i="1"/>
  <c r="AF66" i="1"/>
  <c r="U66" i="1"/>
  <c r="AF68" i="1"/>
  <c r="U68" i="1"/>
  <c r="AF72" i="1"/>
  <c r="U72" i="1"/>
  <c r="AF74" i="1"/>
  <c r="U74" i="1"/>
  <c r="AF76" i="1"/>
  <c r="U76" i="1"/>
  <c r="AF13" i="1"/>
  <c r="U13" i="1"/>
  <c r="AF37" i="1"/>
  <c r="U37" i="1"/>
  <c r="AE5" i="1"/>
  <c r="AF10" i="1"/>
  <c r="U10" i="1"/>
  <c r="AF17" i="1"/>
  <c r="U17" i="1"/>
  <c r="AF27" i="1"/>
  <c r="U27" i="1"/>
  <c r="AF31" i="1"/>
  <c r="U31" i="1"/>
  <c r="AF41" i="1"/>
  <c r="U41" i="1"/>
  <c r="AF45" i="1"/>
  <c r="U45" i="1"/>
  <c r="AF47" i="1"/>
  <c r="U47" i="1"/>
  <c r="AF51" i="1"/>
  <c r="U51" i="1"/>
  <c r="AF53" i="1"/>
  <c r="U53" i="1"/>
  <c r="AF55" i="1"/>
  <c r="U55" i="1"/>
  <c r="AF57" i="1"/>
  <c r="U57" i="1"/>
  <c r="AF63" i="1"/>
  <c r="U63" i="1"/>
  <c r="AF65" i="1"/>
  <c r="U65" i="1"/>
  <c r="AF67" i="1"/>
  <c r="U67" i="1"/>
  <c r="AF69" i="1"/>
  <c r="U69" i="1"/>
  <c r="AF73" i="1"/>
  <c r="U73" i="1"/>
  <c r="AF75" i="1"/>
  <c r="U75" i="1"/>
  <c r="K5" i="1"/>
  <c r="AF5" i="1" l="1"/>
  <c r="R5" i="1"/>
  <c r="U6" i="1"/>
</calcChain>
</file>

<file path=xl/sharedStrings.xml><?xml version="1.0" encoding="utf-8"?>
<sst xmlns="http://schemas.openxmlformats.org/spreadsheetml/2006/main" count="308" uniqueCount="132">
  <si>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</si>
  <si>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</si>
  <si>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</si>
  <si>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</si>
  <si>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</si>
  <si>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</si>
  <si>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</si>
  <si>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</si>
  <si>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</si>
  <si>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</si>
  <si>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</si>
  <si>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</si>
  <si>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</si>
  <si>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</si>
  <si>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</si>
  <si>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</si>
  <si>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</si>
  <si>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</si>
  <si>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</si>
  <si>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</si>
  <si>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</si>
  <si>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</si>
  <si>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</si>
  <si>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</si>
  <si>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</si>
  <si>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</si>
  <si>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29,07,</t>
  </si>
  <si>
    <t>01,08,</t>
  </si>
  <si>
    <t>25,07,</t>
  </si>
  <si>
    <t>18,07,</t>
  </si>
  <si>
    <t>11,07,</t>
  </si>
  <si>
    <t>04,07,</t>
  </si>
  <si>
    <t>27,06,</t>
  </si>
  <si>
    <t>шт</t>
  </si>
  <si>
    <t>Общий прайс</t>
  </si>
  <si>
    <t>Готовые бельмеши сочные с мясом ТМ Горячая штучка 0,3кг зам  ПОКОМ</t>
  </si>
  <si>
    <t>матрица</t>
  </si>
  <si>
    <t>новинка (Сарана)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</si>
  <si>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</si>
  <si>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</si>
  <si>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</si>
  <si>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</si>
  <si>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</si>
  <si>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</si>
  <si>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</si>
  <si>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</si>
  <si>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</si>
  <si>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 ТМ Зареченские .  Поком</t>
  </si>
  <si>
    <t>Жар-ладушки с клубникой и вишней ТМ Зареченские ТС Зареченские продукты.  Поком</t>
  </si>
  <si>
    <t>нужно увеличить продажи</t>
  </si>
  <si>
    <t>Жар-ладушки с мясом ТМ Зареченские ТС Зареченские продукты.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</si>
  <si>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</si>
  <si>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</si>
  <si>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</si>
  <si>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ТМ Зареченские ТС Зареченские продукты флоу-пак 0,3 кг.  Поком</t>
  </si>
  <si>
    <t>Мини-сосиски в тесте Фрайпики 1,8кг ВЕС ТМ Зареченские  Поком</t>
  </si>
  <si>
    <t>не в матрице</t>
  </si>
  <si>
    <t>завод вывел из производства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</si>
  <si>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</si>
  <si>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</si>
  <si>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</si>
  <si>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</si>
  <si>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</si>
  <si>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</si>
  <si>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</si>
  <si>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</si>
  <si>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</si>
  <si>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</si>
  <si>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</si>
  <si>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</si>
  <si>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</si>
  <si>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</si>
  <si>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</si>
  <si>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</si>
  <si>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</si>
  <si>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</si>
  <si>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</si>
  <si>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</si>
  <si>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</si>
  <si>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</si>
  <si>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</si>
  <si>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</si>
  <si>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</si>
  <si>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</si>
  <si>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</si>
  <si>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</si>
  <si>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</si>
  <si>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новинка Майба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</si>
  <si>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</si>
  <si>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</si>
  <si>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завод не отгрузил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</si>
  <si>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</si>
  <si>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</si>
  <si>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</si>
  <si>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</si>
  <si>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</si>
  <si>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</si>
  <si>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</si>
  <si>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</si>
  <si>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</si>
  <si>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</si>
  <si>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Снеки «Хотстеры с сыром» ф/в 0,25 ТМ «Горячая штучка»</t>
  </si>
  <si>
    <t>разовый заказ</t>
  </si>
  <si>
    <t>заказ Майба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</si>
  <si>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</si>
  <si>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</si>
  <si>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</si>
  <si>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</si>
  <si>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</si>
  <si>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19,07,24 Алешин +100кг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</si>
  <si>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</si>
  <si>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</si>
  <si>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</si>
  <si>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</si>
  <si>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</si>
  <si>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</si>
  <si>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</si>
  <si>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</si>
  <si>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</si>
  <si>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</si>
  <si>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</si>
  <si>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</si>
  <si>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</si>
  <si>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</si>
  <si>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</si>
  <si>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t>дубль / не правильно поставлен приход</t>
  </si>
  <si>
    <t>перемещение из Донецка</t>
  </si>
  <si>
    <t>перемещение</t>
  </si>
  <si>
    <t>1440 из Донецка</t>
  </si>
  <si>
    <t>05,08,(2)</t>
  </si>
  <si>
    <t>05,08,(1)</t>
  </si>
  <si>
    <t>новинка (Сарана) / ротация завода на "мини-шарики"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</si>
</sst>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1"/>
      <name val="Calibri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1"/>
  </cellStyleXfs>
  <cellXfs count="35">
    <xf numFmtId="0" fontId="0" fillId="0" borderId="0" xfId="0"/>
    <xf numFmtId="164" fontId="2" fillId="0" borderId="1" xfId="1" applyNumberFormat="1"/>
    <xf numFmtId="164" fontId="3" fillId="2" borderId="1" xfId="1" applyNumberFormat="1" applyFont="1" applyFill="1"/>
    <xf numFmtId="164" fontId="4" fillId="2" borderId="1" xfId="1" applyNumberFormat="1" applyFont="1" applyFill="1"/>
    <xf numFmtId="164" fontId="2" fillId="3" borderId="1" xfId="1" applyNumberFormat="1" applyFill="1"/>
    <xf numFmtId="164" fontId="2" fillId="0" borderId="2" xfId="1" applyNumberFormat="1" applyBorder="1"/>
    <xf numFmtId="2" fontId="2" fillId="0" borderId="1" xfId="1" applyNumberFormat="1"/>
    <xf numFmtId="2" fontId="3" fillId="2" borderId="1" xfId="1" applyNumberFormat="1" applyFont="1" applyFill="1"/>
    <xf numFmtId="2" fontId="0" fillId="0" borderId="0" xfId="0" applyNumberFormat="1"/>
    <xf numFmtId="164" fontId="3" fillId="4" borderId="1" xfId="1" applyNumberFormat="1" applyFont="1" applyFill="1"/>
    <xf numFmtId="165" fontId="2" fillId="0" borderId="1" xfId="1" applyNumberFormat="1"/>
    <xf numFmtId="165" fontId="3" fillId="2" borderId="1" xfId="1" applyNumberFormat="1" applyFont="1" applyFill="1"/>
    <xf numFmtId="165" fontId="2" fillId="3" borderId="1" xfId="1" applyNumberFormat="1" applyFill="1"/>
    <xf numFmtId="165" fontId="0" fillId="0" borderId="0" xfId="0" applyNumberFormat="1"/>
    <xf numFmtId="164" fontId="2" fillId="0" borderId="1" xfId="1" applyNumberFormat="1" applyFill="1"/>
    <xf numFmtId="164" fontId="6" fillId="2" borderId="1" xfId="1" applyNumberFormat="1" applyFont="1" applyFill="1"/>
    <xf numFmtId="164" fontId="7" fillId="0" borderId="1" xfId="1" applyNumberFormat="1" applyFont="1"/>
    <xf numFmtId="164" fontId="2" fillId="5" borderId="1" xfId="1" applyNumberFormat="1" applyFill="1"/>
    <xf numFmtId="2" fontId="2" fillId="5" borderId="1" xfId="1" applyNumberFormat="1" applyFill="1"/>
    <xf numFmtId="164" fontId="2" fillId="5" borderId="2" xfId="1" applyNumberFormat="1" applyFill="1" applyBorder="1"/>
    <xf numFmtId="165" fontId="2" fillId="5" borderId="1" xfId="1" applyNumberFormat="1" applyFill="1"/>
    <xf numFmtId="164" fontId="5" fillId="0" borderId="1" xfId="1" applyNumberFormat="1" applyFont="1"/>
    <xf numFmtId="164" fontId="8" fillId="2" borderId="1" xfId="1" applyNumberFormat="1" applyFont="1" applyFill="1"/>
    <xf numFmtId="164" fontId="5" fillId="5" borderId="1" xfId="1" applyNumberFormat="1" applyFont="1" applyFill="1"/>
    <xf numFmtId="0" fontId="1" fillId="0" borderId="0" xfId="0" applyFont="1"/>
    <xf numFmtId="164" fontId="2" fillId="6" borderId="1" xfId="1" applyNumberFormat="1" applyFill="1"/>
    <xf numFmtId="2" fontId="2" fillId="6" borderId="1" xfId="1" applyNumberFormat="1" applyFill="1"/>
    <xf numFmtId="164" fontId="2" fillId="6" borderId="2" xfId="1" applyNumberFormat="1" applyFill="1" applyBorder="1"/>
    <xf numFmtId="164" fontId="5" fillId="6" borderId="1" xfId="1" applyNumberFormat="1" applyFont="1" applyFill="1"/>
    <xf numFmtId="165" fontId="2" fillId="6" borderId="1" xfId="1" applyNumberFormat="1" applyFill="1"/>
    <xf numFmtId="164" fontId="2" fillId="7" borderId="1" xfId="1" applyNumberFormat="1" applyFill="1"/>
    <xf numFmtId="164" fontId="9" fillId="7" borderId="1" xfId="1" applyNumberFormat="1" applyFont="1" applyFill="1"/>
    <xf numFmtId="164" fontId="7" fillId="8" borderId="1" xfId="1" applyNumberFormat="1" applyFont="1" applyFill="1"/>
    <xf numFmtId="164" fontId="5" fillId="8" borderId="1" xfId="1" applyNumberFormat="1" applyFont="1" applyFill="1"/>
    <xf numFmtId="164" fontId="7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14" sqref="T14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5.28515625" style="8" customWidth="1"/>
    <col min="8" max="8" width="5.28515625" customWidth="1"/>
    <col min="9" max="9" width="12.42578125" customWidth="1"/>
    <col min="10" max="11" width="6.7109375" customWidth="1"/>
    <col min="12" max="13" width="0.7109375" customWidth="1"/>
    <col min="14" max="16" width="6.7109375" customWidth="1"/>
    <col min="17" max="18" width="11.42578125" customWidth="1"/>
    <col min="19" max="19" width="6.7109375" customWidth="1"/>
    <col min="20" max="20" width="12.28515625" customWidth="1"/>
    <col min="21" max="22" width="4.5703125" style="24" customWidth="1"/>
    <col min="23" max="27" width="6.140625" customWidth="1"/>
    <col min="28" max="28" width="18.140625" customWidth="1"/>
    <col min="29" max="29" width="7" customWidth="1"/>
    <col min="30" max="30" width="7" style="8" customWidth="1"/>
    <col min="31" max="31" width="7" style="13" customWidth="1"/>
    <col min="32" max="36" width="7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6" t="s">
        <v>124</v>
      </c>
      <c r="S1" s="1"/>
      <c r="T1" s="1"/>
      <c r="U1" s="21"/>
      <c r="V1" s="21"/>
      <c r="W1" s="1"/>
      <c r="X1" s="1"/>
      <c r="Y1" s="1"/>
      <c r="Z1" s="1"/>
      <c r="AA1" s="1"/>
      <c r="AB1" s="1"/>
      <c r="AC1" s="1"/>
      <c r="AD1" s="6"/>
      <c r="AE1" s="10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 t="s">
        <v>122</v>
      </c>
      <c r="R2" s="16" t="s">
        <v>123</v>
      </c>
      <c r="S2" s="1"/>
      <c r="T2" s="1"/>
      <c r="U2" s="21"/>
      <c r="V2" s="21"/>
      <c r="W2" s="1"/>
      <c r="X2" s="1"/>
      <c r="Y2" s="1"/>
      <c r="Z2" s="1"/>
      <c r="AA2" s="1"/>
      <c r="AB2" s="1"/>
      <c r="AC2" s="16" t="s">
        <v>122</v>
      </c>
      <c r="AD2" s="6"/>
      <c r="AE2" s="10"/>
      <c r="AF2" s="16" t="s">
        <v>123</v>
      </c>
      <c r="AG2" s="16"/>
      <c r="AH2" s="16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5" t="s">
        <v>13</v>
      </c>
      <c r="P3" s="2" t="s">
        <v>14</v>
      </c>
      <c r="Q3" s="3" t="s">
        <v>15</v>
      </c>
      <c r="R3" s="3" t="s">
        <v>15</v>
      </c>
      <c r="S3" s="9" t="s">
        <v>16</v>
      </c>
      <c r="T3" s="9" t="s">
        <v>17</v>
      </c>
      <c r="U3" s="22" t="s">
        <v>18</v>
      </c>
      <c r="V3" s="2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1" t="s">
        <v>24</v>
      </c>
      <c r="AF3" s="2" t="s">
        <v>25</v>
      </c>
      <c r="AG3" s="11" t="s">
        <v>24</v>
      </c>
      <c r="AH3" s="2" t="s">
        <v>25</v>
      </c>
      <c r="AI3" s="15" t="s">
        <v>120</v>
      </c>
      <c r="AJ3" s="15" t="s">
        <v>121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127</v>
      </c>
      <c r="P4" s="1" t="s">
        <v>27</v>
      </c>
      <c r="Q4" s="1"/>
      <c r="R4" s="1"/>
      <c r="S4" s="1"/>
      <c r="T4" s="1"/>
      <c r="U4" s="21"/>
      <c r="V4" s="2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/>
      <c r="AC4" s="1"/>
      <c r="AD4" s="6"/>
      <c r="AE4" s="10" t="s">
        <v>129</v>
      </c>
      <c r="AF4" s="1"/>
      <c r="AG4" s="10" t="s">
        <v>130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19709.599999999999</v>
      </c>
      <c r="F5" s="4">
        <f>SUM(F6:F492)</f>
        <v>18651.3</v>
      </c>
      <c r="G5" s="6"/>
      <c r="H5" s="1"/>
      <c r="I5" s="1"/>
      <c r="J5" s="4">
        <f t="shared" ref="J5:S5" si="0">SUM(J6:J492)</f>
        <v>20222.500000000004</v>
      </c>
      <c r="K5" s="4">
        <f t="shared" si="0"/>
        <v>-512.89999999999986</v>
      </c>
      <c r="L5" s="4">
        <f t="shared" si="0"/>
        <v>0</v>
      </c>
      <c r="M5" s="4">
        <f t="shared" si="0"/>
        <v>0</v>
      </c>
      <c r="N5" s="4">
        <f t="shared" si="0"/>
        <v>26416.799999999999</v>
      </c>
      <c r="O5" s="4">
        <f t="shared" si="0"/>
        <v>1440</v>
      </c>
      <c r="P5" s="4">
        <f t="shared" si="0"/>
        <v>3941.9200000000005</v>
      </c>
      <c r="Q5" s="4">
        <f t="shared" si="0"/>
        <v>13574.460000000001</v>
      </c>
      <c r="R5" s="4">
        <f t="shared" si="0"/>
        <v>14192</v>
      </c>
      <c r="S5" s="4">
        <f t="shared" si="0"/>
        <v>0</v>
      </c>
      <c r="T5" s="1"/>
      <c r="U5" s="21"/>
      <c r="V5" s="21"/>
      <c r="W5" s="4">
        <f>SUM(W6:W492)</f>
        <v>4382.3</v>
      </c>
      <c r="X5" s="4">
        <f>SUM(X6:X492)</f>
        <v>4134.119999999999</v>
      </c>
      <c r="Y5" s="4">
        <f>SUM(Y6:Y492)</f>
        <v>2928.2599999999998</v>
      </c>
      <c r="Z5" s="4">
        <f>SUM(Z6:Z492)</f>
        <v>3840.5799999999995</v>
      </c>
      <c r="AA5" s="4">
        <f>SUM(AA6:AA492)</f>
        <v>4206.26</v>
      </c>
      <c r="AB5" s="1"/>
      <c r="AC5" s="4">
        <f>SUM(AC6:AC492)</f>
        <v>9444.8900000000012</v>
      </c>
      <c r="AD5" s="6"/>
      <c r="AE5" s="12">
        <f>SUM(AE6:AE492)</f>
        <v>1188</v>
      </c>
      <c r="AF5" s="4">
        <f>SUM(AF6:AF492)</f>
        <v>5791.28</v>
      </c>
      <c r="AG5" s="12">
        <f>SUM(AG6:AG492)</f>
        <v>752</v>
      </c>
      <c r="AH5" s="4">
        <f>SUM(AH6:AH492)</f>
        <v>3990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33</v>
      </c>
      <c r="C6" s="1"/>
      <c r="D6" s="1">
        <v>168</v>
      </c>
      <c r="E6" s="1">
        <v>174</v>
      </c>
      <c r="F6" s="1">
        <v>-6</v>
      </c>
      <c r="G6" s="6">
        <v>0.3</v>
      </c>
      <c r="H6" s="1" t="e">
        <v>#N/A</v>
      </c>
      <c r="I6" s="1" t="s">
        <v>36</v>
      </c>
      <c r="J6" s="1">
        <v>185</v>
      </c>
      <c r="K6" s="1">
        <f t="shared" ref="K6:K34" si="1">E6-J6</f>
        <v>-11</v>
      </c>
      <c r="L6" s="1"/>
      <c r="M6" s="1"/>
      <c r="N6" s="1">
        <v>0</v>
      </c>
      <c r="O6" s="1"/>
      <c r="P6" s="1">
        <f t="shared" ref="P6:P13" si="2">E6/5</f>
        <v>34.799999999999997</v>
      </c>
      <c r="Q6" s="5">
        <f>10*P6-N6-F6</f>
        <v>354</v>
      </c>
      <c r="R6" s="5">
        <f>AE6*AD6+AG6*AD6</f>
        <v>336</v>
      </c>
      <c r="S6" s="5"/>
      <c r="T6" s="1"/>
      <c r="U6" s="21">
        <f>(F6+N6+R6)/P6</f>
        <v>9.4827586206896566</v>
      </c>
      <c r="V6" s="21">
        <f>(F6+N6)/P6</f>
        <v>-0.17241379310344829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 t="s">
        <v>37</v>
      </c>
      <c r="AC6" s="1">
        <f>Q6*G6</f>
        <v>106.2</v>
      </c>
      <c r="AD6" s="6">
        <v>12</v>
      </c>
      <c r="AE6" s="10">
        <f>MROUND(Q6,AD6*AI6)/AD6-AG6</f>
        <v>28</v>
      </c>
      <c r="AF6" s="1">
        <f>AE6*AD6*G6</f>
        <v>100.8</v>
      </c>
      <c r="AG6" s="1"/>
      <c r="AH6" s="1">
        <f>AG6*AD6*G6</f>
        <v>0</v>
      </c>
      <c r="AI6" s="1">
        <v>14</v>
      </c>
      <c r="AJ6" s="1">
        <v>70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25" t="s">
        <v>38</v>
      </c>
      <c r="B7" s="25" t="s">
        <v>33</v>
      </c>
      <c r="C7" s="25"/>
      <c r="D7" s="25"/>
      <c r="E7" s="25"/>
      <c r="F7" s="25"/>
      <c r="G7" s="26">
        <v>0</v>
      </c>
      <c r="H7" s="25" t="e">
        <v>#N/A</v>
      </c>
      <c r="I7" s="25" t="s">
        <v>36</v>
      </c>
      <c r="J7" s="25"/>
      <c r="K7" s="25">
        <f t="shared" si="1"/>
        <v>0</v>
      </c>
      <c r="L7" s="25"/>
      <c r="M7" s="25"/>
      <c r="N7" s="25"/>
      <c r="O7" s="25"/>
      <c r="P7" s="25">
        <f t="shared" si="2"/>
        <v>0</v>
      </c>
      <c r="Q7" s="27"/>
      <c r="R7" s="27"/>
      <c r="S7" s="27"/>
      <c r="T7" s="25"/>
      <c r="U7" s="28" t="e">
        <f t="shared" ref="U7:U70" si="3">(F7+N7+R7)/P7</f>
        <v>#DIV/0!</v>
      </c>
      <c r="V7" s="28" t="e">
        <f t="shared" ref="V7:V70" si="4">(F7+N7)/P7</f>
        <v>#DIV/0!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 t="s">
        <v>39</v>
      </c>
      <c r="AC7" s="25">
        <f t="shared" ref="AC7:AC70" si="5">Q7*G7</f>
        <v>0</v>
      </c>
      <c r="AD7" s="26">
        <v>0</v>
      </c>
      <c r="AE7" s="29"/>
      <c r="AF7" s="25"/>
      <c r="AG7" s="25"/>
      <c r="AH7" s="25">
        <f t="shared" ref="AH7:AH70" si="6">AG7*AD7*G7</f>
        <v>0</v>
      </c>
      <c r="AI7" s="25">
        <v>14</v>
      </c>
      <c r="AJ7" s="25">
        <v>70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33</v>
      </c>
      <c r="C8" s="1">
        <v>17</v>
      </c>
      <c r="D8" s="1">
        <v>1682</v>
      </c>
      <c r="E8" s="1">
        <v>1183</v>
      </c>
      <c r="F8" s="1">
        <v>497</v>
      </c>
      <c r="G8" s="6">
        <v>0.3</v>
      </c>
      <c r="H8" s="1">
        <v>180</v>
      </c>
      <c r="I8" s="1" t="s">
        <v>36</v>
      </c>
      <c r="J8" s="1">
        <v>1160</v>
      </c>
      <c r="K8" s="1">
        <f t="shared" si="1"/>
        <v>23</v>
      </c>
      <c r="L8" s="1"/>
      <c r="M8" s="1"/>
      <c r="N8" s="1">
        <v>1848</v>
      </c>
      <c r="O8" s="1"/>
      <c r="P8" s="1">
        <f t="shared" si="2"/>
        <v>236.6</v>
      </c>
      <c r="Q8" s="5">
        <f>14*P8-N8-F8</f>
        <v>967.40000000000009</v>
      </c>
      <c r="R8" s="5">
        <f>AE8*AD8+AG8*AD8</f>
        <v>1008</v>
      </c>
      <c r="S8" s="5"/>
      <c r="T8" s="1"/>
      <c r="U8" s="21">
        <f t="shared" si="3"/>
        <v>14.171597633136095</v>
      </c>
      <c r="V8" s="21">
        <f t="shared" si="4"/>
        <v>9.9112426035502956</v>
      </c>
      <c r="W8" s="1">
        <v>248</v>
      </c>
      <c r="X8" s="1">
        <v>213.4</v>
      </c>
      <c r="Y8" s="1">
        <v>166.8</v>
      </c>
      <c r="Z8" s="1">
        <v>179.4</v>
      </c>
      <c r="AA8" s="1">
        <v>228.6</v>
      </c>
      <c r="AB8" s="1"/>
      <c r="AC8" s="1">
        <f t="shared" si="5"/>
        <v>290.22000000000003</v>
      </c>
      <c r="AD8" s="6">
        <v>12</v>
      </c>
      <c r="AE8" s="10">
        <f>MROUND(Q8,AD8*AI8)/AD8-AG8</f>
        <v>84</v>
      </c>
      <c r="AF8" s="1">
        <f>AE8*AD8*G8</f>
        <v>302.39999999999998</v>
      </c>
      <c r="AG8" s="1"/>
      <c r="AH8" s="1">
        <f t="shared" si="6"/>
        <v>0</v>
      </c>
      <c r="AI8" s="1">
        <v>14</v>
      </c>
      <c r="AJ8" s="1">
        <v>70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25" t="s">
        <v>41</v>
      </c>
      <c r="B9" s="25" t="s">
        <v>33</v>
      </c>
      <c r="C9" s="25"/>
      <c r="D9" s="25"/>
      <c r="E9" s="25"/>
      <c r="F9" s="25"/>
      <c r="G9" s="26">
        <v>0</v>
      </c>
      <c r="H9" s="25" t="e">
        <v>#N/A</v>
      </c>
      <c r="I9" s="25" t="s">
        <v>36</v>
      </c>
      <c r="J9" s="25"/>
      <c r="K9" s="25">
        <f t="shared" si="1"/>
        <v>0</v>
      </c>
      <c r="L9" s="25"/>
      <c r="M9" s="25"/>
      <c r="N9" s="25"/>
      <c r="O9" s="25"/>
      <c r="P9" s="25">
        <f t="shared" si="2"/>
        <v>0</v>
      </c>
      <c r="Q9" s="27"/>
      <c r="R9" s="27"/>
      <c r="S9" s="27"/>
      <c r="T9" s="25"/>
      <c r="U9" s="28" t="e">
        <f t="shared" si="3"/>
        <v>#DIV/0!</v>
      </c>
      <c r="V9" s="28" t="e">
        <f t="shared" si="4"/>
        <v>#DIV/0!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 t="s">
        <v>39</v>
      </c>
      <c r="AC9" s="25">
        <f t="shared" si="5"/>
        <v>0</v>
      </c>
      <c r="AD9" s="26">
        <v>0</v>
      </c>
      <c r="AE9" s="29"/>
      <c r="AF9" s="25"/>
      <c r="AG9" s="25"/>
      <c r="AH9" s="25">
        <f t="shared" si="6"/>
        <v>0</v>
      </c>
      <c r="AI9" s="25">
        <v>14</v>
      </c>
      <c r="AJ9" s="25">
        <v>70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33</v>
      </c>
      <c r="C10" s="1">
        <v>691</v>
      </c>
      <c r="D10" s="1">
        <v>1689</v>
      </c>
      <c r="E10" s="1">
        <v>1409</v>
      </c>
      <c r="F10" s="1">
        <v>565</v>
      </c>
      <c r="G10" s="6">
        <v>0.3</v>
      </c>
      <c r="H10" s="1">
        <v>180</v>
      </c>
      <c r="I10" s="1" t="s">
        <v>36</v>
      </c>
      <c r="J10" s="1">
        <v>1384</v>
      </c>
      <c r="K10" s="1">
        <f t="shared" si="1"/>
        <v>25</v>
      </c>
      <c r="L10" s="1"/>
      <c r="M10" s="1"/>
      <c r="N10" s="1">
        <v>2688</v>
      </c>
      <c r="O10" s="1"/>
      <c r="P10" s="1">
        <f t="shared" si="2"/>
        <v>281.8</v>
      </c>
      <c r="Q10" s="5">
        <f>14*P10-N10-F10</f>
        <v>692.20000000000027</v>
      </c>
      <c r="R10" s="5">
        <f>AE10*AD10+AG10*AD10</f>
        <v>672</v>
      </c>
      <c r="S10" s="5"/>
      <c r="T10" s="1"/>
      <c r="U10" s="21">
        <f t="shared" si="3"/>
        <v>13.92831795599716</v>
      </c>
      <c r="V10" s="21">
        <f t="shared" si="4"/>
        <v>11.543647977288856</v>
      </c>
      <c r="W10" s="1">
        <v>334.6</v>
      </c>
      <c r="X10" s="1">
        <v>257.39999999999998</v>
      </c>
      <c r="Y10" s="1">
        <v>196</v>
      </c>
      <c r="Z10" s="1">
        <v>274.2</v>
      </c>
      <c r="AA10" s="1">
        <v>279</v>
      </c>
      <c r="AB10" s="1"/>
      <c r="AC10" s="1">
        <f t="shared" si="5"/>
        <v>207.66000000000008</v>
      </c>
      <c r="AD10" s="6">
        <v>12</v>
      </c>
      <c r="AE10" s="10">
        <f>MROUND(Q10,AD10*AI10)/AD10-AG10</f>
        <v>56</v>
      </c>
      <c r="AF10" s="1">
        <f>AE10*AD10*G10</f>
        <v>201.6</v>
      </c>
      <c r="AG10" s="1"/>
      <c r="AH10" s="1">
        <f t="shared" si="6"/>
        <v>0</v>
      </c>
      <c r="AI10" s="1">
        <v>14</v>
      </c>
      <c r="AJ10" s="1">
        <v>70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25" t="s">
        <v>43</v>
      </c>
      <c r="B11" s="25" t="s">
        <v>33</v>
      </c>
      <c r="C11" s="25"/>
      <c r="D11" s="25"/>
      <c r="E11" s="25"/>
      <c r="F11" s="25"/>
      <c r="G11" s="26">
        <v>0</v>
      </c>
      <c r="H11" s="25" t="e">
        <v>#N/A</v>
      </c>
      <c r="I11" s="25" t="s">
        <v>36</v>
      </c>
      <c r="J11" s="25"/>
      <c r="K11" s="25">
        <f t="shared" si="1"/>
        <v>0</v>
      </c>
      <c r="L11" s="25"/>
      <c r="M11" s="25"/>
      <c r="N11" s="25"/>
      <c r="O11" s="25"/>
      <c r="P11" s="25">
        <f t="shared" si="2"/>
        <v>0</v>
      </c>
      <c r="Q11" s="27"/>
      <c r="R11" s="27"/>
      <c r="S11" s="27"/>
      <c r="T11" s="25"/>
      <c r="U11" s="28" t="e">
        <f t="shared" si="3"/>
        <v>#DIV/0!</v>
      </c>
      <c r="V11" s="28" t="e">
        <f t="shared" si="4"/>
        <v>#DIV/0!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 t="s">
        <v>39</v>
      </c>
      <c r="AC11" s="25">
        <f t="shared" si="5"/>
        <v>0</v>
      </c>
      <c r="AD11" s="26">
        <v>0</v>
      </c>
      <c r="AE11" s="29"/>
      <c r="AF11" s="25"/>
      <c r="AG11" s="25"/>
      <c r="AH11" s="25">
        <f t="shared" si="6"/>
        <v>0</v>
      </c>
      <c r="AI11" s="25">
        <v>14</v>
      </c>
      <c r="AJ11" s="25">
        <v>126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5" t="s">
        <v>44</v>
      </c>
      <c r="B12" s="25" t="s">
        <v>33</v>
      </c>
      <c r="C12" s="25"/>
      <c r="D12" s="25"/>
      <c r="E12" s="25"/>
      <c r="F12" s="25"/>
      <c r="G12" s="26">
        <v>0</v>
      </c>
      <c r="H12" s="25" t="e">
        <v>#N/A</v>
      </c>
      <c r="I12" s="25" t="s">
        <v>36</v>
      </c>
      <c r="J12" s="25"/>
      <c r="K12" s="25">
        <f t="shared" si="1"/>
        <v>0</v>
      </c>
      <c r="L12" s="25"/>
      <c r="M12" s="25"/>
      <c r="N12" s="25"/>
      <c r="O12" s="25"/>
      <c r="P12" s="25">
        <f t="shared" si="2"/>
        <v>0</v>
      </c>
      <c r="Q12" s="27"/>
      <c r="R12" s="27"/>
      <c r="S12" s="27"/>
      <c r="T12" s="25"/>
      <c r="U12" s="28" t="e">
        <f t="shared" si="3"/>
        <v>#DIV/0!</v>
      </c>
      <c r="V12" s="28" t="e">
        <f t="shared" si="4"/>
        <v>#DIV/0!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 t="s">
        <v>39</v>
      </c>
      <c r="AC12" s="25">
        <f t="shared" si="5"/>
        <v>0</v>
      </c>
      <c r="AD12" s="26">
        <v>0</v>
      </c>
      <c r="AE12" s="29"/>
      <c r="AF12" s="25"/>
      <c r="AG12" s="25"/>
      <c r="AH12" s="25">
        <f t="shared" si="6"/>
        <v>0</v>
      </c>
      <c r="AI12" s="25">
        <v>14</v>
      </c>
      <c r="AJ12" s="25">
        <v>70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46</v>
      </c>
      <c r="C13" s="1">
        <v>253</v>
      </c>
      <c r="D13" s="1">
        <v>132</v>
      </c>
      <c r="E13" s="1">
        <v>242</v>
      </c>
      <c r="F13" s="1">
        <v>99</v>
      </c>
      <c r="G13" s="6">
        <v>1</v>
      </c>
      <c r="H13" s="1">
        <v>180</v>
      </c>
      <c r="I13" s="1" t="s">
        <v>36</v>
      </c>
      <c r="J13" s="1">
        <v>239.5</v>
      </c>
      <c r="K13" s="1">
        <f t="shared" si="1"/>
        <v>2.5</v>
      </c>
      <c r="L13" s="1"/>
      <c r="M13" s="1"/>
      <c r="N13" s="1">
        <v>264</v>
      </c>
      <c r="O13" s="1"/>
      <c r="P13" s="1">
        <f t="shared" si="2"/>
        <v>48.4</v>
      </c>
      <c r="Q13" s="5">
        <f t="shared" ref="Q13" si="7">14*P13-N13-F13</f>
        <v>314.60000000000002</v>
      </c>
      <c r="R13" s="5">
        <f t="shared" ref="R13:R15" si="8">AE13*AD13+AG13*AD13</f>
        <v>330</v>
      </c>
      <c r="S13" s="5"/>
      <c r="T13" s="1"/>
      <c r="U13" s="21">
        <f t="shared" si="3"/>
        <v>14.318181818181818</v>
      </c>
      <c r="V13" s="21">
        <f t="shared" si="4"/>
        <v>7.5</v>
      </c>
      <c r="W13" s="1">
        <v>42.9</v>
      </c>
      <c r="X13" s="1">
        <v>39.6</v>
      </c>
      <c r="Y13" s="1">
        <v>37.299999999999997</v>
      </c>
      <c r="Z13" s="1">
        <v>39.6</v>
      </c>
      <c r="AA13" s="1">
        <v>36.299999999999997</v>
      </c>
      <c r="AB13" s="1"/>
      <c r="AC13" s="1">
        <f t="shared" si="5"/>
        <v>314.60000000000002</v>
      </c>
      <c r="AD13" s="6">
        <v>5.5</v>
      </c>
      <c r="AE13" s="10">
        <f t="shared" ref="AE13:AE15" si="9">MROUND(Q13,AD13*AI13)/AD13-AG13</f>
        <v>0</v>
      </c>
      <c r="AF13" s="1">
        <f t="shared" ref="AF13:AF15" si="10">AE13*AD13*G13</f>
        <v>0</v>
      </c>
      <c r="AG13" s="1">
        <v>60</v>
      </c>
      <c r="AH13" s="1">
        <f t="shared" si="6"/>
        <v>330</v>
      </c>
      <c r="AI13" s="1">
        <v>12</v>
      </c>
      <c r="AJ13" s="1">
        <v>84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4" t="s">
        <v>47</v>
      </c>
      <c r="B14" s="1" t="s">
        <v>46</v>
      </c>
      <c r="C14" s="1"/>
      <c r="D14" s="1">
        <v>84</v>
      </c>
      <c r="E14" s="1">
        <v>81</v>
      </c>
      <c r="F14" s="1">
        <v>3</v>
      </c>
      <c r="G14" s="6">
        <v>1</v>
      </c>
      <c r="H14" s="1" t="e">
        <v>#N/A</v>
      </c>
      <c r="I14" s="1" t="s">
        <v>36</v>
      </c>
      <c r="J14" s="1">
        <v>117</v>
      </c>
      <c r="K14" s="1">
        <f t="shared" si="1"/>
        <v>-36</v>
      </c>
      <c r="L14" s="1"/>
      <c r="M14" s="1"/>
      <c r="N14" s="1">
        <v>0</v>
      </c>
      <c r="O14" s="1"/>
      <c r="P14" s="1">
        <f t="shared" ref="P14" si="11">E14/5</f>
        <v>16.2</v>
      </c>
      <c r="Q14" s="5">
        <f>10*P14-N14-F14</f>
        <v>159</v>
      </c>
      <c r="R14" s="5">
        <f t="shared" si="8"/>
        <v>168</v>
      </c>
      <c r="S14" s="5"/>
      <c r="T14" s="1"/>
      <c r="U14" s="21">
        <f t="shared" si="3"/>
        <v>10.555555555555555</v>
      </c>
      <c r="V14" s="21">
        <f t="shared" si="4"/>
        <v>0.1851851851851852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 t="s">
        <v>131</v>
      </c>
      <c r="AC14" s="1">
        <f t="shared" si="5"/>
        <v>159</v>
      </c>
      <c r="AD14" s="6">
        <v>3</v>
      </c>
      <c r="AE14" s="10">
        <f t="shared" si="9"/>
        <v>56</v>
      </c>
      <c r="AF14" s="1">
        <f t="shared" si="10"/>
        <v>168</v>
      </c>
      <c r="AG14" s="1"/>
      <c r="AH14" s="1">
        <f t="shared" si="6"/>
        <v>0</v>
      </c>
      <c r="AI14" s="1">
        <v>14</v>
      </c>
      <c r="AJ14" s="1">
        <v>126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46</v>
      </c>
      <c r="C15" s="1">
        <v>96.2</v>
      </c>
      <c r="D15" s="1"/>
      <c r="E15" s="1">
        <v>7.4</v>
      </c>
      <c r="F15" s="1">
        <v>88.8</v>
      </c>
      <c r="G15" s="6">
        <v>1</v>
      </c>
      <c r="H15" s="1">
        <v>180</v>
      </c>
      <c r="I15" s="1" t="s">
        <v>36</v>
      </c>
      <c r="J15" s="1">
        <v>6.7</v>
      </c>
      <c r="K15" s="1">
        <f t="shared" si="1"/>
        <v>0.70000000000000018</v>
      </c>
      <c r="L15" s="1"/>
      <c r="M15" s="1"/>
      <c r="N15" s="1">
        <v>0</v>
      </c>
      <c r="O15" s="1"/>
      <c r="P15" s="1">
        <f>E15/5</f>
        <v>1.48</v>
      </c>
      <c r="Q15" s="5"/>
      <c r="R15" s="5">
        <f t="shared" si="8"/>
        <v>0</v>
      </c>
      <c r="S15" s="5"/>
      <c r="T15" s="1"/>
      <c r="U15" s="21">
        <f t="shared" si="3"/>
        <v>60</v>
      </c>
      <c r="V15" s="21">
        <f t="shared" si="4"/>
        <v>60</v>
      </c>
      <c r="W15" s="1">
        <v>0</v>
      </c>
      <c r="X15" s="1">
        <v>0.6</v>
      </c>
      <c r="Y15" s="1">
        <v>0</v>
      </c>
      <c r="Z15" s="1">
        <v>3.7</v>
      </c>
      <c r="AA15" s="1">
        <v>4.4400000000000004</v>
      </c>
      <c r="AB15" s="30" t="s">
        <v>49</v>
      </c>
      <c r="AC15" s="1">
        <f t="shared" si="5"/>
        <v>0</v>
      </c>
      <c r="AD15" s="6">
        <v>3.7</v>
      </c>
      <c r="AE15" s="10">
        <f t="shared" si="9"/>
        <v>0</v>
      </c>
      <c r="AF15" s="1">
        <f t="shared" si="10"/>
        <v>0</v>
      </c>
      <c r="AG15" s="1"/>
      <c r="AH15" s="1">
        <f t="shared" si="6"/>
        <v>0</v>
      </c>
      <c r="AI15" s="1">
        <v>14</v>
      </c>
      <c r="AJ15" s="1">
        <v>126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5" t="s">
        <v>50</v>
      </c>
      <c r="B16" s="25" t="s">
        <v>46</v>
      </c>
      <c r="C16" s="25"/>
      <c r="D16" s="25"/>
      <c r="E16" s="25"/>
      <c r="F16" s="25"/>
      <c r="G16" s="26">
        <v>0</v>
      </c>
      <c r="H16" s="25" t="e">
        <v>#N/A</v>
      </c>
      <c r="I16" s="25" t="s">
        <v>36</v>
      </c>
      <c r="J16" s="25"/>
      <c r="K16" s="25">
        <f t="shared" si="1"/>
        <v>0</v>
      </c>
      <c r="L16" s="25"/>
      <c r="M16" s="25"/>
      <c r="N16" s="25"/>
      <c r="O16" s="25"/>
      <c r="P16" s="25">
        <f>E16/5</f>
        <v>0</v>
      </c>
      <c r="Q16" s="27"/>
      <c r="R16" s="27"/>
      <c r="S16" s="27"/>
      <c r="T16" s="25"/>
      <c r="U16" s="28" t="e">
        <f t="shared" si="3"/>
        <v>#DIV/0!</v>
      </c>
      <c r="V16" s="28" t="e">
        <f t="shared" si="4"/>
        <v>#DIV/0!</v>
      </c>
      <c r="W16" s="25">
        <v>0</v>
      </c>
      <c r="X16" s="25">
        <v>0</v>
      </c>
      <c r="Y16" s="25">
        <v>0</v>
      </c>
      <c r="Z16" s="25">
        <v>8.879999999999999</v>
      </c>
      <c r="AA16" s="25">
        <v>7.4</v>
      </c>
      <c r="AB16" s="25" t="s">
        <v>39</v>
      </c>
      <c r="AC16" s="25">
        <f t="shared" si="5"/>
        <v>0</v>
      </c>
      <c r="AD16" s="26">
        <v>0</v>
      </c>
      <c r="AE16" s="29"/>
      <c r="AF16" s="25"/>
      <c r="AG16" s="25"/>
      <c r="AH16" s="25">
        <f t="shared" si="6"/>
        <v>0</v>
      </c>
      <c r="AI16" s="25">
        <v>14</v>
      </c>
      <c r="AJ16" s="25">
        <v>126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4" t="s">
        <v>51</v>
      </c>
      <c r="B17" s="1" t="s">
        <v>33</v>
      </c>
      <c r="C17" s="1"/>
      <c r="D17" s="1"/>
      <c r="E17" s="1"/>
      <c r="F17" s="1"/>
      <c r="G17" s="6">
        <v>0.25</v>
      </c>
      <c r="H17" s="1" t="e">
        <v>#N/A</v>
      </c>
      <c r="I17" s="1" t="s">
        <v>36</v>
      </c>
      <c r="J17" s="1"/>
      <c r="K17" s="1">
        <f t="shared" si="1"/>
        <v>0</v>
      </c>
      <c r="L17" s="1"/>
      <c r="M17" s="1"/>
      <c r="N17" s="1">
        <v>504</v>
      </c>
      <c r="O17" s="1"/>
      <c r="P17" s="1">
        <f>E17/5</f>
        <v>0</v>
      </c>
      <c r="Q17" s="5"/>
      <c r="R17" s="5">
        <f>AE17*AD17+AG17*AD17</f>
        <v>0</v>
      </c>
      <c r="S17" s="5"/>
      <c r="T17" s="1"/>
      <c r="U17" s="21" t="e">
        <f t="shared" si="3"/>
        <v>#DIV/0!</v>
      </c>
      <c r="V17" s="21" t="e">
        <f t="shared" si="4"/>
        <v>#DIV/0!</v>
      </c>
      <c r="W17" s="1">
        <v>32.799999999999997</v>
      </c>
      <c r="X17" s="1">
        <v>0</v>
      </c>
      <c r="Y17" s="1">
        <v>0</v>
      </c>
      <c r="Z17" s="1">
        <v>4.8</v>
      </c>
      <c r="AA17" s="1">
        <v>0</v>
      </c>
      <c r="AB17" s="1" t="s">
        <v>37</v>
      </c>
      <c r="AC17" s="1">
        <f t="shared" si="5"/>
        <v>0</v>
      </c>
      <c r="AD17" s="6">
        <v>12</v>
      </c>
      <c r="AE17" s="10">
        <f>MROUND(Q17,AD17*AI17)/AD17-AG17</f>
        <v>0</v>
      </c>
      <c r="AF17" s="1">
        <f>AE17*AD17*G17</f>
        <v>0</v>
      </c>
      <c r="AG17" s="1"/>
      <c r="AH17" s="1">
        <f t="shared" si="6"/>
        <v>0</v>
      </c>
      <c r="AI17" s="1">
        <v>14</v>
      </c>
      <c r="AJ17" s="1">
        <v>70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5" t="s">
        <v>52</v>
      </c>
      <c r="B18" s="25" t="s">
        <v>33</v>
      </c>
      <c r="C18" s="25"/>
      <c r="D18" s="25"/>
      <c r="E18" s="25"/>
      <c r="F18" s="25"/>
      <c r="G18" s="26">
        <v>0</v>
      </c>
      <c r="H18" s="25" t="e">
        <v>#N/A</v>
      </c>
      <c r="I18" s="25" t="s">
        <v>36</v>
      </c>
      <c r="J18" s="25"/>
      <c r="K18" s="25">
        <f t="shared" si="1"/>
        <v>0</v>
      </c>
      <c r="L18" s="25"/>
      <c r="M18" s="25"/>
      <c r="N18" s="25"/>
      <c r="O18" s="25"/>
      <c r="P18" s="25">
        <f>E18/5</f>
        <v>0</v>
      </c>
      <c r="Q18" s="27"/>
      <c r="R18" s="27"/>
      <c r="S18" s="27"/>
      <c r="T18" s="25"/>
      <c r="U18" s="28" t="e">
        <f t="shared" si="3"/>
        <v>#DIV/0!</v>
      </c>
      <c r="V18" s="28" t="e">
        <f t="shared" si="4"/>
        <v>#DIV/0!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 t="s">
        <v>39</v>
      </c>
      <c r="AC18" s="25">
        <f t="shared" si="5"/>
        <v>0</v>
      </c>
      <c r="AD18" s="26">
        <v>0</v>
      </c>
      <c r="AE18" s="29"/>
      <c r="AF18" s="25"/>
      <c r="AG18" s="25"/>
      <c r="AH18" s="25">
        <f t="shared" si="6"/>
        <v>0</v>
      </c>
      <c r="AI18" s="25">
        <v>14</v>
      </c>
      <c r="AJ18" s="25">
        <v>70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46</v>
      </c>
      <c r="C19" s="1">
        <v>118.4</v>
      </c>
      <c r="D19" s="1">
        <v>114.7</v>
      </c>
      <c r="E19" s="1">
        <v>181.9</v>
      </c>
      <c r="F19" s="1">
        <v>3.1</v>
      </c>
      <c r="G19" s="6">
        <v>1</v>
      </c>
      <c r="H19" s="1">
        <v>180</v>
      </c>
      <c r="I19" s="1" t="s">
        <v>36</v>
      </c>
      <c r="J19" s="1">
        <v>244.6</v>
      </c>
      <c r="K19" s="1">
        <f t="shared" si="1"/>
        <v>-62.699999999999989</v>
      </c>
      <c r="L19" s="1"/>
      <c r="M19" s="1"/>
      <c r="N19" s="1">
        <v>310.8</v>
      </c>
      <c r="O19" s="1"/>
      <c r="P19" s="1">
        <f>E19/5</f>
        <v>36.380000000000003</v>
      </c>
      <c r="Q19" s="5">
        <f t="shared" ref="Q19" si="12">14*P19-N19-F19</f>
        <v>195.42000000000004</v>
      </c>
      <c r="R19" s="5">
        <f t="shared" ref="R19:R20" si="13">AE19*AD19+AG19*AD19</f>
        <v>207.20000000000002</v>
      </c>
      <c r="S19" s="5"/>
      <c r="T19" s="1"/>
      <c r="U19" s="21">
        <f t="shared" si="3"/>
        <v>14.323804288070368</v>
      </c>
      <c r="V19" s="21">
        <f t="shared" si="4"/>
        <v>8.6283672347443652</v>
      </c>
      <c r="W19" s="1">
        <v>61.42</v>
      </c>
      <c r="X19" s="1">
        <v>60.64</v>
      </c>
      <c r="Y19" s="1">
        <v>48.84</v>
      </c>
      <c r="Z19" s="1">
        <v>56.48</v>
      </c>
      <c r="AA19" s="1">
        <v>69.56</v>
      </c>
      <c r="AB19" s="1"/>
      <c r="AC19" s="1">
        <f t="shared" si="5"/>
        <v>195.42000000000004</v>
      </c>
      <c r="AD19" s="6">
        <v>3.7</v>
      </c>
      <c r="AE19" s="10">
        <f t="shared" ref="AE19:AE20" si="14">MROUND(Q19,AD19*AI19)/AD19-AG19</f>
        <v>56</v>
      </c>
      <c r="AF19" s="1">
        <f t="shared" ref="AF19:AF20" si="15">AE19*AD19*G19</f>
        <v>207.20000000000002</v>
      </c>
      <c r="AG19" s="1"/>
      <c r="AH19" s="1">
        <f t="shared" si="6"/>
        <v>0</v>
      </c>
      <c r="AI19" s="1">
        <v>14</v>
      </c>
      <c r="AJ19" s="1">
        <v>126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54</v>
      </c>
      <c r="B20" s="1" t="s">
        <v>33</v>
      </c>
      <c r="C20" s="1"/>
      <c r="D20" s="1">
        <v>126</v>
      </c>
      <c r="E20" s="1">
        <v>42</v>
      </c>
      <c r="F20" s="1">
        <v>84</v>
      </c>
      <c r="G20" s="6">
        <v>0.3</v>
      </c>
      <c r="H20" s="1">
        <v>180</v>
      </c>
      <c r="I20" s="1" t="s">
        <v>34</v>
      </c>
      <c r="J20" s="1">
        <v>45</v>
      </c>
      <c r="K20" s="1">
        <f t="shared" si="1"/>
        <v>-3</v>
      </c>
      <c r="L20" s="1"/>
      <c r="M20" s="1"/>
      <c r="N20" s="1">
        <v>0</v>
      </c>
      <c r="O20" s="1"/>
      <c r="P20" s="1">
        <f t="shared" ref="P20" si="16">E20/5</f>
        <v>8.4</v>
      </c>
      <c r="Q20" s="5">
        <f>20*P20-N20-F20</f>
        <v>84</v>
      </c>
      <c r="R20" s="5">
        <f t="shared" si="13"/>
        <v>126</v>
      </c>
      <c r="S20" s="5"/>
      <c r="T20" s="1"/>
      <c r="U20" s="21">
        <f t="shared" si="3"/>
        <v>25</v>
      </c>
      <c r="V20" s="21">
        <f t="shared" si="4"/>
        <v>10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/>
      <c r="AC20" s="1">
        <f t="shared" si="5"/>
        <v>25.2</v>
      </c>
      <c r="AD20" s="6">
        <v>9</v>
      </c>
      <c r="AE20" s="10">
        <f t="shared" si="14"/>
        <v>14</v>
      </c>
      <c r="AF20" s="1">
        <f t="shared" si="15"/>
        <v>37.799999999999997</v>
      </c>
      <c r="AG20" s="1"/>
      <c r="AH20" s="1">
        <f t="shared" si="6"/>
        <v>0</v>
      </c>
      <c r="AI20" s="1">
        <v>14</v>
      </c>
      <c r="AJ20" s="1">
        <v>126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7" t="s">
        <v>55</v>
      </c>
      <c r="B21" s="17" t="s">
        <v>46</v>
      </c>
      <c r="C21" s="17">
        <v>1.8</v>
      </c>
      <c r="D21" s="17"/>
      <c r="E21" s="17"/>
      <c r="F21" s="17"/>
      <c r="G21" s="18">
        <v>0</v>
      </c>
      <c r="H21" s="17">
        <v>180</v>
      </c>
      <c r="I21" s="17" t="s">
        <v>56</v>
      </c>
      <c r="J21" s="17">
        <v>1.8</v>
      </c>
      <c r="K21" s="17">
        <f t="shared" si="1"/>
        <v>-1.8</v>
      </c>
      <c r="L21" s="17"/>
      <c r="M21" s="17"/>
      <c r="N21" s="17"/>
      <c r="O21" s="17"/>
      <c r="P21" s="17">
        <f>E21/5</f>
        <v>0</v>
      </c>
      <c r="Q21" s="19"/>
      <c r="R21" s="19"/>
      <c r="S21" s="19"/>
      <c r="T21" s="17"/>
      <c r="U21" s="23" t="e">
        <f t="shared" si="3"/>
        <v>#DIV/0!</v>
      </c>
      <c r="V21" s="23" t="e">
        <f t="shared" si="4"/>
        <v>#DIV/0!</v>
      </c>
      <c r="W21" s="17">
        <v>1.8</v>
      </c>
      <c r="X21" s="17">
        <v>4.68</v>
      </c>
      <c r="Y21" s="17">
        <v>2.16</v>
      </c>
      <c r="Z21" s="17">
        <v>3.96</v>
      </c>
      <c r="AA21" s="17">
        <v>3.62</v>
      </c>
      <c r="AB21" s="17" t="s">
        <v>57</v>
      </c>
      <c r="AC21" s="17">
        <f t="shared" si="5"/>
        <v>0</v>
      </c>
      <c r="AD21" s="18">
        <v>0</v>
      </c>
      <c r="AE21" s="20"/>
      <c r="AF21" s="17"/>
      <c r="AG21" s="17"/>
      <c r="AH21" s="17">
        <f t="shared" si="6"/>
        <v>0</v>
      </c>
      <c r="AI21" s="17"/>
      <c r="AJ21" s="17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4" t="s">
        <v>58</v>
      </c>
      <c r="B22" s="1" t="s">
        <v>33</v>
      </c>
      <c r="C22" s="1"/>
      <c r="D22" s="1">
        <v>162</v>
      </c>
      <c r="E22" s="1">
        <v>56</v>
      </c>
      <c r="F22" s="1">
        <v>106</v>
      </c>
      <c r="G22" s="6">
        <v>0.3</v>
      </c>
      <c r="H22" s="1">
        <v>180</v>
      </c>
      <c r="I22" s="1" t="s">
        <v>34</v>
      </c>
      <c r="J22" s="1">
        <v>50</v>
      </c>
      <c r="K22" s="1">
        <f t="shared" si="1"/>
        <v>6</v>
      </c>
      <c r="L22" s="1"/>
      <c r="M22" s="1"/>
      <c r="N22" s="1">
        <v>0</v>
      </c>
      <c r="O22" s="1"/>
      <c r="P22" s="1">
        <f>E22/5</f>
        <v>11.2</v>
      </c>
      <c r="Q22" s="5">
        <f t="shared" ref="Q22" si="17">20*P22-N22-F22</f>
        <v>118</v>
      </c>
      <c r="R22" s="5">
        <f t="shared" ref="R22:R24" si="18">AE22*AD22+AG22*AD22</f>
        <v>162</v>
      </c>
      <c r="S22" s="5"/>
      <c r="T22" s="1"/>
      <c r="U22" s="21">
        <f t="shared" si="3"/>
        <v>23.928571428571431</v>
      </c>
      <c r="V22" s="21">
        <f t="shared" si="4"/>
        <v>9.4642857142857153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/>
      <c r="AC22" s="1">
        <f t="shared" si="5"/>
        <v>35.4</v>
      </c>
      <c r="AD22" s="6">
        <v>9</v>
      </c>
      <c r="AE22" s="10">
        <f t="shared" ref="AE22:AE24" si="19">MROUND(Q22,AD22*AI22)/AD22-AG22</f>
        <v>18</v>
      </c>
      <c r="AF22" s="1">
        <f t="shared" ref="AF22:AF24" si="20">AE22*AD22*G22</f>
        <v>48.6</v>
      </c>
      <c r="AG22" s="1"/>
      <c r="AH22" s="1">
        <f t="shared" si="6"/>
        <v>0</v>
      </c>
      <c r="AI22" s="1">
        <v>18</v>
      </c>
      <c r="AJ22" s="1">
        <v>234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4" t="s">
        <v>59</v>
      </c>
      <c r="B23" s="1" t="s">
        <v>33</v>
      </c>
      <c r="C23" s="1"/>
      <c r="D23" s="1">
        <v>162</v>
      </c>
      <c r="E23" s="1">
        <v>44</v>
      </c>
      <c r="F23" s="1">
        <v>118</v>
      </c>
      <c r="G23" s="6">
        <v>0.3</v>
      </c>
      <c r="H23" s="1">
        <v>180</v>
      </c>
      <c r="I23" s="1" t="s">
        <v>34</v>
      </c>
      <c r="J23" s="1">
        <v>41</v>
      </c>
      <c r="K23" s="1">
        <f t="shared" si="1"/>
        <v>3</v>
      </c>
      <c r="L23" s="1"/>
      <c r="M23" s="1"/>
      <c r="N23" s="1">
        <v>0</v>
      </c>
      <c r="O23" s="1"/>
      <c r="P23" s="1">
        <f t="shared" ref="P23" si="21">E23/5</f>
        <v>8.8000000000000007</v>
      </c>
      <c r="Q23" s="5"/>
      <c r="R23" s="5">
        <f t="shared" si="18"/>
        <v>0</v>
      </c>
      <c r="S23" s="5"/>
      <c r="T23" s="1"/>
      <c r="U23" s="21">
        <f t="shared" si="3"/>
        <v>13.409090909090908</v>
      </c>
      <c r="V23" s="21">
        <f t="shared" si="4"/>
        <v>13.409090909090908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/>
      <c r="AC23" s="1">
        <f t="shared" si="5"/>
        <v>0</v>
      </c>
      <c r="AD23" s="6">
        <v>9</v>
      </c>
      <c r="AE23" s="10">
        <f t="shared" si="19"/>
        <v>0</v>
      </c>
      <c r="AF23" s="1">
        <f t="shared" si="20"/>
        <v>0</v>
      </c>
      <c r="AG23" s="1"/>
      <c r="AH23" s="1">
        <f t="shared" si="6"/>
        <v>0</v>
      </c>
      <c r="AI23" s="1">
        <v>18</v>
      </c>
      <c r="AJ23" s="1">
        <v>234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33</v>
      </c>
      <c r="C24" s="1">
        <v>385</v>
      </c>
      <c r="D24" s="1">
        <v>1092</v>
      </c>
      <c r="E24" s="1">
        <v>697</v>
      </c>
      <c r="F24" s="1">
        <v>577</v>
      </c>
      <c r="G24" s="6">
        <v>0.25</v>
      </c>
      <c r="H24" s="1">
        <v>180</v>
      </c>
      <c r="I24" s="1" t="s">
        <v>36</v>
      </c>
      <c r="J24" s="1">
        <v>756</v>
      </c>
      <c r="K24" s="1">
        <f t="shared" si="1"/>
        <v>-59</v>
      </c>
      <c r="L24" s="1"/>
      <c r="M24" s="1"/>
      <c r="N24" s="1">
        <v>1596</v>
      </c>
      <c r="O24" s="1"/>
      <c r="P24" s="1">
        <f t="shared" ref="P24:P48" si="22">E24/5</f>
        <v>139.4</v>
      </c>
      <c r="Q24" s="5"/>
      <c r="R24" s="5">
        <f t="shared" si="18"/>
        <v>0</v>
      </c>
      <c r="S24" s="5"/>
      <c r="T24" s="1"/>
      <c r="U24" s="21">
        <f t="shared" si="3"/>
        <v>15.588235294117647</v>
      </c>
      <c r="V24" s="21">
        <f t="shared" si="4"/>
        <v>15.588235294117647</v>
      </c>
      <c r="W24" s="1">
        <v>209.4</v>
      </c>
      <c r="X24" s="1">
        <v>168.6</v>
      </c>
      <c r="Y24" s="1">
        <v>151.80000000000001</v>
      </c>
      <c r="Z24" s="1">
        <v>154.19999999999999</v>
      </c>
      <c r="AA24" s="1">
        <v>202.2</v>
      </c>
      <c r="AB24" s="1"/>
      <c r="AC24" s="1">
        <f t="shared" si="5"/>
        <v>0</v>
      </c>
      <c r="AD24" s="6">
        <v>6</v>
      </c>
      <c r="AE24" s="10">
        <f t="shared" si="19"/>
        <v>0</v>
      </c>
      <c r="AF24" s="1">
        <f t="shared" si="20"/>
        <v>0</v>
      </c>
      <c r="AG24" s="1"/>
      <c r="AH24" s="1">
        <f t="shared" si="6"/>
        <v>0</v>
      </c>
      <c r="AI24" s="1">
        <v>14</v>
      </c>
      <c r="AJ24" s="1">
        <v>126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5" t="s">
        <v>61</v>
      </c>
      <c r="B25" s="25" t="s">
        <v>33</v>
      </c>
      <c r="C25" s="25"/>
      <c r="D25" s="25"/>
      <c r="E25" s="25"/>
      <c r="F25" s="25"/>
      <c r="G25" s="26">
        <v>0</v>
      </c>
      <c r="H25" s="25" t="e">
        <v>#N/A</v>
      </c>
      <c r="I25" s="25" t="s">
        <v>36</v>
      </c>
      <c r="J25" s="25">
        <v>10</v>
      </c>
      <c r="K25" s="25">
        <f t="shared" si="1"/>
        <v>-10</v>
      </c>
      <c r="L25" s="25"/>
      <c r="M25" s="25"/>
      <c r="N25" s="25"/>
      <c r="O25" s="25"/>
      <c r="P25" s="25">
        <f t="shared" si="22"/>
        <v>0</v>
      </c>
      <c r="Q25" s="27"/>
      <c r="R25" s="27"/>
      <c r="S25" s="27"/>
      <c r="T25" s="25"/>
      <c r="U25" s="28" t="e">
        <f t="shared" si="3"/>
        <v>#DIV/0!</v>
      </c>
      <c r="V25" s="28" t="e">
        <f t="shared" si="4"/>
        <v>#DIV/0!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 t="s">
        <v>39</v>
      </c>
      <c r="AC25" s="25">
        <f t="shared" si="5"/>
        <v>0</v>
      </c>
      <c r="AD25" s="26">
        <v>0</v>
      </c>
      <c r="AE25" s="29"/>
      <c r="AF25" s="25"/>
      <c r="AG25" s="25"/>
      <c r="AH25" s="25">
        <f t="shared" si="6"/>
        <v>0</v>
      </c>
      <c r="AI25" s="25">
        <v>14</v>
      </c>
      <c r="AJ25" s="25">
        <v>126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5" t="s">
        <v>62</v>
      </c>
      <c r="B26" s="25" t="s">
        <v>33</v>
      </c>
      <c r="C26" s="25"/>
      <c r="D26" s="25"/>
      <c r="E26" s="25"/>
      <c r="F26" s="25"/>
      <c r="G26" s="26">
        <v>0</v>
      </c>
      <c r="H26" s="25" t="e">
        <v>#N/A</v>
      </c>
      <c r="I26" s="25" t="s">
        <v>36</v>
      </c>
      <c r="J26" s="25">
        <v>10</v>
      </c>
      <c r="K26" s="25">
        <f t="shared" si="1"/>
        <v>-10</v>
      </c>
      <c r="L26" s="25"/>
      <c r="M26" s="25"/>
      <c r="N26" s="25"/>
      <c r="O26" s="25"/>
      <c r="P26" s="25">
        <f t="shared" si="22"/>
        <v>0</v>
      </c>
      <c r="Q26" s="27"/>
      <c r="R26" s="27"/>
      <c r="S26" s="27"/>
      <c r="T26" s="25"/>
      <c r="U26" s="28" t="e">
        <f t="shared" si="3"/>
        <v>#DIV/0!</v>
      </c>
      <c r="V26" s="28" t="e">
        <f t="shared" si="4"/>
        <v>#DIV/0!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 t="s">
        <v>39</v>
      </c>
      <c r="AC26" s="25">
        <f t="shared" si="5"/>
        <v>0</v>
      </c>
      <c r="AD26" s="26">
        <v>0</v>
      </c>
      <c r="AE26" s="29"/>
      <c r="AF26" s="25"/>
      <c r="AG26" s="25"/>
      <c r="AH26" s="25">
        <f t="shared" si="6"/>
        <v>0</v>
      </c>
      <c r="AI26" s="25">
        <v>14</v>
      </c>
      <c r="AJ26" s="25">
        <v>126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46</v>
      </c>
      <c r="C27" s="1">
        <v>20</v>
      </c>
      <c r="D27" s="1">
        <v>1800</v>
      </c>
      <c r="E27" s="1">
        <v>840</v>
      </c>
      <c r="F27" s="1">
        <v>980</v>
      </c>
      <c r="G27" s="6">
        <v>1</v>
      </c>
      <c r="H27" s="1">
        <v>180</v>
      </c>
      <c r="I27" s="1" t="s">
        <v>36</v>
      </c>
      <c r="J27" s="1">
        <v>903</v>
      </c>
      <c r="K27" s="1">
        <f t="shared" si="1"/>
        <v>-63</v>
      </c>
      <c r="L27" s="1"/>
      <c r="M27" s="1"/>
      <c r="N27" s="1">
        <v>0</v>
      </c>
      <c r="O27" s="1"/>
      <c r="P27" s="1">
        <f t="shared" si="22"/>
        <v>168</v>
      </c>
      <c r="Q27" s="5">
        <f>14*P27-N27-F27</f>
        <v>1372</v>
      </c>
      <c r="R27" s="5">
        <f>AE27*AD27+AG27*AD27</f>
        <v>1368</v>
      </c>
      <c r="S27" s="5"/>
      <c r="T27" s="1"/>
      <c r="U27" s="21">
        <f t="shared" si="3"/>
        <v>13.976190476190476</v>
      </c>
      <c r="V27" s="21">
        <f t="shared" si="4"/>
        <v>5.833333333333333</v>
      </c>
      <c r="W27" s="1">
        <v>52.8</v>
      </c>
      <c r="X27" s="1">
        <v>151.19999999999999</v>
      </c>
      <c r="Y27" s="1">
        <v>76.8</v>
      </c>
      <c r="Z27" s="1">
        <v>93.6</v>
      </c>
      <c r="AA27" s="1">
        <v>127.2</v>
      </c>
      <c r="AB27" s="1"/>
      <c r="AC27" s="1">
        <f t="shared" si="5"/>
        <v>1372</v>
      </c>
      <c r="AD27" s="6">
        <v>6</v>
      </c>
      <c r="AE27" s="10">
        <f>MROUND(Q27,AD27*AI27)/AD27-AG27</f>
        <v>28</v>
      </c>
      <c r="AF27" s="1">
        <f>AE27*AD27*G27</f>
        <v>168</v>
      </c>
      <c r="AG27" s="1">
        <v>200</v>
      </c>
      <c r="AH27" s="1">
        <f t="shared" si="6"/>
        <v>1200</v>
      </c>
      <c r="AI27" s="1">
        <v>12</v>
      </c>
      <c r="AJ27" s="1">
        <v>84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5" t="s">
        <v>64</v>
      </c>
      <c r="B28" s="25" t="s">
        <v>33</v>
      </c>
      <c r="C28" s="25"/>
      <c r="D28" s="25"/>
      <c r="E28" s="25"/>
      <c r="F28" s="25"/>
      <c r="G28" s="26">
        <v>0</v>
      </c>
      <c r="H28" s="25" t="e">
        <v>#N/A</v>
      </c>
      <c r="I28" s="25" t="s">
        <v>36</v>
      </c>
      <c r="J28" s="25"/>
      <c r="K28" s="25">
        <f t="shared" si="1"/>
        <v>0</v>
      </c>
      <c r="L28" s="25"/>
      <c r="M28" s="25"/>
      <c r="N28" s="25"/>
      <c r="O28" s="25"/>
      <c r="P28" s="25">
        <f t="shared" si="22"/>
        <v>0</v>
      </c>
      <c r="Q28" s="27"/>
      <c r="R28" s="27"/>
      <c r="S28" s="27"/>
      <c r="T28" s="25"/>
      <c r="U28" s="28" t="e">
        <f t="shared" si="3"/>
        <v>#DIV/0!</v>
      </c>
      <c r="V28" s="28" t="e">
        <f t="shared" si="4"/>
        <v>#DIV/0!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 t="s">
        <v>39</v>
      </c>
      <c r="AC28" s="25">
        <f t="shared" si="5"/>
        <v>0</v>
      </c>
      <c r="AD28" s="26">
        <v>0</v>
      </c>
      <c r="AE28" s="29"/>
      <c r="AF28" s="25"/>
      <c r="AG28" s="25"/>
      <c r="AH28" s="25">
        <f t="shared" si="6"/>
        <v>0</v>
      </c>
      <c r="AI28" s="25">
        <v>14</v>
      </c>
      <c r="AJ28" s="25">
        <v>70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7" t="s">
        <v>65</v>
      </c>
      <c r="B29" s="17" t="s">
        <v>33</v>
      </c>
      <c r="C29" s="17">
        <v>322</v>
      </c>
      <c r="D29" s="32">
        <v>1351</v>
      </c>
      <c r="E29" s="31">
        <v>676</v>
      </c>
      <c r="F29" s="31">
        <v>813</v>
      </c>
      <c r="G29" s="18">
        <v>0</v>
      </c>
      <c r="H29" s="17" t="e">
        <v>#N/A</v>
      </c>
      <c r="I29" s="17" t="s">
        <v>56</v>
      </c>
      <c r="J29" s="17">
        <v>720</v>
      </c>
      <c r="K29" s="17">
        <f t="shared" si="1"/>
        <v>-44</v>
      </c>
      <c r="L29" s="17"/>
      <c r="M29" s="17"/>
      <c r="N29" s="17"/>
      <c r="O29" s="17"/>
      <c r="P29" s="17">
        <f t="shared" si="22"/>
        <v>135.19999999999999</v>
      </c>
      <c r="Q29" s="19"/>
      <c r="R29" s="19"/>
      <c r="S29" s="19"/>
      <c r="T29" s="17"/>
      <c r="U29" s="23">
        <f t="shared" si="3"/>
        <v>6.0133136094674562</v>
      </c>
      <c r="V29" s="23">
        <f t="shared" si="4"/>
        <v>6.0133136094674562</v>
      </c>
      <c r="W29" s="17">
        <v>210.8</v>
      </c>
      <c r="X29" s="17">
        <v>178.8</v>
      </c>
      <c r="Y29" s="17">
        <v>148.6</v>
      </c>
      <c r="Z29" s="17">
        <v>144</v>
      </c>
      <c r="AA29" s="17">
        <v>194</v>
      </c>
      <c r="AB29" s="33" t="s">
        <v>125</v>
      </c>
      <c r="AC29" s="17">
        <f t="shared" si="5"/>
        <v>0</v>
      </c>
      <c r="AD29" s="18">
        <v>0</v>
      </c>
      <c r="AE29" s="20"/>
      <c r="AF29" s="17"/>
      <c r="AG29" s="17"/>
      <c r="AH29" s="17">
        <f t="shared" si="6"/>
        <v>0</v>
      </c>
      <c r="AI29" s="17"/>
      <c r="AJ29" s="17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33</v>
      </c>
      <c r="C30" s="1"/>
      <c r="D30" s="1">
        <v>2</v>
      </c>
      <c r="E30" s="31">
        <f>8+E29</f>
        <v>684</v>
      </c>
      <c r="F30" s="31">
        <f>-6+F29</f>
        <v>807</v>
      </c>
      <c r="G30" s="6">
        <v>0.25</v>
      </c>
      <c r="H30" s="1">
        <v>180</v>
      </c>
      <c r="I30" s="1" t="s">
        <v>36</v>
      </c>
      <c r="J30" s="1">
        <v>6</v>
      </c>
      <c r="K30" s="1">
        <f t="shared" si="1"/>
        <v>678</v>
      </c>
      <c r="L30" s="1"/>
      <c r="M30" s="1"/>
      <c r="N30" s="1">
        <v>1512</v>
      </c>
      <c r="O30" s="1"/>
      <c r="P30" s="1">
        <f t="shared" si="22"/>
        <v>136.80000000000001</v>
      </c>
      <c r="Q30" s="5"/>
      <c r="R30" s="5">
        <f t="shared" ref="R30:R31" si="23">AE30*AD30+AG30*AD30</f>
        <v>0</v>
      </c>
      <c r="S30" s="5"/>
      <c r="T30" s="1"/>
      <c r="U30" s="21">
        <f t="shared" si="3"/>
        <v>16.951754385964911</v>
      </c>
      <c r="V30" s="21">
        <f t="shared" si="4"/>
        <v>16.951754385964911</v>
      </c>
      <c r="W30" s="1">
        <v>211.2</v>
      </c>
      <c r="X30" s="1">
        <v>178.8</v>
      </c>
      <c r="Y30" s="1">
        <v>148.6</v>
      </c>
      <c r="Z30" s="1">
        <v>144</v>
      </c>
      <c r="AA30" s="1">
        <v>194</v>
      </c>
      <c r="AB30" s="1" t="s">
        <v>67</v>
      </c>
      <c r="AC30" s="1">
        <f t="shared" si="5"/>
        <v>0</v>
      </c>
      <c r="AD30" s="6">
        <v>12</v>
      </c>
      <c r="AE30" s="10">
        <f t="shared" ref="AE30:AE31" si="24">MROUND(Q30,AD30*AI30)/AD30-AG30</f>
        <v>0</v>
      </c>
      <c r="AF30" s="1">
        <f t="shared" ref="AF30:AF31" si="25">AE30*AD30*G30</f>
        <v>0</v>
      </c>
      <c r="AG30" s="1"/>
      <c r="AH30" s="1">
        <f t="shared" si="6"/>
        <v>0</v>
      </c>
      <c r="AI30" s="1">
        <v>14</v>
      </c>
      <c r="AJ30" s="1">
        <v>70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33</v>
      </c>
      <c r="C31" s="1">
        <v>75</v>
      </c>
      <c r="D31" s="1">
        <v>1355</v>
      </c>
      <c r="E31" s="1">
        <v>454</v>
      </c>
      <c r="F31" s="1">
        <v>890</v>
      </c>
      <c r="G31" s="6">
        <v>0.25</v>
      </c>
      <c r="H31" s="1">
        <v>180</v>
      </c>
      <c r="I31" s="1" t="s">
        <v>36</v>
      </c>
      <c r="J31" s="1">
        <v>471</v>
      </c>
      <c r="K31" s="1">
        <f t="shared" si="1"/>
        <v>-17</v>
      </c>
      <c r="L31" s="1"/>
      <c r="M31" s="1"/>
      <c r="N31" s="1">
        <v>1512</v>
      </c>
      <c r="O31" s="1"/>
      <c r="P31" s="1">
        <f t="shared" si="22"/>
        <v>90.8</v>
      </c>
      <c r="Q31" s="5"/>
      <c r="R31" s="5">
        <f t="shared" si="23"/>
        <v>0</v>
      </c>
      <c r="S31" s="5"/>
      <c r="T31" s="1"/>
      <c r="U31" s="21">
        <f t="shared" si="3"/>
        <v>26.453744493392072</v>
      </c>
      <c r="V31" s="21">
        <f t="shared" si="4"/>
        <v>26.453744493392072</v>
      </c>
      <c r="W31" s="1">
        <v>139.4</v>
      </c>
      <c r="X31" s="1">
        <v>148.80000000000001</v>
      </c>
      <c r="Y31" s="1">
        <v>87</v>
      </c>
      <c r="Z31" s="1">
        <v>117.2</v>
      </c>
      <c r="AA31" s="1">
        <v>174.2</v>
      </c>
      <c r="AB31" s="1"/>
      <c r="AC31" s="1">
        <f t="shared" si="5"/>
        <v>0</v>
      </c>
      <c r="AD31" s="6">
        <v>12</v>
      </c>
      <c r="AE31" s="10">
        <f t="shared" si="24"/>
        <v>0</v>
      </c>
      <c r="AF31" s="1">
        <f t="shared" si="25"/>
        <v>0</v>
      </c>
      <c r="AG31" s="1"/>
      <c r="AH31" s="1">
        <f t="shared" si="6"/>
        <v>0</v>
      </c>
      <c r="AI31" s="1">
        <v>14</v>
      </c>
      <c r="AJ31" s="1">
        <v>70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5" t="s">
        <v>69</v>
      </c>
      <c r="B32" s="25" t="s">
        <v>33</v>
      </c>
      <c r="C32" s="25"/>
      <c r="D32" s="25"/>
      <c r="E32" s="25"/>
      <c r="F32" s="25"/>
      <c r="G32" s="26">
        <v>0</v>
      </c>
      <c r="H32" s="25" t="e">
        <v>#N/A</v>
      </c>
      <c r="I32" s="25" t="s">
        <v>36</v>
      </c>
      <c r="J32" s="25"/>
      <c r="K32" s="25">
        <f t="shared" si="1"/>
        <v>0</v>
      </c>
      <c r="L32" s="25"/>
      <c r="M32" s="25"/>
      <c r="N32" s="25"/>
      <c r="O32" s="25"/>
      <c r="P32" s="25">
        <f t="shared" si="22"/>
        <v>0</v>
      </c>
      <c r="Q32" s="27"/>
      <c r="R32" s="27"/>
      <c r="S32" s="27"/>
      <c r="T32" s="25"/>
      <c r="U32" s="28" t="e">
        <f t="shared" si="3"/>
        <v>#DIV/0!</v>
      </c>
      <c r="V32" s="28" t="e">
        <f t="shared" si="4"/>
        <v>#DIV/0!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 t="s">
        <v>39</v>
      </c>
      <c r="AC32" s="25">
        <f t="shared" si="5"/>
        <v>0</v>
      </c>
      <c r="AD32" s="26">
        <v>0</v>
      </c>
      <c r="AE32" s="29"/>
      <c r="AF32" s="25"/>
      <c r="AG32" s="25"/>
      <c r="AH32" s="25">
        <f t="shared" si="6"/>
        <v>0</v>
      </c>
      <c r="AI32" s="25">
        <v>14</v>
      </c>
      <c r="AJ32" s="25">
        <v>126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5" t="s">
        <v>70</v>
      </c>
      <c r="B33" s="25" t="s">
        <v>33</v>
      </c>
      <c r="C33" s="25"/>
      <c r="D33" s="25"/>
      <c r="E33" s="25"/>
      <c r="F33" s="25"/>
      <c r="G33" s="26">
        <v>0</v>
      </c>
      <c r="H33" s="25" t="e">
        <v>#N/A</v>
      </c>
      <c r="I33" s="25" t="s">
        <v>36</v>
      </c>
      <c r="J33" s="25"/>
      <c r="K33" s="25">
        <f t="shared" si="1"/>
        <v>0</v>
      </c>
      <c r="L33" s="25"/>
      <c r="M33" s="25"/>
      <c r="N33" s="25"/>
      <c r="O33" s="25"/>
      <c r="P33" s="25">
        <f t="shared" si="22"/>
        <v>0</v>
      </c>
      <c r="Q33" s="27"/>
      <c r="R33" s="27"/>
      <c r="S33" s="27"/>
      <c r="T33" s="25"/>
      <c r="U33" s="28" t="e">
        <f t="shared" si="3"/>
        <v>#DIV/0!</v>
      </c>
      <c r="V33" s="28" t="e">
        <f t="shared" si="4"/>
        <v>#DIV/0!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 t="s">
        <v>39</v>
      </c>
      <c r="AC33" s="25">
        <f t="shared" si="5"/>
        <v>0</v>
      </c>
      <c r="AD33" s="26">
        <v>0</v>
      </c>
      <c r="AE33" s="29"/>
      <c r="AF33" s="25"/>
      <c r="AG33" s="25"/>
      <c r="AH33" s="25">
        <f t="shared" si="6"/>
        <v>0</v>
      </c>
      <c r="AI33" s="25">
        <v>14</v>
      </c>
      <c r="AJ33" s="25">
        <v>70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5" t="s">
        <v>71</v>
      </c>
      <c r="B34" s="25" t="s">
        <v>33</v>
      </c>
      <c r="C34" s="25"/>
      <c r="D34" s="25"/>
      <c r="E34" s="25"/>
      <c r="F34" s="25"/>
      <c r="G34" s="26">
        <v>0</v>
      </c>
      <c r="H34" s="25" t="e">
        <v>#N/A</v>
      </c>
      <c r="I34" s="25" t="s">
        <v>36</v>
      </c>
      <c r="J34" s="25"/>
      <c r="K34" s="25">
        <f t="shared" si="1"/>
        <v>0</v>
      </c>
      <c r="L34" s="25"/>
      <c r="M34" s="25"/>
      <c r="N34" s="25"/>
      <c r="O34" s="25"/>
      <c r="P34" s="25">
        <f t="shared" si="22"/>
        <v>0</v>
      </c>
      <c r="Q34" s="27"/>
      <c r="R34" s="27"/>
      <c r="S34" s="27"/>
      <c r="T34" s="25"/>
      <c r="U34" s="28" t="e">
        <f t="shared" si="3"/>
        <v>#DIV/0!</v>
      </c>
      <c r="V34" s="28" t="e">
        <f t="shared" si="4"/>
        <v>#DIV/0!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 t="s">
        <v>39</v>
      </c>
      <c r="AC34" s="25">
        <f t="shared" si="5"/>
        <v>0</v>
      </c>
      <c r="AD34" s="26">
        <v>0</v>
      </c>
      <c r="AE34" s="29"/>
      <c r="AF34" s="25"/>
      <c r="AG34" s="25"/>
      <c r="AH34" s="25">
        <f t="shared" si="6"/>
        <v>0</v>
      </c>
      <c r="AI34" s="25">
        <v>12</v>
      </c>
      <c r="AJ34" s="25">
        <v>84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5" t="s">
        <v>72</v>
      </c>
      <c r="B35" s="25" t="s">
        <v>33</v>
      </c>
      <c r="C35" s="25"/>
      <c r="D35" s="25"/>
      <c r="E35" s="25"/>
      <c r="F35" s="25"/>
      <c r="G35" s="26">
        <v>0</v>
      </c>
      <c r="H35" s="25" t="e">
        <v>#N/A</v>
      </c>
      <c r="I35" s="25" t="s">
        <v>36</v>
      </c>
      <c r="J35" s="25"/>
      <c r="K35" s="25">
        <f t="shared" ref="K35:K62" si="26">E35-J35</f>
        <v>0</v>
      </c>
      <c r="L35" s="25"/>
      <c r="M35" s="25"/>
      <c r="N35" s="25"/>
      <c r="O35" s="25"/>
      <c r="P35" s="25">
        <f t="shared" si="22"/>
        <v>0</v>
      </c>
      <c r="Q35" s="27"/>
      <c r="R35" s="27"/>
      <c r="S35" s="27"/>
      <c r="T35" s="25"/>
      <c r="U35" s="28" t="e">
        <f t="shared" si="3"/>
        <v>#DIV/0!</v>
      </c>
      <c r="V35" s="28" t="e">
        <f t="shared" si="4"/>
        <v>#DIV/0!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 t="s">
        <v>39</v>
      </c>
      <c r="AC35" s="25">
        <f t="shared" si="5"/>
        <v>0</v>
      </c>
      <c r="AD35" s="26">
        <v>0</v>
      </c>
      <c r="AE35" s="29"/>
      <c r="AF35" s="25"/>
      <c r="AG35" s="25"/>
      <c r="AH35" s="25">
        <f t="shared" si="6"/>
        <v>0</v>
      </c>
      <c r="AI35" s="25">
        <v>12</v>
      </c>
      <c r="AJ35" s="25">
        <v>84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5" t="s">
        <v>73</v>
      </c>
      <c r="B36" s="25" t="s">
        <v>33</v>
      </c>
      <c r="C36" s="25"/>
      <c r="D36" s="25"/>
      <c r="E36" s="25"/>
      <c r="F36" s="25"/>
      <c r="G36" s="26">
        <v>0</v>
      </c>
      <c r="H36" s="25" t="e">
        <v>#N/A</v>
      </c>
      <c r="I36" s="25" t="s">
        <v>36</v>
      </c>
      <c r="J36" s="25"/>
      <c r="K36" s="25">
        <f t="shared" si="26"/>
        <v>0</v>
      </c>
      <c r="L36" s="25"/>
      <c r="M36" s="25"/>
      <c r="N36" s="25"/>
      <c r="O36" s="25"/>
      <c r="P36" s="25">
        <f t="shared" si="22"/>
        <v>0</v>
      </c>
      <c r="Q36" s="27"/>
      <c r="R36" s="27"/>
      <c r="S36" s="27"/>
      <c r="T36" s="25"/>
      <c r="U36" s="28" t="e">
        <f t="shared" si="3"/>
        <v>#DIV/0!</v>
      </c>
      <c r="V36" s="28" t="e">
        <f t="shared" si="4"/>
        <v>#DIV/0!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 t="s">
        <v>39</v>
      </c>
      <c r="AC36" s="25">
        <f t="shared" si="5"/>
        <v>0</v>
      </c>
      <c r="AD36" s="26">
        <v>0</v>
      </c>
      <c r="AE36" s="29"/>
      <c r="AF36" s="25"/>
      <c r="AG36" s="25"/>
      <c r="AH36" s="25">
        <f t="shared" si="6"/>
        <v>0</v>
      </c>
      <c r="AI36" s="25">
        <v>12</v>
      </c>
      <c r="AJ36" s="25">
        <v>84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33</v>
      </c>
      <c r="C37" s="1">
        <v>697</v>
      </c>
      <c r="D37" s="1">
        <v>288</v>
      </c>
      <c r="E37" s="1">
        <v>466</v>
      </c>
      <c r="F37" s="1">
        <v>433</v>
      </c>
      <c r="G37" s="6">
        <v>0.75</v>
      </c>
      <c r="H37" s="1">
        <v>180</v>
      </c>
      <c r="I37" s="1" t="s">
        <v>36</v>
      </c>
      <c r="J37" s="1">
        <v>466</v>
      </c>
      <c r="K37" s="1">
        <f t="shared" si="26"/>
        <v>0</v>
      </c>
      <c r="L37" s="1"/>
      <c r="M37" s="1"/>
      <c r="N37" s="1">
        <v>192</v>
      </c>
      <c r="O37" s="1"/>
      <c r="P37" s="1">
        <f t="shared" si="22"/>
        <v>93.2</v>
      </c>
      <c r="Q37" s="5">
        <f>14*P37-N37-F37</f>
        <v>679.8</v>
      </c>
      <c r="R37" s="5">
        <f>AE37*AD37+AG37*AD37</f>
        <v>672</v>
      </c>
      <c r="S37" s="5"/>
      <c r="T37" s="1"/>
      <c r="U37" s="21">
        <f t="shared" si="3"/>
        <v>13.916309012875535</v>
      </c>
      <c r="V37" s="21">
        <f t="shared" si="4"/>
        <v>6.7060085836909868</v>
      </c>
      <c r="W37" s="1">
        <v>78.2</v>
      </c>
      <c r="X37" s="1">
        <v>90.6</v>
      </c>
      <c r="Y37" s="1">
        <v>47.8</v>
      </c>
      <c r="Z37" s="1">
        <v>90.4</v>
      </c>
      <c r="AA37" s="1">
        <v>98.4</v>
      </c>
      <c r="AB37" s="1"/>
      <c r="AC37" s="1">
        <f t="shared" si="5"/>
        <v>509.84999999999997</v>
      </c>
      <c r="AD37" s="6">
        <v>8</v>
      </c>
      <c r="AE37" s="10">
        <f>MROUND(Q37,AD37*AI37)/AD37-AG37</f>
        <v>84</v>
      </c>
      <c r="AF37" s="1">
        <f>AE37*AD37*G37</f>
        <v>504</v>
      </c>
      <c r="AG37" s="1"/>
      <c r="AH37" s="1">
        <f t="shared" si="6"/>
        <v>0</v>
      </c>
      <c r="AI37" s="1">
        <v>12</v>
      </c>
      <c r="AJ37" s="1">
        <v>84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5" t="s">
        <v>75</v>
      </c>
      <c r="B38" s="25" t="s">
        <v>33</v>
      </c>
      <c r="C38" s="25"/>
      <c r="D38" s="25"/>
      <c r="E38" s="25"/>
      <c r="F38" s="25"/>
      <c r="G38" s="26">
        <v>0</v>
      </c>
      <c r="H38" s="25" t="e">
        <v>#N/A</v>
      </c>
      <c r="I38" s="25" t="s">
        <v>36</v>
      </c>
      <c r="J38" s="25"/>
      <c r="K38" s="25">
        <f t="shared" si="26"/>
        <v>0</v>
      </c>
      <c r="L38" s="25"/>
      <c r="M38" s="25"/>
      <c r="N38" s="25"/>
      <c r="O38" s="25"/>
      <c r="P38" s="25">
        <f t="shared" si="22"/>
        <v>0</v>
      </c>
      <c r="Q38" s="27"/>
      <c r="R38" s="27"/>
      <c r="S38" s="27"/>
      <c r="T38" s="25"/>
      <c r="U38" s="28" t="e">
        <f t="shared" si="3"/>
        <v>#DIV/0!</v>
      </c>
      <c r="V38" s="28" t="e">
        <f t="shared" si="4"/>
        <v>#DIV/0!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 t="s">
        <v>39</v>
      </c>
      <c r="AC38" s="25">
        <f t="shared" si="5"/>
        <v>0</v>
      </c>
      <c r="AD38" s="26">
        <v>0</v>
      </c>
      <c r="AE38" s="29"/>
      <c r="AF38" s="25"/>
      <c r="AG38" s="25"/>
      <c r="AH38" s="25">
        <f t="shared" si="6"/>
        <v>0</v>
      </c>
      <c r="AI38" s="25">
        <v>12</v>
      </c>
      <c r="AJ38" s="25">
        <v>84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5" t="s">
        <v>76</v>
      </c>
      <c r="B39" s="25" t="s">
        <v>33</v>
      </c>
      <c r="C39" s="25"/>
      <c r="D39" s="25"/>
      <c r="E39" s="25"/>
      <c r="F39" s="25"/>
      <c r="G39" s="26">
        <v>0</v>
      </c>
      <c r="H39" s="25" t="e">
        <v>#N/A</v>
      </c>
      <c r="I39" s="25" t="s">
        <v>36</v>
      </c>
      <c r="J39" s="25"/>
      <c r="K39" s="25">
        <f t="shared" si="26"/>
        <v>0</v>
      </c>
      <c r="L39" s="25"/>
      <c r="M39" s="25"/>
      <c r="N39" s="25"/>
      <c r="O39" s="25"/>
      <c r="P39" s="25">
        <f t="shared" si="22"/>
        <v>0</v>
      </c>
      <c r="Q39" s="27"/>
      <c r="R39" s="27"/>
      <c r="S39" s="27"/>
      <c r="T39" s="25"/>
      <c r="U39" s="28" t="e">
        <f t="shared" si="3"/>
        <v>#DIV/0!</v>
      </c>
      <c r="V39" s="28" t="e">
        <f t="shared" si="4"/>
        <v>#DIV/0!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 t="s">
        <v>39</v>
      </c>
      <c r="AC39" s="25">
        <f t="shared" si="5"/>
        <v>0</v>
      </c>
      <c r="AD39" s="26">
        <v>0</v>
      </c>
      <c r="AE39" s="29"/>
      <c r="AF39" s="25"/>
      <c r="AG39" s="25"/>
      <c r="AH39" s="25">
        <f t="shared" si="6"/>
        <v>0</v>
      </c>
      <c r="AI39" s="25">
        <v>12</v>
      </c>
      <c r="AJ39" s="25">
        <v>84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5" t="s">
        <v>77</v>
      </c>
      <c r="B40" s="25" t="s">
        <v>33</v>
      </c>
      <c r="C40" s="25"/>
      <c r="D40" s="25"/>
      <c r="E40" s="25"/>
      <c r="F40" s="25"/>
      <c r="G40" s="26">
        <v>0</v>
      </c>
      <c r="H40" s="25" t="e">
        <v>#N/A</v>
      </c>
      <c r="I40" s="25" t="s">
        <v>36</v>
      </c>
      <c r="J40" s="25"/>
      <c r="K40" s="25">
        <f t="shared" si="26"/>
        <v>0</v>
      </c>
      <c r="L40" s="25"/>
      <c r="M40" s="25"/>
      <c r="N40" s="25"/>
      <c r="O40" s="25"/>
      <c r="P40" s="25">
        <f t="shared" si="22"/>
        <v>0</v>
      </c>
      <c r="Q40" s="27"/>
      <c r="R40" s="27"/>
      <c r="S40" s="27"/>
      <c r="T40" s="25"/>
      <c r="U40" s="28" t="e">
        <f t="shared" si="3"/>
        <v>#DIV/0!</v>
      </c>
      <c r="V40" s="28" t="e">
        <f t="shared" si="4"/>
        <v>#DIV/0!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 t="s">
        <v>39</v>
      </c>
      <c r="AC40" s="25">
        <f t="shared" si="5"/>
        <v>0</v>
      </c>
      <c r="AD40" s="26">
        <v>0</v>
      </c>
      <c r="AE40" s="29"/>
      <c r="AF40" s="25"/>
      <c r="AG40" s="25"/>
      <c r="AH40" s="25">
        <f t="shared" si="6"/>
        <v>0</v>
      </c>
      <c r="AI40" s="25">
        <v>12</v>
      </c>
      <c r="AJ40" s="25">
        <v>84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33</v>
      </c>
      <c r="C41" s="1">
        <v>208</v>
      </c>
      <c r="D41" s="1">
        <v>864</v>
      </c>
      <c r="E41" s="1">
        <v>357</v>
      </c>
      <c r="F41" s="1">
        <v>628</v>
      </c>
      <c r="G41" s="6">
        <v>0.9</v>
      </c>
      <c r="H41" s="1">
        <v>180</v>
      </c>
      <c r="I41" s="1" t="s">
        <v>36</v>
      </c>
      <c r="J41" s="1">
        <v>367</v>
      </c>
      <c r="K41" s="1">
        <f t="shared" si="26"/>
        <v>-10</v>
      </c>
      <c r="L41" s="1"/>
      <c r="M41" s="1"/>
      <c r="N41" s="1">
        <v>288</v>
      </c>
      <c r="O41" s="1"/>
      <c r="P41" s="1">
        <f t="shared" si="22"/>
        <v>71.400000000000006</v>
      </c>
      <c r="Q41" s="5">
        <f>18*P41-N41-F41</f>
        <v>369.20000000000005</v>
      </c>
      <c r="R41" s="5">
        <f>AE41*AD41+AG41*AD41</f>
        <v>384</v>
      </c>
      <c r="S41" s="5"/>
      <c r="T41" s="1"/>
      <c r="U41" s="21">
        <f t="shared" si="3"/>
        <v>18.207282913165265</v>
      </c>
      <c r="V41" s="21">
        <f t="shared" si="4"/>
        <v>12.829131652661063</v>
      </c>
      <c r="W41" s="1">
        <v>93.4</v>
      </c>
      <c r="X41" s="1">
        <v>102.2</v>
      </c>
      <c r="Y41" s="1">
        <v>71.2</v>
      </c>
      <c r="Z41" s="1">
        <v>82</v>
      </c>
      <c r="AA41" s="1">
        <v>79.8</v>
      </c>
      <c r="AB41" s="1"/>
      <c r="AC41" s="1">
        <f t="shared" si="5"/>
        <v>332.28000000000003</v>
      </c>
      <c r="AD41" s="6">
        <v>8</v>
      </c>
      <c r="AE41" s="10">
        <f>MROUND(Q41,AD41*AI41)/AD41-AG41</f>
        <v>48</v>
      </c>
      <c r="AF41" s="1">
        <f>AE41*AD41*G41</f>
        <v>345.6</v>
      </c>
      <c r="AG41" s="1"/>
      <c r="AH41" s="1">
        <f t="shared" si="6"/>
        <v>0</v>
      </c>
      <c r="AI41" s="1">
        <v>12</v>
      </c>
      <c r="AJ41" s="1">
        <v>84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5" t="s">
        <v>79</v>
      </c>
      <c r="B42" s="25" t="s">
        <v>33</v>
      </c>
      <c r="C42" s="25"/>
      <c r="D42" s="25"/>
      <c r="E42" s="25"/>
      <c r="F42" s="25"/>
      <c r="G42" s="26">
        <v>0</v>
      </c>
      <c r="H42" s="25" t="e">
        <v>#N/A</v>
      </c>
      <c r="I42" s="25" t="s">
        <v>36</v>
      </c>
      <c r="J42" s="25"/>
      <c r="K42" s="25">
        <f t="shared" si="26"/>
        <v>0</v>
      </c>
      <c r="L42" s="25"/>
      <c r="M42" s="25"/>
      <c r="N42" s="25"/>
      <c r="O42" s="25"/>
      <c r="P42" s="25">
        <f t="shared" si="22"/>
        <v>0</v>
      </c>
      <c r="Q42" s="27"/>
      <c r="R42" s="27"/>
      <c r="S42" s="27"/>
      <c r="T42" s="25"/>
      <c r="U42" s="28" t="e">
        <f t="shared" si="3"/>
        <v>#DIV/0!</v>
      </c>
      <c r="V42" s="28" t="e">
        <f t="shared" si="4"/>
        <v>#DIV/0!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 t="s">
        <v>39</v>
      </c>
      <c r="AC42" s="25">
        <f t="shared" si="5"/>
        <v>0</v>
      </c>
      <c r="AD42" s="26">
        <v>0</v>
      </c>
      <c r="AE42" s="29"/>
      <c r="AF42" s="25"/>
      <c r="AG42" s="25"/>
      <c r="AH42" s="25">
        <f t="shared" si="6"/>
        <v>0</v>
      </c>
      <c r="AI42" s="25">
        <v>12</v>
      </c>
      <c r="AJ42" s="25">
        <v>84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5" t="s">
        <v>80</v>
      </c>
      <c r="B43" s="25" t="s">
        <v>33</v>
      </c>
      <c r="C43" s="25"/>
      <c r="D43" s="25"/>
      <c r="E43" s="25"/>
      <c r="F43" s="25"/>
      <c r="G43" s="26">
        <v>0</v>
      </c>
      <c r="H43" s="25" t="e">
        <v>#N/A</v>
      </c>
      <c r="I43" s="25" t="s">
        <v>36</v>
      </c>
      <c r="J43" s="25"/>
      <c r="K43" s="25">
        <f t="shared" si="26"/>
        <v>0</v>
      </c>
      <c r="L43" s="25"/>
      <c r="M43" s="25"/>
      <c r="N43" s="25"/>
      <c r="O43" s="25"/>
      <c r="P43" s="25">
        <f t="shared" si="22"/>
        <v>0</v>
      </c>
      <c r="Q43" s="27"/>
      <c r="R43" s="27"/>
      <c r="S43" s="27"/>
      <c r="T43" s="25"/>
      <c r="U43" s="28" t="e">
        <f t="shared" si="3"/>
        <v>#DIV/0!</v>
      </c>
      <c r="V43" s="28" t="e">
        <f t="shared" si="4"/>
        <v>#DIV/0!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 t="s">
        <v>39</v>
      </c>
      <c r="AC43" s="25">
        <f t="shared" si="5"/>
        <v>0</v>
      </c>
      <c r="AD43" s="26">
        <v>0</v>
      </c>
      <c r="AE43" s="29"/>
      <c r="AF43" s="25"/>
      <c r="AG43" s="25"/>
      <c r="AH43" s="25">
        <f t="shared" si="6"/>
        <v>0</v>
      </c>
      <c r="AI43" s="25">
        <v>12</v>
      </c>
      <c r="AJ43" s="25">
        <v>84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33</v>
      </c>
      <c r="C44" s="1">
        <v>356</v>
      </c>
      <c r="D44" s="1">
        <v>1248</v>
      </c>
      <c r="E44" s="1">
        <v>1201</v>
      </c>
      <c r="F44" s="1">
        <v>262</v>
      </c>
      <c r="G44" s="6">
        <v>0.9</v>
      </c>
      <c r="H44" s="1">
        <v>180</v>
      </c>
      <c r="I44" s="1" t="s">
        <v>36</v>
      </c>
      <c r="J44" s="1">
        <v>1244</v>
      </c>
      <c r="K44" s="1">
        <f t="shared" si="26"/>
        <v>-43</v>
      </c>
      <c r="L44" s="1"/>
      <c r="M44" s="1"/>
      <c r="N44" s="1">
        <v>1632</v>
      </c>
      <c r="O44" s="1">
        <v>1440</v>
      </c>
      <c r="P44" s="1">
        <f t="shared" si="22"/>
        <v>240.2</v>
      </c>
      <c r="Q44" s="5">
        <v>0</v>
      </c>
      <c r="R44" s="5">
        <f t="shared" ref="R44:R58" si="27">AE44*AD44+AG44*AD44</f>
        <v>0</v>
      </c>
      <c r="S44" s="5"/>
      <c r="T44" s="1" t="s">
        <v>128</v>
      </c>
      <c r="U44" s="21">
        <f t="shared" si="3"/>
        <v>7.8850957535387183</v>
      </c>
      <c r="V44" s="21">
        <f t="shared" si="4"/>
        <v>7.8850957535387183</v>
      </c>
      <c r="W44" s="1">
        <v>221.8</v>
      </c>
      <c r="X44" s="1">
        <v>184.6</v>
      </c>
      <c r="Y44" s="1">
        <v>87.6</v>
      </c>
      <c r="Z44" s="1">
        <v>183.4</v>
      </c>
      <c r="AA44" s="1">
        <v>198.6</v>
      </c>
      <c r="AB44" s="34" t="s">
        <v>126</v>
      </c>
      <c r="AC44" s="1">
        <f t="shared" si="5"/>
        <v>0</v>
      </c>
      <c r="AD44" s="6">
        <v>8</v>
      </c>
      <c r="AE44" s="10">
        <f t="shared" ref="AE44:AE58" si="28">MROUND(Q44,AD44*AI44)/AD44-AG44</f>
        <v>0</v>
      </c>
      <c r="AF44" s="1">
        <f t="shared" ref="AF44:AF58" si="29">AE44*AD44*G44</f>
        <v>0</v>
      </c>
      <c r="AG44" s="1"/>
      <c r="AH44" s="1">
        <f t="shared" si="6"/>
        <v>0</v>
      </c>
      <c r="AI44" s="1">
        <v>12</v>
      </c>
      <c r="AJ44" s="1">
        <v>84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33</v>
      </c>
      <c r="C45" s="1">
        <v>267</v>
      </c>
      <c r="D45" s="1">
        <v>192</v>
      </c>
      <c r="E45" s="1">
        <v>218</v>
      </c>
      <c r="F45" s="1">
        <v>196</v>
      </c>
      <c r="G45" s="6">
        <v>0.43</v>
      </c>
      <c r="H45" s="1">
        <v>180</v>
      </c>
      <c r="I45" s="1" t="s">
        <v>36</v>
      </c>
      <c r="J45" s="1">
        <v>210</v>
      </c>
      <c r="K45" s="1">
        <f t="shared" si="26"/>
        <v>8</v>
      </c>
      <c r="L45" s="1"/>
      <c r="M45" s="1"/>
      <c r="N45" s="1">
        <v>192</v>
      </c>
      <c r="O45" s="1"/>
      <c r="P45" s="1">
        <f t="shared" si="22"/>
        <v>43.6</v>
      </c>
      <c r="Q45" s="5">
        <f t="shared" ref="Q45:Q58" si="30">14*P45-N45-F45</f>
        <v>222.39999999999998</v>
      </c>
      <c r="R45" s="5">
        <f t="shared" si="27"/>
        <v>192</v>
      </c>
      <c r="S45" s="5"/>
      <c r="T45" s="1"/>
      <c r="U45" s="21">
        <f t="shared" si="3"/>
        <v>13.302752293577981</v>
      </c>
      <c r="V45" s="21">
        <f t="shared" si="4"/>
        <v>8.8990825688073389</v>
      </c>
      <c r="W45" s="1">
        <v>41</v>
      </c>
      <c r="X45" s="1">
        <v>49.4</v>
      </c>
      <c r="Y45" s="1">
        <v>47</v>
      </c>
      <c r="Z45" s="1">
        <v>51.4</v>
      </c>
      <c r="AA45" s="1">
        <v>48</v>
      </c>
      <c r="AB45" s="1"/>
      <c r="AC45" s="1">
        <f t="shared" si="5"/>
        <v>95.631999999999991</v>
      </c>
      <c r="AD45" s="6">
        <v>16</v>
      </c>
      <c r="AE45" s="10">
        <f t="shared" si="28"/>
        <v>12</v>
      </c>
      <c r="AF45" s="1">
        <f t="shared" si="29"/>
        <v>82.56</v>
      </c>
      <c r="AG45" s="1"/>
      <c r="AH45" s="1">
        <f t="shared" si="6"/>
        <v>0</v>
      </c>
      <c r="AI45" s="1">
        <v>12</v>
      </c>
      <c r="AJ45" s="1">
        <v>84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46</v>
      </c>
      <c r="C46" s="1">
        <v>1935</v>
      </c>
      <c r="D46" s="1">
        <v>480</v>
      </c>
      <c r="E46" s="1">
        <v>1020</v>
      </c>
      <c r="F46" s="1">
        <v>1250</v>
      </c>
      <c r="G46" s="6">
        <v>1</v>
      </c>
      <c r="H46" s="1">
        <v>180</v>
      </c>
      <c r="I46" s="1" t="s">
        <v>36</v>
      </c>
      <c r="J46" s="1">
        <v>1035</v>
      </c>
      <c r="K46" s="1">
        <f t="shared" si="26"/>
        <v>-15</v>
      </c>
      <c r="L46" s="1"/>
      <c r="M46" s="1"/>
      <c r="N46" s="1">
        <v>660</v>
      </c>
      <c r="O46" s="1"/>
      <c r="P46" s="1">
        <f t="shared" si="22"/>
        <v>204</v>
      </c>
      <c r="Q46" s="5">
        <f t="shared" si="30"/>
        <v>946</v>
      </c>
      <c r="R46" s="5">
        <f t="shared" si="27"/>
        <v>960</v>
      </c>
      <c r="S46" s="5"/>
      <c r="T46" s="1"/>
      <c r="U46" s="21">
        <f t="shared" si="3"/>
        <v>14.068627450980392</v>
      </c>
      <c r="V46" s="21">
        <f t="shared" si="4"/>
        <v>9.3627450980392162</v>
      </c>
      <c r="W46" s="1">
        <v>197</v>
      </c>
      <c r="X46" s="1">
        <v>233</v>
      </c>
      <c r="Y46" s="1">
        <v>220</v>
      </c>
      <c r="Z46" s="1">
        <v>268</v>
      </c>
      <c r="AA46" s="1">
        <v>224</v>
      </c>
      <c r="AB46" s="1"/>
      <c r="AC46" s="1">
        <f t="shared" si="5"/>
        <v>946</v>
      </c>
      <c r="AD46" s="6">
        <v>5</v>
      </c>
      <c r="AE46" s="10">
        <f t="shared" si="28"/>
        <v>0</v>
      </c>
      <c r="AF46" s="1">
        <f t="shared" si="29"/>
        <v>0</v>
      </c>
      <c r="AG46" s="1">
        <v>192</v>
      </c>
      <c r="AH46" s="1">
        <f t="shared" si="6"/>
        <v>960</v>
      </c>
      <c r="AI46" s="1">
        <v>12</v>
      </c>
      <c r="AJ46" s="1">
        <v>144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33</v>
      </c>
      <c r="C47" s="1">
        <v>312</v>
      </c>
      <c r="D47" s="1">
        <v>2790</v>
      </c>
      <c r="E47" s="1">
        <v>1123</v>
      </c>
      <c r="F47" s="1">
        <v>1671</v>
      </c>
      <c r="G47" s="6">
        <v>0.9</v>
      </c>
      <c r="H47" s="1">
        <v>180</v>
      </c>
      <c r="I47" s="1" t="s">
        <v>36</v>
      </c>
      <c r="J47" s="1">
        <v>1173</v>
      </c>
      <c r="K47" s="1">
        <f t="shared" si="26"/>
        <v>-50</v>
      </c>
      <c r="L47" s="1"/>
      <c r="M47" s="1"/>
      <c r="N47" s="1">
        <v>1344</v>
      </c>
      <c r="O47" s="1"/>
      <c r="P47" s="1">
        <f t="shared" si="22"/>
        <v>224.6</v>
      </c>
      <c r="Q47" s="5">
        <f>18*P47-N47-F47</f>
        <v>1027.7999999999997</v>
      </c>
      <c r="R47" s="5">
        <f t="shared" si="27"/>
        <v>1056</v>
      </c>
      <c r="S47" s="5"/>
      <c r="T47" s="1"/>
      <c r="U47" s="21">
        <f t="shared" si="3"/>
        <v>18.125556544968834</v>
      </c>
      <c r="V47" s="21">
        <f t="shared" si="4"/>
        <v>13.42386464826358</v>
      </c>
      <c r="W47" s="1">
        <v>297.8</v>
      </c>
      <c r="X47" s="1">
        <v>304.39999999999998</v>
      </c>
      <c r="Y47" s="1">
        <v>187.8</v>
      </c>
      <c r="Z47" s="1">
        <v>264.39999999999998</v>
      </c>
      <c r="AA47" s="1">
        <v>306</v>
      </c>
      <c r="AB47" s="1"/>
      <c r="AC47" s="1">
        <f t="shared" si="5"/>
        <v>925.01999999999975</v>
      </c>
      <c r="AD47" s="6">
        <v>8</v>
      </c>
      <c r="AE47" s="10">
        <f t="shared" si="28"/>
        <v>132</v>
      </c>
      <c r="AF47" s="1">
        <f t="shared" si="29"/>
        <v>950.4</v>
      </c>
      <c r="AG47" s="1"/>
      <c r="AH47" s="1">
        <f t="shared" si="6"/>
        <v>0</v>
      </c>
      <c r="AI47" s="1">
        <v>12</v>
      </c>
      <c r="AJ47" s="1">
        <v>84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33</v>
      </c>
      <c r="C48" s="1">
        <v>260</v>
      </c>
      <c r="D48" s="1">
        <v>384</v>
      </c>
      <c r="E48" s="1">
        <v>223</v>
      </c>
      <c r="F48" s="1">
        <v>394</v>
      </c>
      <c r="G48" s="6">
        <v>0.43</v>
      </c>
      <c r="H48" s="1">
        <v>180</v>
      </c>
      <c r="I48" s="1" t="s">
        <v>36</v>
      </c>
      <c r="J48" s="1">
        <v>231</v>
      </c>
      <c r="K48" s="1">
        <f t="shared" si="26"/>
        <v>-8</v>
      </c>
      <c r="L48" s="1"/>
      <c r="M48" s="1"/>
      <c r="N48" s="1">
        <v>0</v>
      </c>
      <c r="O48" s="1"/>
      <c r="P48" s="1">
        <f t="shared" si="22"/>
        <v>44.6</v>
      </c>
      <c r="Q48" s="5">
        <f>16*P48-N48-F48</f>
        <v>319.60000000000002</v>
      </c>
      <c r="R48" s="5">
        <f t="shared" si="27"/>
        <v>384</v>
      </c>
      <c r="S48" s="5"/>
      <c r="T48" s="1"/>
      <c r="U48" s="21">
        <f t="shared" si="3"/>
        <v>17.443946188340806</v>
      </c>
      <c r="V48" s="21">
        <f t="shared" si="4"/>
        <v>8.8340807174887885</v>
      </c>
      <c r="W48" s="1">
        <v>44.4</v>
      </c>
      <c r="X48" s="1">
        <v>61.6</v>
      </c>
      <c r="Y48" s="1">
        <v>55.6</v>
      </c>
      <c r="Z48" s="1">
        <v>56.6</v>
      </c>
      <c r="AA48" s="1">
        <v>69.2</v>
      </c>
      <c r="AB48" s="1"/>
      <c r="AC48" s="1">
        <f t="shared" si="5"/>
        <v>137.428</v>
      </c>
      <c r="AD48" s="6">
        <v>16</v>
      </c>
      <c r="AE48" s="10">
        <f t="shared" si="28"/>
        <v>24</v>
      </c>
      <c r="AF48" s="1">
        <f t="shared" si="29"/>
        <v>165.12</v>
      </c>
      <c r="AG48" s="1"/>
      <c r="AH48" s="1">
        <f t="shared" si="6"/>
        <v>0</v>
      </c>
      <c r="AI48" s="1">
        <v>12</v>
      </c>
      <c r="AJ48" s="1">
        <v>84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4" t="s">
        <v>86</v>
      </c>
      <c r="B49" s="1" t="s">
        <v>33</v>
      </c>
      <c r="C49" s="1"/>
      <c r="D49" s="1">
        <v>120</v>
      </c>
      <c r="E49" s="1">
        <v>37</v>
      </c>
      <c r="F49" s="1">
        <v>83</v>
      </c>
      <c r="G49" s="6">
        <v>0.7</v>
      </c>
      <c r="H49" s="1">
        <v>180</v>
      </c>
      <c r="I49" s="1" t="s">
        <v>36</v>
      </c>
      <c r="J49" s="1">
        <v>46</v>
      </c>
      <c r="K49" s="1">
        <f t="shared" si="26"/>
        <v>-9</v>
      </c>
      <c r="L49" s="1"/>
      <c r="M49" s="1"/>
      <c r="N49" s="1">
        <v>0</v>
      </c>
      <c r="O49" s="1"/>
      <c r="P49" s="1">
        <f t="shared" ref="P49" si="31">E49/5</f>
        <v>7.4</v>
      </c>
      <c r="Q49" s="5">
        <f>20*P49-N49-F49</f>
        <v>65</v>
      </c>
      <c r="R49" s="5">
        <f t="shared" si="27"/>
        <v>120</v>
      </c>
      <c r="S49" s="5"/>
      <c r="T49" s="1"/>
      <c r="U49" s="21">
        <f t="shared" si="3"/>
        <v>27.432432432432432</v>
      </c>
      <c r="V49" s="21">
        <f t="shared" si="4"/>
        <v>11.216216216216216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 t="s">
        <v>87</v>
      </c>
      <c r="AC49" s="1">
        <f t="shared" si="5"/>
        <v>45.5</v>
      </c>
      <c r="AD49" s="6">
        <v>10</v>
      </c>
      <c r="AE49" s="10">
        <f t="shared" si="28"/>
        <v>12</v>
      </c>
      <c r="AF49" s="1">
        <f t="shared" si="29"/>
        <v>84</v>
      </c>
      <c r="AG49" s="1"/>
      <c r="AH49" s="1">
        <f t="shared" si="6"/>
        <v>0</v>
      </c>
      <c r="AI49" s="1">
        <v>12</v>
      </c>
      <c r="AJ49" s="1">
        <v>84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4" t="s">
        <v>88</v>
      </c>
      <c r="B50" s="1" t="s">
        <v>33</v>
      </c>
      <c r="C50" s="1"/>
      <c r="D50" s="1">
        <v>120</v>
      </c>
      <c r="E50" s="1">
        <v>29</v>
      </c>
      <c r="F50" s="1">
        <v>91</v>
      </c>
      <c r="G50" s="6">
        <v>0.7</v>
      </c>
      <c r="H50" s="1">
        <v>180</v>
      </c>
      <c r="I50" s="1" t="s">
        <v>36</v>
      </c>
      <c r="J50" s="1">
        <v>37</v>
      </c>
      <c r="K50" s="1">
        <f t="shared" si="26"/>
        <v>-8</v>
      </c>
      <c r="L50" s="1"/>
      <c r="M50" s="1"/>
      <c r="N50" s="1">
        <v>0</v>
      </c>
      <c r="O50" s="1"/>
      <c r="P50" s="1">
        <f t="shared" ref="P50" si="32">E50/5</f>
        <v>5.8</v>
      </c>
      <c r="Q50" s="5"/>
      <c r="R50" s="5">
        <f t="shared" si="27"/>
        <v>0</v>
      </c>
      <c r="S50" s="5"/>
      <c r="T50" s="1"/>
      <c r="U50" s="21">
        <f t="shared" si="3"/>
        <v>15.689655172413794</v>
      </c>
      <c r="V50" s="21">
        <f t="shared" si="4"/>
        <v>15.689655172413794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 t="s">
        <v>87</v>
      </c>
      <c r="AC50" s="1">
        <f t="shared" si="5"/>
        <v>0</v>
      </c>
      <c r="AD50" s="6">
        <v>10</v>
      </c>
      <c r="AE50" s="10">
        <f t="shared" si="28"/>
        <v>0</v>
      </c>
      <c r="AF50" s="1">
        <f t="shared" si="29"/>
        <v>0</v>
      </c>
      <c r="AG50" s="1"/>
      <c r="AH50" s="1">
        <f t="shared" si="6"/>
        <v>0</v>
      </c>
      <c r="AI50" s="1">
        <v>12</v>
      </c>
      <c r="AJ50" s="1">
        <v>84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89</v>
      </c>
      <c r="B51" s="1" t="s">
        <v>33</v>
      </c>
      <c r="C51" s="1">
        <v>85</v>
      </c>
      <c r="D51" s="1"/>
      <c r="E51" s="1">
        <v>64</v>
      </c>
      <c r="F51" s="1">
        <v>7</v>
      </c>
      <c r="G51" s="6">
        <v>0.7</v>
      </c>
      <c r="H51" s="1">
        <v>180</v>
      </c>
      <c r="I51" s="1" t="s">
        <v>36</v>
      </c>
      <c r="J51" s="1">
        <v>62</v>
      </c>
      <c r="K51" s="1">
        <f t="shared" si="26"/>
        <v>2</v>
      </c>
      <c r="L51" s="1"/>
      <c r="M51" s="1"/>
      <c r="N51" s="1">
        <v>96</v>
      </c>
      <c r="O51" s="1"/>
      <c r="P51" s="1">
        <f t="shared" ref="P51:P63" si="33">E51/5</f>
        <v>12.8</v>
      </c>
      <c r="Q51" s="5">
        <f t="shared" si="30"/>
        <v>76.200000000000017</v>
      </c>
      <c r="R51" s="5">
        <f t="shared" si="27"/>
        <v>96</v>
      </c>
      <c r="S51" s="5"/>
      <c r="T51" s="1"/>
      <c r="U51" s="21">
        <f t="shared" si="3"/>
        <v>15.546875</v>
      </c>
      <c r="V51" s="21">
        <f t="shared" si="4"/>
        <v>8.046875</v>
      </c>
      <c r="W51" s="1">
        <v>5.6</v>
      </c>
      <c r="X51" s="1">
        <v>7.8</v>
      </c>
      <c r="Y51" s="1">
        <v>5</v>
      </c>
      <c r="Z51" s="1">
        <v>2.6</v>
      </c>
      <c r="AA51" s="1">
        <v>0</v>
      </c>
      <c r="AB51" s="1" t="s">
        <v>90</v>
      </c>
      <c r="AC51" s="1">
        <f t="shared" si="5"/>
        <v>53.340000000000011</v>
      </c>
      <c r="AD51" s="6">
        <v>8</v>
      </c>
      <c r="AE51" s="10">
        <f t="shared" si="28"/>
        <v>12</v>
      </c>
      <c r="AF51" s="1">
        <f t="shared" si="29"/>
        <v>67.199999999999989</v>
      </c>
      <c r="AG51" s="1"/>
      <c r="AH51" s="1">
        <f t="shared" si="6"/>
        <v>0</v>
      </c>
      <c r="AI51" s="1">
        <v>12</v>
      </c>
      <c r="AJ51" s="1">
        <v>84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33</v>
      </c>
      <c r="C52" s="1">
        <v>20</v>
      </c>
      <c r="D52" s="1">
        <v>99</v>
      </c>
      <c r="E52" s="1">
        <v>54</v>
      </c>
      <c r="F52" s="1">
        <v>65</v>
      </c>
      <c r="G52" s="6">
        <v>0.7</v>
      </c>
      <c r="H52" s="1">
        <v>180</v>
      </c>
      <c r="I52" s="1" t="s">
        <v>36</v>
      </c>
      <c r="J52" s="1">
        <v>59</v>
      </c>
      <c r="K52" s="1">
        <f t="shared" si="26"/>
        <v>-5</v>
      </c>
      <c r="L52" s="1"/>
      <c r="M52" s="1"/>
      <c r="N52" s="1">
        <v>0</v>
      </c>
      <c r="O52" s="1"/>
      <c r="P52" s="1">
        <f t="shared" si="33"/>
        <v>10.8</v>
      </c>
      <c r="Q52" s="5">
        <f t="shared" si="30"/>
        <v>86.200000000000017</v>
      </c>
      <c r="R52" s="5">
        <f t="shared" si="27"/>
        <v>96</v>
      </c>
      <c r="S52" s="5"/>
      <c r="T52" s="1"/>
      <c r="U52" s="21">
        <f t="shared" si="3"/>
        <v>14.907407407407407</v>
      </c>
      <c r="V52" s="21">
        <f t="shared" si="4"/>
        <v>6.0185185185185182</v>
      </c>
      <c r="W52" s="1">
        <v>6</v>
      </c>
      <c r="X52" s="1">
        <v>5.8</v>
      </c>
      <c r="Y52" s="1">
        <v>4.2</v>
      </c>
      <c r="Z52" s="1">
        <v>11.8</v>
      </c>
      <c r="AA52" s="1">
        <v>10.4</v>
      </c>
      <c r="AB52" s="1"/>
      <c r="AC52" s="1">
        <f t="shared" si="5"/>
        <v>60.340000000000011</v>
      </c>
      <c r="AD52" s="6">
        <v>8</v>
      </c>
      <c r="AE52" s="10">
        <f t="shared" si="28"/>
        <v>12</v>
      </c>
      <c r="AF52" s="1">
        <f t="shared" si="29"/>
        <v>67.199999999999989</v>
      </c>
      <c r="AG52" s="1"/>
      <c r="AH52" s="1">
        <f t="shared" si="6"/>
        <v>0</v>
      </c>
      <c r="AI52" s="1">
        <v>12</v>
      </c>
      <c r="AJ52" s="1">
        <v>84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33</v>
      </c>
      <c r="C53" s="1">
        <v>25</v>
      </c>
      <c r="D53" s="1"/>
      <c r="E53" s="1">
        <v>20</v>
      </c>
      <c r="F53" s="1">
        <v>-3</v>
      </c>
      <c r="G53" s="6">
        <v>0.7</v>
      </c>
      <c r="H53" s="1">
        <v>180</v>
      </c>
      <c r="I53" s="1" t="s">
        <v>36</v>
      </c>
      <c r="J53" s="1">
        <v>24</v>
      </c>
      <c r="K53" s="1">
        <f t="shared" si="26"/>
        <v>-4</v>
      </c>
      <c r="L53" s="1"/>
      <c r="M53" s="1"/>
      <c r="N53" s="1">
        <v>96</v>
      </c>
      <c r="O53" s="1"/>
      <c r="P53" s="1">
        <f t="shared" si="33"/>
        <v>4</v>
      </c>
      <c r="Q53" s="5"/>
      <c r="R53" s="5">
        <f t="shared" si="27"/>
        <v>0</v>
      </c>
      <c r="S53" s="5"/>
      <c r="T53" s="1"/>
      <c r="U53" s="21">
        <f t="shared" si="3"/>
        <v>23.25</v>
      </c>
      <c r="V53" s="21">
        <f t="shared" si="4"/>
        <v>23.25</v>
      </c>
      <c r="W53" s="1">
        <v>2.4</v>
      </c>
      <c r="X53" s="1">
        <v>3</v>
      </c>
      <c r="Y53" s="1">
        <v>3.6</v>
      </c>
      <c r="Z53" s="1">
        <v>10.6</v>
      </c>
      <c r="AA53" s="1">
        <v>2.4</v>
      </c>
      <c r="AB53" s="1"/>
      <c r="AC53" s="1">
        <f t="shared" si="5"/>
        <v>0</v>
      </c>
      <c r="AD53" s="6">
        <v>8</v>
      </c>
      <c r="AE53" s="10">
        <f t="shared" si="28"/>
        <v>0</v>
      </c>
      <c r="AF53" s="1">
        <f t="shared" si="29"/>
        <v>0</v>
      </c>
      <c r="AG53" s="1"/>
      <c r="AH53" s="1">
        <f t="shared" si="6"/>
        <v>0</v>
      </c>
      <c r="AI53" s="1">
        <v>12</v>
      </c>
      <c r="AJ53" s="1">
        <v>84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33</v>
      </c>
      <c r="C54" s="1">
        <v>5</v>
      </c>
      <c r="D54" s="1">
        <v>1248</v>
      </c>
      <c r="E54" s="1">
        <v>341</v>
      </c>
      <c r="F54" s="1">
        <v>907</v>
      </c>
      <c r="G54" s="6">
        <v>0.7</v>
      </c>
      <c r="H54" s="1">
        <v>180</v>
      </c>
      <c r="I54" s="1" t="s">
        <v>36</v>
      </c>
      <c r="J54" s="1">
        <v>385</v>
      </c>
      <c r="K54" s="1">
        <f t="shared" si="26"/>
        <v>-44</v>
      </c>
      <c r="L54" s="1"/>
      <c r="M54" s="1"/>
      <c r="N54" s="1">
        <v>0</v>
      </c>
      <c r="O54" s="1"/>
      <c r="P54" s="1">
        <f t="shared" si="33"/>
        <v>68.2</v>
      </c>
      <c r="Q54" s="5">
        <f>16*P54-N54-F54</f>
        <v>184.20000000000005</v>
      </c>
      <c r="R54" s="5">
        <f t="shared" si="27"/>
        <v>192</v>
      </c>
      <c r="S54" s="5"/>
      <c r="T54" s="1"/>
      <c r="U54" s="21">
        <f t="shared" si="3"/>
        <v>16.114369501466275</v>
      </c>
      <c r="V54" s="21">
        <f t="shared" si="4"/>
        <v>13.299120234604105</v>
      </c>
      <c r="W54" s="1">
        <v>42.6</v>
      </c>
      <c r="X54" s="1">
        <v>106.2</v>
      </c>
      <c r="Y54" s="1">
        <v>43.2</v>
      </c>
      <c r="Z54" s="1">
        <v>74.599999999999994</v>
      </c>
      <c r="AA54" s="1">
        <v>89.2</v>
      </c>
      <c r="AB54" s="1"/>
      <c r="AC54" s="1">
        <f t="shared" si="5"/>
        <v>128.94000000000003</v>
      </c>
      <c r="AD54" s="6">
        <v>8</v>
      </c>
      <c r="AE54" s="10">
        <f t="shared" si="28"/>
        <v>24</v>
      </c>
      <c r="AF54" s="1">
        <f t="shared" si="29"/>
        <v>134.39999999999998</v>
      </c>
      <c r="AG54" s="1"/>
      <c r="AH54" s="1">
        <f t="shared" si="6"/>
        <v>0</v>
      </c>
      <c r="AI54" s="1">
        <v>12</v>
      </c>
      <c r="AJ54" s="1">
        <v>84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33</v>
      </c>
      <c r="C55" s="1">
        <v>188</v>
      </c>
      <c r="D55" s="1">
        <v>384</v>
      </c>
      <c r="E55" s="1">
        <v>263</v>
      </c>
      <c r="F55" s="1">
        <v>276</v>
      </c>
      <c r="G55" s="6">
        <v>0.9</v>
      </c>
      <c r="H55" s="1">
        <v>180</v>
      </c>
      <c r="I55" s="1" t="s">
        <v>36</v>
      </c>
      <c r="J55" s="1">
        <v>263</v>
      </c>
      <c r="K55" s="1">
        <f t="shared" si="26"/>
        <v>0</v>
      </c>
      <c r="L55" s="1"/>
      <c r="M55" s="1"/>
      <c r="N55" s="1">
        <v>0</v>
      </c>
      <c r="O55" s="1"/>
      <c r="P55" s="1">
        <f t="shared" si="33"/>
        <v>52.6</v>
      </c>
      <c r="Q55" s="5">
        <f t="shared" si="30"/>
        <v>460.4</v>
      </c>
      <c r="R55" s="5">
        <f t="shared" si="27"/>
        <v>480</v>
      </c>
      <c r="S55" s="5"/>
      <c r="T55" s="1"/>
      <c r="U55" s="21">
        <f t="shared" si="3"/>
        <v>14.372623574144486</v>
      </c>
      <c r="V55" s="21">
        <f t="shared" si="4"/>
        <v>5.247148288973384</v>
      </c>
      <c r="W55" s="1">
        <v>27.6</v>
      </c>
      <c r="X55" s="1">
        <v>46.6</v>
      </c>
      <c r="Y55" s="1">
        <v>29</v>
      </c>
      <c r="Z55" s="1">
        <v>30.2</v>
      </c>
      <c r="AA55" s="1">
        <v>54.4</v>
      </c>
      <c r="AB55" s="1"/>
      <c r="AC55" s="1">
        <f t="shared" si="5"/>
        <v>414.36</v>
      </c>
      <c r="AD55" s="6">
        <v>8</v>
      </c>
      <c r="AE55" s="10">
        <f t="shared" si="28"/>
        <v>60</v>
      </c>
      <c r="AF55" s="1">
        <f t="shared" si="29"/>
        <v>432</v>
      </c>
      <c r="AG55" s="1"/>
      <c r="AH55" s="1">
        <f t="shared" si="6"/>
        <v>0</v>
      </c>
      <c r="AI55" s="1">
        <v>12</v>
      </c>
      <c r="AJ55" s="1">
        <v>84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33</v>
      </c>
      <c r="C56" s="1">
        <v>595</v>
      </c>
      <c r="D56" s="1"/>
      <c r="E56" s="1">
        <v>365</v>
      </c>
      <c r="F56" s="1">
        <v>185</v>
      </c>
      <c r="G56" s="6">
        <v>0.9</v>
      </c>
      <c r="H56" s="1">
        <v>180</v>
      </c>
      <c r="I56" s="1" t="s">
        <v>36</v>
      </c>
      <c r="J56" s="1">
        <v>360</v>
      </c>
      <c r="K56" s="1">
        <f t="shared" si="26"/>
        <v>5</v>
      </c>
      <c r="L56" s="1"/>
      <c r="M56" s="1"/>
      <c r="N56" s="1">
        <v>0</v>
      </c>
      <c r="O56" s="1"/>
      <c r="P56" s="1">
        <f t="shared" si="33"/>
        <v>73</v>
      </c>
      <c r="Q56" s="5">
        <f t="shared" si="30"/>
        <v>837</v>
      </c>
      <c r="R56" s="5">
        <f t="shared" si="27"/>
        <v>864</v>
      </c>
      <c r="S56" s="5"/>
      <c r="T56" s="1"/>
      <c r="U56" s="21">
        <f t="shared" si="3"/>
        <v>14.36986301369863</v>
      </c>
      <c r="V56" s="21">
        <f t="shared" si="4"/>
        <v>2.5342465753424657</v>
      </c>
      <c r="W56" s="1">
        <v>41.6</v>
      </c>
      <c r="X56" s="1">
        <v>57.6</v>
      </c>
      <c r="Y56" s="1">
        <v>22.4</v>
      </c>
      <c r="Z56" s="1">
        <v>46.4</v>
      </c>
      <c r="AA56" s="1">
        <v>48.8</v>
      </c>
      <c r="AB56" s="1"/>
      <c r="AC56" s="1">
        <f t="shared" si="5"/>
        <v>753.30000000000007</v>
      </c>
      <c r="AD56" s="6">
        <v>8</v>
      </c>
      <c r="AE56" s="10">
        <f t="shared" si="28"/>
        <v>108</v>
      </c>
      <c r="AF56" s="1">
        <f t="shared" si="29"/>
        <v>777.6</v>
      </c>
      <c r="AG56" s="1"/>
      <c r="AH56" s="1">
        <f t="shared" si="6"/>
        <v>0</v>
      </c>
      <c r="AI56" s="1">
        <v>12</v>
      </c>
      <c r="AJ56" s="1">
        <v>84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46</v>
      </c>
      <c r="C57" s="1">
        <v>495</v>
      </c>
      <c r="D57" s="1">
        <v>1680</v>
      </c>
      <c r="E57" s="1">
        <v>1189</v>
      </c>
      <c r="F57" s="1">
        <v>831</v>
      </c>
      <c r="G57" s="6">
        <v>1</v>
      </c>
      <c r="H57" s="1">
        <v>180</v>
      </c>
      <c r="I57" s="1" t="s">
        <v>36</v>
      </c>
      <c r="J57" s="1">
        <v>1205</v>
      </c>
      <c r="K57" s="1">
        <f t="shared" si="26"/>
        <v>-16</v>
      </c>
      <c r="L57" s="1"/>
      <c r="M57" s="1"/>
      <c r="N57" s="1">
        <v>1440</v>
      </c>
      <c r="O57" s="1"/>
      <c r="P57" s="1">
        <f t="shared" si="33"/>
        <v>237.8</v>
      </c>
      <c r="Q57" s="5">
        <f t="shared" si="30"/>
        <v>1058.2000000000003</v>
      </c>
      <c r="R57" s="5">
        <f t="shared" si="27"/>
        <v>1080</v>
      </c>
      <c r="S57" s="5"/>
      <c r="T57" s="1"/>
      <c r="U57" s="21">
        <f t="shared" si="3"/>
        <v>14.091673675357443</v>
      </c>
      <c r="V57" s="21">
        <f t="shared" si="4"/>
        <v>9.5500420521446596</v>
      </c>
      <c r="W57" s="1">
        <v>246</v>
      </c>
      <c r="X57" s="1">
        <v>232</v>
      </c>
      <c r="Y57" s="1">
        <v>197</v>
      </c>
      <c r="Z57" s="1">
        <v>253</v>
      </c>
      <c r="AA57" s="1">
        <v>218</v>
      </c>
      <c r="AB57" s="1"/>
      <c r="AC57" s="1">
        <f t="shared" si="5"/>
        <v>1058.2000000000003</v>
      </c>
      <c r="AD57" s="6">
        <v>5</v>
      </c>
      <c r="AE57" s="10">
        <f t="shared" si="28"/>
        <v>0</v>
      </c>
      <c r="AF57" s="1">
        <f t="shared" si="29"/>
        <v>0</v>
      </c>
      <c r="AG57" s="1">
        <v>216</v>
      </c>
      <c r="AH57" s="1">
        <f t="shared" si="6"/>
        <v>1080</v>
      </c>
      <c r="AI57" s="1">
        <v>12</v>
      </c>
      <c r="AJ57" s="1">
        <v>144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33</v>
      </c>
      <c r="C58" s="1">
        <v>190</v>
      </c>
      <c r="D58" s="1">
        <v>1923</v>
      </c>
      <c r="E58" s="1">
        <v>785</v>
      </c>
      <c r="F58" s="1">
        <v>1135</v>
      </c>
      <c r="G58" s="6">
        <v>1</v>
      </c>
      <c r="H58" s="1">
        <v>180</v>
      </c>
      <c r="I58" s="1" t="s">
        <v>36</v>
      </c>
      <c r="J58" s="1">
        <v>838</v>
      </c>
      <c r="K58" s="1">
        <f t="shared" si="26"/>
        <v>-53</v>
      </c>
      <c r="L58" s="1"/>
      <c r="M58" s="1"/>
      <c r="N58" s="1">
        <v>660</v>
      </c>
      <c r="O58" s="1"/>
      <c r="P58" s="1">
        <f t="shared" si="33"/>
        <v>157</v>
      </c>
      <c r="Q58" s="5">
        <f t="shared" si="30"/>
        <v>403</v>
      </c>
      <c r="R58" s="5">
        <f t="shared" si="27"/>
        <v>420</v>
      </c>
      <c r="S58" s="5"/>
      <c r="T58" s="1"/>
      <c r="U58" s="21">
        <f t="shared" si="3"/>
        <v>14.108280254777069</v>
      </c>
      <c r="V58" s="21">
        <f t="shared" si="4"/>
        <v>11.433121019108281</v>
      </c>
      <c r="W58" s="1">
        <v>184.6</v>
      </c>
      <c r="X58" s="1">
        <v>201</v>
      </c>
      <c r="Y58" s="1">
        <v>102</v>
      </c>
      <c r="Z58" s="1">
        <v>166</v>
      </c>
      <c r="AA58" s="1">
        <v>215</v>
      </c>
      <c r="AB58" s="1"/>
      <c r="AC58" s="1">
        <f t="shared" si="5"/>
        <v>403</v>
      </c>
      <c r="AD58" s="6">
        <v>5</v>
      </c>
      <c r="AE58" s="10">
        <f t="shared" si="28"/>
        <v>0</v>
      </c>
      <c r="AF58" s="1">
        <f t="shared" si="29"/>
        <v>0</v>
      </c>
      <c r="AG58" s="1">
        <v>84</v>
      </c>
      <c r="AH58" s="1">
        <f t="shared" si="6"/>
        <v>420</v>
      </c>
      <c r="AI58" s="1">
        <v>12</v>
      </c>
      <c r="AJ58" s="1">
        <v>84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5" t="s">
        <v>98</v>
      </c>
      <c r="B59" s="25" t="s">
        <v>33</v>
      </c>
      <c r="C59" s="25"/>
      <c r="D59" s="25"/>
      <c r="E59" s="25"/>
      <c r="F59" s="25"/>
      <c r="G59" s="26">
        <v>0</v>
      </c>
      <c r="H59" s="25" t="e">
        <v>#N/A</v>
      </c>
      <c r="I59" s="25" t="s">
        <v>36</v>
      </c>
      <c r="J59" s="25"/>
      <c r="K59" s="25">
        <f t="shared" si="26"/>
        <v>0</v>
      </c>
      <c r="L59" s="25"/>
      <c r="M59" s="25"/>
      <c r="N59" s="25"/>
      <c r="O59" s="25"/>
      <c r="P59" s="25">
        <f t="shared" si="33"/>
        <v>0</v>
      </c>
      <c r="Q59" s="27"/>
      <c r="R59" s="27"/>
      <c r="S59" s="27"/>
      <c r="T59" s="25"/>
      <c r="U59" s="28" t="e">
        <f t="shared" si="3"/>
        <v>#DIV/0!</v>
      </c>
      <c r="V59" s="28" t="e">
        <f t="shared" si="4"/>
        <v>#DIV/0!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 t="s">
        <v>39</v>
      </c>
      <c r="AC59" s="25">
        <f t="shared" si="5"/>
        <v>0</v>
      </c>
      <c r="AD59" s="26">
        <v>0</v>
      </c>
      <c r="AE59" s="29"/>
      <c r="AF59" s="25"/>
      <c r="AG59" s="25"/>
      <c r="AH59" s="25">
        <f t="shared" si="6"/>
        <v>0</v>
      </c>
      <c r="AI59" s="25">
        <v>8</v>
      </c>
      <c r="AJ59" s="25">
        <v>48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5" t="s">
        <v>99</v>
      </c>
      <c r="B60" s="25" t="s">
        <v>33</v>
      </c>
      <c r="C60" s="25"/>
      <c r="D60" s="25"/>
      <c r="E60" s="25"/>
      <c r="F60" s="25"/>
      <c r="G60" s="26">
        <v>0</v>
      </c>
      <c r="H60" s="25" t="e">
        <v>#N/A</v>
      </c>
      <c r="I60" s="25" t="s">
        <v>36</v>
      </c>
      <c r="J60" s="25"/>
      <c r="K60" s="25">
        <f t="shared" si="26"/>
        <v>0</v>
      </c>
      <c r="L60" s="25"/>
      <c r="M60" s="25"/>
      <c r="N60" s="25"/>
      <c r="O60" s="25"/>
      <c r="P60" s="25">
        <f t="shared" si="33"/>
        <v>0</v>
      </c>
      <c r="Q60" s="27"/>
      <c r="R60" s="27"/>
      <c r="S60" s="27"/>
      <c r="T60" s="25"/>
      <c r="U60" s="28" t="e">
        <f t="shared" si="3"/>
        <v>#DIV/0!</v>
      </c>
      <c r="V60" s="28" t="e">
        <f t="shared" si="4"/>
        <v>#DIV/0!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 t="s">
        <v>39</v>
      </c>
      <c r="AC60" s="25">
        <f t="shared" si="5"/>
        <v>0</v>
      </c>
      <c r="AD60" s="26">
        <v>0</v>
      </c>
      <c r="AE60" s="29"/>
      <c r="AF60" s="25"/>
      <c r="AG60" s="25"/>
      <c r="AH60" s="25">
        <f t="shared" si="6"/>
        <v>0</v>
      </c>
      <c r="AI60" s="25">
        <v>6</v>
      </c>
      <c r="AJ60" s="25">
        <v>72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5" t="s">
        <v>100</v>
      </c>
      <c r="B61" s="25" t="s">
        <v>33</v>
      </c>
      <c r="C61" s="25"/>
      <c r="D61" s="25"/>
      <c r="E61" s="25"/>
      <c r="F61" s="25"/>
      <c r="G61" s="26">
        <v>0</v>
      </c>
      <c r="H61" s="25" t="e">
        <v>#N/A</v>
      </c>
      <c r="I61" s="25" t="s">
        <v>36</v>
      </c>
      <c r="J61" s="25"/>
      <c r="K61" s="25">
        <f t="shared" si="26"/>
        <v>0</v>
      </c>
      <c r="L61" s="25"/>
      <c r="M61" s="25"/>
      <c r="N61" s="25"/>
      <c r="O61" s="25"/>
      <c r="P61" s="25">
        <f t="shared" si="33"/>
        <v>0</v>
      </c>
      <c r="Q61" s="27"/>
      <c r="R61" s="27"/>
      <c r="S61" s="27"/>
      <c r="T61" s="25"/>
      <c r="U61" s="28" t="e">
        <f t="shared" si="3"/>
        <v>#DIV/0!</v>
      </c>
      <c r="V61" s="28" t="e">
        <f t="shared" si="4"/>
        <v>#DIV/0!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 t="s">
        <v>39</v>
      </c>
      <c r="AC61" s="25">
        <f t="shared" si="5"/>
        <v>0</v>
      </c>
      <c r="AD61" s="26">
        <v>0</v>
      </c>
      <c r="AE61" s="29"/>
      <c r="AF61" s="25"/>
      <c r="AG61" s="25"/>
      <c r="AH61" s="25">
        <f t="shared" si="6"/>
        <v>0</v>
      </c>
      <c r="AI61" s="25">
        <v>6</v>
      </c>
      <c r="AJ61" s="25">
        <v>72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101</v>
      </c>
      <c r="B62" s="1" t="s">
        <v>33</v>
      </c>
      <c r="C62" s="1"/>
      <c r="D62" s="1"/>
      <c r="E62" s="1"/>
      <c r="F62" s="1"/>
      <c r="G62" s="6">
        <v>0</v>
      </c>
      <c r="H62" s="1">
        <v>180</v>
      </c>
      <c r="I62" s="1" t="s">
        <v>102</v>
      </c>
      <c r="J62" s="1"/>
      <c r="K62" s="1">
        <f t="shared" si="26"/>
        <v>0</v>
      </c>
      <c r="L62" s="1"/>
      <c r="M62" s="1"/>
      <c r="N62" s="1">
        <v>168</v>
      </c>
      <c r="O62" s="1"/>
      <c r="P62" s="1">
        <f t="shared" si="33"/>
        <v>0</v>
      </c>
      <c r="Q62" s="5"/>
      <c r="R62" s="5"/>
      <c r="S62" s="5"/>
      <c r="T62" s="1"/>
      <c r="U62" s="21" t="e">
        <f t="shared" si="3"/>
        <v>#DIV/0!</v>
      </c>
      <c r="V62" s="21" t="e">
        <f t="shared" si="4"/>
        <v>#DIV/0!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 t="s">
        <v>103</v>
      </c>
      <c r="AC62" s="1">
        <f t="shared" si="5"/>
        <v>0</v>
      </c>
      <c r="AD62" s="6">
        <v>12</v>
      </c>
      <c r="AE62" s="10"/>
      <c r="AF62" s="1"/>
      <c r="AG62" s="1"/>
      <c r="AH62" s="1">
        <f t="shared" si="6"/>
        <v>0</v>
      </c>
      <c r="AI62" s="1">
        <v>14</v>
      </c>
      <c r="AJ62" s="1">
        <v>70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46</v>
      </c>
      <c r="C63" s="1">
        <v>24</v>
      </c>
      <c r="D63" s="1"/>
      <c r="E63" s="1">
        <v>12</v>
      </c>
      <c r="F63" s="1">
        <v>6</v>
      </c>
      <c r="G63" s="6">
        <v>1</v>
      </c>
      <c r="H63" s="1">
        <v>180</v>
      </c>
      <c r="I63" s="1" t="s">
        <v>36</v>
      </c>
      <c r="J63" s="1">
        <v>12</v>
      </c>
      <c r="K63" s="1">
        <f t="shared" ref="K63:K76" si="34">E63-J63</f>
        <v>0</v>
      </c>
      <c r="L63" s="1"/>
      <c r="M63" s="1"/>
      <c r="N63" s="1">
        <v>42</v>
      </c>
      <c r="O63" s="1"/>
      <c r="P63" s="1">
        <f t="shared" si="33"/>
        <v>2.4</v>
      </c>
      <c r="Q63" s="5"/>
      <c r="R63" s="5">
        <f t="shared" ref="R63:R69" si="35">AE63*AD63+AG63*AD63</f>
        <v>0</v>
      </c>
      <c r="S63" s="5"/>
      <c r="T63" s="1"/>
      <c r="U63" s="21">
        <f t="shared" si="3"/>
        <v>20</v>
      </c>
      <c r="V63" s="21">
        <f t="shared" si="4"/>
        <v>20</v>
      </c>
      <c r="W63" s="1">
        <v>4.8</v>
      </c>
      <c r="X63" s="1">
        <v>0.6</v>
      </c>
      <c r="Y63" s="1">
        <v>3.6</v>
      </c>
      <c r="Z63" s="1">
        <v>3</v>
      </c>
      <c r="AA63" s="1">
        <v>2.4</v>
      </c>
      <c r="AB63" s="1"/>
      <c r="AC63" s="1">
        <f t="shared" si="5"/>
        <v>0</v>
      </c>
      <c r="AD63" s="6">
        <v>3</v>
      </c>
      <c r="AE63" s="10">
        <f t="shared" ref="AE63:AE69" si="36">MROUND(Q63,AD63*AI63)/AD63-AG63</f>
        <v>0</v>
      </c>
      <c r="AF63" s="1">
        <f t="shared" ref="AF63:AF69" si="37">AE63*AD63*G63</f>
        <v>0</v>
      </c>
      <c r="AG63" s="1"/>
      <c r="AH63" s="1">
        <f t="shared" si="6"/>
        <v>0</v>
      </c>
      <c r="AI63" s="1">
        <v>14</v>
      </c>
      <c r="AJ63" s="1">
        <v>126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33</v>
      </c>
      <c r="C64" s="1">
        <v>320</v>
      </c>
      <c r="D64" s="1">
        <v>1848</v>
      </c>
      <c r="E64" s="1">
        <v>1035</v>
      </c>
      <c r="F64" s="1">
        <v>915</v>
      </c>
      <c r="G64" s="6">
        <v>0.25</v>
      </c>
      <c r="H64" s="1">
        <v>180</v>
      </c>
      <c r="I64" s="1" t="s">
        <v>36</v>
      </c>
      <c r="J64" s="1">
        <v>1095</v>
      </c>
      <c r="K64" s="1">
        <f t="shared" si="34"/>
        <v>-60</v>
      </c>
      <c r="L64" s="1"/>
      <c r="M64" s="1"/>
      <c r="N64" s="1">
        <v>2016</v>
      </c>
      <c r="O64" s="1"/>
      <c r="P64" s="1">
        <f t="shared" ref="P64:P76" si="38">E64/5</f>
        <v>207</v>
      </c>
      <c r="Q64" s="5"/>
      <c r="R64" s="5">
        <f t="shared" si="35"/>
        <v>0</v>
      </c>
      <c r="S64" s="5"/>
      <c r="T64" s="1"/>
      <c r="U64" s="21">
        <f t="shared" si="3"/>
        <v>14.159420289855072</v>
      </c>
      <c r="V64" s="21">
        <f t="shared" si="4"/>
        <v>14.159420289855072</v>
      </c>
      <c r="W64" s="1">
        <v>281.39999999999998</v>
      </c>
      <c r="X64" s="1">
        <v>232.2</v>
      </c>
      <c r="Y64" s="1">
        <v>188.6</v>
      </c>
      <c r="Z64" s="1">
        <v>183.6</v>
      </c>
      <c r="AA64" s="1">
        <v>256</v>
      </c>
      <c r="AB64" s="1"/>
      <c r="AC64" s="1">
        <f t="shared" si="5"/>
        <v>0</v>
      </c>
      <c r="AD64" s="6">
        <v>12</v>
      </c>
      <c r="AE64" s="10">
        <f t="shared" si="36"/>
        <v>0</v>
      </c>
      <c r="AF64" s="1">
        <f t="shared" si="37"/>
        <v>0</v>
      </c>
      <c r="AG64" s="1"/>
      <c r="AH64" s="1">
        <f t="shared" si="6"/>
        <v>0</v>
      </c>
      <c r="AI64" s="1">
        <v>14</v>
      </c>
      <c r="AJ64" s="1">
        <v>70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33</v>
      </c>
      <c r="C65" s="1"/>
      <c r="D65" s="1">
        <v>336</v>
      </c>
      <c r="E65" s="1">
        <v>333</v>
      </c>
      <c r="F65" s="1">
        <v>3</v>
      </c>
      <c r="G65" s="6">
        <v>0.3</v>
      </c>
      <c r="H65" s="1" t="e">
        <v>#N/A</v>
      </c>
      <c r="I65" s="1" t="s">
        <v>36</v>
      </c>
      <c r="J65" s="1">
        <v>495</v>
      </c>
      <c r="K65" s="1">
        <f t="shared" si="34"/>
        <v>-162</v>
      </c>
      <c r="L65" s="1"/>
      <c r="M65" s="1"/>
      <c r="N65" s="1">
        <v>168</v>
      </c>
      <c r="O65" s="1"/>
      <c r="P65" s="1">
        <f t="shared" si="38"/>
        <v>66.599999999999994</v>
      </c>
      <c r="Q65" s="5">
        <f t="shared" ref="Q65:Q68" si="39">14*P65-N65-F65</f>
        <v>761.39999999999986</v>
      </c>
      <c r="R65" s="5">
        <f t="shared" si="35"/>
        <v>840</v>
      </c>
      <c r="S65" s="5"/>
      <c r="T65" s="1"/>
      <c r="U65" s="21">
        <f t="shared" si="3"/>
        <v>15.180180180180182</v>
      </c>
      <c r="V65" s="21">
        <f t="shared" si="4"/>
        <v>2.567567567567568</v>
      </c>
      <c r="W65" s="1">
        <v>33.799999999999997</v>
      </c>
      <c r="X65" s="1">
        <v>0</v>
      </c>
      <c r="Y65" s="1">
        <v>-0.4</v>
      </c>
      <c r="Z65" s="1">
        <v>15.2</v>
      </c>
      <c r="AA65" s="1">
        <v>0</v>
      </c>
      <c r="AB65" s="1" t="s">
        <v>37</v>
      </c>
      <c r="AC65" s="1">
        <f t="shared" si="5"/>
        <v>228.41999999999996</v>
      </c>
      <c r="AD65" s="6">
        <v>12</v>
      </c>
      <c r="AE65" s="10">
        <f t="shared" si="36"/>
        <v>70</v>
      </c>
      <c r="AF65" s="1">
        <f t="shared" si="37"/>
        <v>252</v>
      </c>
      <c r="AG65" s="1"/>
      <c r="AH65" s="1">
        <f t="shared" si="6"/>
        <v>0</v>
      </c>
      <c r="AI65" s="1">
        <v>14</v>
      </c>
      <c r="AJ65" s="1">
        <v>70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46</v>
      </c>
      <c r="C66" s="1">
        <v>124.2</v>
      </c>
      <c r="D66" s="1">
        <v>486</v>
      </c>
      <c r="E66" s="1">
        <v>216</v>
      </c>
      <c r="F66" s="1">
        <v>322.2</v>
      </c>
      <c r="G66" s="6">
        <v>1</v>
      </c>
      <c r="H66" s="1">
        <v>180</v>
      </c>
      <c r="I66" s="1" t="s">
        <v>108</v>
      </c>
      <c r="J66" s="1">
        <v>267.8</v>
      </c>
      <c r="K66" s="1">
        <f t="shared" si="34"/>
        <v>-51.800000000000011</v>
      </c>
      <c r="L66" s="1"/>
      <c r="M66" s="1"/>
      <c r="N66" s="1">
        <v>324</v>
      </c>
      <c r="O66" s="1"/>
      <c r="P66" s="1">
        <f t="shared" si="38"/>
        <v>43.2</v>
      </c>
      <c r="Q66" s="5"/>
      <c r="R66" s="5">
        <f t="shared" si="35"/>
        <v>0</v>
      </c>
      <c r="S66" s="5"/>
      <c r="T66" s="1"/>
      <c r="U66" s="21">
        <f t="shared" si="3"/>
        <v>14.958333333333334</v>
      </c>
      <c r="V66" s="21">
        <f t="shared" si="4"/>
        <v>14.958333333333334</v>
      </c>
      <c r="W66" s="1">
        <v>61.279999999999987</v>
      </c>
      <c r="X66" s="1">
        <v>53.16</v>
      </c>
      <c r="Y66" s="1">
        <v>44.08</v>
      </c>
      <c r="Z66" s="1">
        <v>52.84</v>
      </c>
      <c r="AA66" s="1">
        <v>67.12</v>
      </c>
      <c r="AB66" s="1" t="s">
        <v>109</v>
      </c>
      <c r="AC66" s="1">
        <f t="shared" si="5"/>
        <v>0</v>
      </c>
      <c r="AD66" s="6">
        <v>1.8</v>
      </c>
      <c r="AE66" s="10">
        <f t="shared" si="36"/>
        <v>0</v>
      </c>
      <c r="AF66" s="1">
        <f t="shared" si="37"/>
        <v>0</v>
      </c>
      <c r="AG66" s="1"/>
      <c r="AH66" s="1">
        <f t="shared" si="6"/>
        <v>0</v>
      </c>
      <c r="AI66" s="1">
        <v>18</v>
      </c>
      <c r="AJ66" s="1">
        <v>234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110</v>
      </c>
      <c r="B67" s="1" t="s">
        <v>33</v>
      </c>
      <c r="C67" s="1"/>
      <c r="D67" s="1">
        <v>336</v>
      </c>
      <c r="E67" s="1">
        <v>333</v>
      </c>
      <c r="F67" s="1">
        <v>3</v>
      </c>
      <c r="G67" s="6">
        <v>0.3</v>
      </c>
      <c r="H67" s="1" t="e">
        <v>#N/A</v>
      </c>
      <c r="I67" s="1" t="s">
        <v>36</v>
      </c>
      <c r="J67" s="1">
        <v>339</v>
      </c>
      <c r="K67" s="1">
        <f t="shared" si="34"/>
        <v>-6</v>
      </c>
      <c r="L67" s="1"/>
      <c r="M67" s="1"/>
      <c r="N67" s="1">
        <v>168</v>
      </c>
      <c r="O67" s="1"/>
      <c r="P67" s="1">
        <f t="shared" si="38"/>
        <v>66.599999999999994</v>
      </c>
      <c r="Q67" s="5">
        <f t="shared" si="39"/>
        <v>761.39999999999986</v>
      </c>
      <c r="R67" s="5">
        <f t="shared" si="35"/>
        <v>840</v>
      </c>
      <c r="S67" s="5"/>
      <c r="T67" s="1"/>
      <c r="U67" s="21">
        <f t="shared" si="3"/>
        <v>15.180180180180182</v>
      </c>
      <c r="V67" s="21">
        <f t="shared" si="4"/>
        <v>2.567567567567568</v>
      </c>
      <c r="W67" s="1">
        <v>33</v>
      </c>
      <c r="X67" s="1">
        <v>0</v>
      </c>
      <c r="Y67" s="1">
        <v>-0.4</v>
      </c>
      <c r="Z67" s="1">
        <v>14.4</v>
      </c>
      <c r="AA67" s="1">
        <v>0</v>
      </c>
      <c r="AB67" s="1" t="s">
        <v>37</v>
      </c>
      <c r="AC67" s="1">
        <f t="shared" si="5"/>
        <v>228.41999999999996</v>
      </c>
      <c r="AD67" s="6">
        <v>12</v>
      </c>
      <c r="AE67" s="10">
        <f t="shared" si="36"/>
        <v>70</v>
      </c>
      <c r="AF67" s="1">
        <f t="shared" si="37"/>
        <v>252</v>
      </c>
      <c r="AG67" s="1"/>
      <c r="AH67" s="1">
        <f t="shared" si="6"/>
        <v>0</v>
      </c>
      <c r="AI67" s="1">
        <v>14</v>
      </c>
      <c r="AJ67" s="1">
        <v>70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111</v>
      </c>
      <c r="B68" s="1" t="s">
        <v>33</v>
      </c>
      <c r="C68" s="1">
        <v>112</v>
      </c>
      <c r="D68" s="1"/>
      <c r="E68" s="1">
        <v>87</v>
      </c>
      <c r="F68" s="1">
        <v>13</v>
      </c>
      <c r="G68" s="6">
        <v>0.2</v>
      </c>
      <c r="H68" s="1" t="e">
        <v>#N/A</v>
      </c>
      <c r="I68" s="1" t="s">
        <v>36</v>
      </c>
      <c r="J68" s="1">
        <v>85</v>
      </c>
      <c r="K68" s="1">
        <f t="shared" si="34"/>
        <v>2</v>
      </c>
      <c r="L68" s="1"/>
      <c r="M68" s="1"/>
      <c r="N68" s="1">
        <v>120</v>
      </c>
      <c r="O68" s="1"/>
      <c r="P68" s="1">
        <f t="shared" si="38"/>
        <v>17.399999999999999</v>
      </c>
      <c r="Q68" s="5">
        <f t="shared" si="39"/>
        <v>110.59999999999997</v>
      </c>
      <c r="R68" s="5">
        <f t="shared" si="35"/>
        <v>120</v>
      </c>
      <c r="S68" s="5"/>
      <c r="T68" s="1"/>
      <c r="U68" s="21">
        <f t="shared" si="3"/>
        <v>14.540229885057473</v>
      </c>
      <c r="V68" s="21">
        <f t="shared" si="4"/>
        <v>7.6436781609195412</v>
      </c>
      <c r="W68" s="1">
        <v>16</v>
      </c>
      <c r="X68" s="1">
        <v>0</v>
      </c>
      <c r="Y68" s="1">
        <v>0.8</v>
      </c>
      <c r="Z68" s="1">
        <v>18.600000000000001</v>
      </c>
      <c r="AA68" s="1">
        <v>0</v>
      </c>
      <c r="AB68" s="1" t="s">
        <v>37</v>
      </c>
      <c r="AC68" s="1">
        <f t="shared" si="5"/>
        <v>22.119999999999994</v>
      </c>
      <c r="AD68" s="6">
        <v>6</v>
      </c>
      <c r="AE68" s="10">
        <f t="shared" si="36"/>
        <v>20</v>
      </c>
      <c r="AF68" s="1">
        <f t="shared" si="37"/>
        <v>24</v>
      </c>
      <c r="AG68" s="1"/>
      <c r="AH68" s="1">
        <f t="shared" si="6"/>
        <v>0</v>
      </c>
      <c r="AI68" s="1">
        <v>10</v>
      </c>
      <c r="AJ68" s="1">
        <v>130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33</v>
      </c>
      <c r="C69" s="1">
        <v>13</v>
      </c>
      <c r="D69" s="1">
        <v>60</v>
      </c>
      <c r="E69" s="1">
        <v>55</v>
      </c>
      <c r="F69" s="1">
        <v>5</v>
      </c>
      <c r="G69" s="6">
        <v>0.2</v>
      </c>
      <c r="H69" s="1" t="e">
        <v>#N/A</v>
      </c>
      <c r="I69" s="1" t="s">
        <v>36</v>
      </c>
      <c r="J69" s="1">
        <v>55</v>
      </c>
      <c r="K69" s="1">
        <f t="shared" si="34"/>
        <v>0</v>
      </c>
      <c r="L69" s="1"/>
      <c r="M69" s="1"/>
      <c r="N69" s="1">
        <v>120</v>
      </c>
      <c r="O69" s="1"/>
      <c r="P69" s="1">
        <f t="shared" si="38"/>
        <v>11</v>
      </c>
      <c r="Q69" s="5">
        <f>20*P69-N69-F69</f>
        <v>95</v>
      </c>
      <c r="R69" s="5">
        <f t="shared" si="35"/>
        <v>120</v>
      </c>
      <c r="S69" s="5"/>
      <c r="T69" s="1"/>
      <c r="U69" s="21">
        <f t="shared" si="3"/>
        <v>22.272727272727273</v>
      </c>
      <c r="V69" s="21">
        <f t="shared" si="4"/>
        <v>11.363636363636363</v>
      </c>
      <c r="W69" s="1">
        <v>11.8</v>
      </c>
      <c r="X69" s="1">
        <v>0</v>
      </c>
      <c r="Y69" s="1">
        <v>2.4</v>
      </c>
      <c r="Z69" s="1">
        <v>17</v>
      </c>
      <c r="AA69" s="1">
        <v>0</v>
      </c>
      <c r="AB69" s="1" t="s">
        <v>37</v>
      </c>
      <c r="AC69" s="1">
        <f t="shared" si="5"/>
        <v>19</v>
      </c>
      <c r="AD69" s="6">
        <v>6</v>
      </c>
      <c r="AE69" s="10">
        <f t="shared" si="36"/>
        <v>20</v>
      </c>
      <c r="AF69" s="1">
        <f t="shared" si="37"/>
        <v>24</v>
      </c>
      <c r="AG69" s="1"/>
      <c r="AH69" s="1">
        <f t="shared" si="6"/>
        <v>0</v>
      </c>
      <c r="AI69" s="1">
        <v>10</v>
      </c>
      <c r="AJ69" s="1">
        <v>130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5" t="s">
        <v>113</v>
      </c>
      <c r="B70" s="25" t="s">
        <v>33</v>
      </c>
      <c r="C70" s="25"/>
      <c r="D70" s="25"/>
      <c r="E70" s="25"/>
      <c r="F70" s="25"/>
      <c r="G70" s="26">
        <v>0</v>
      </c>
      <c r="H70" s="25" t="e">
        <v>#N/A</v>
      </c>
      <c r="I70" s="25" t="s">
        <v>36</v>
      </c>
      <c r="J70" s="25"/>
      <c r="K70" s="25">
        <f t="shared" si="34"/>
        <v>0</v>
      </c>
      <c r="L70" s="25"/>
      <c r="M70" s="25"/>
      <c r="N70" s="25"/>
      <c r="O70" s="25"/>
      <c r="P70" s="25">
        <f t="shared" si="38"/>
        <v>0</v>
      </c>
      <c r="Q70" s="27"/>
      <c r="R70" s="27"/>
      <c r="S70" s="27"/>
      <c r="T70" s="25"/>
      <c r="U70" s="28" t="e">
        <f t="shared" si="3"/>
        <v>#DIV/0!</v>
      </c>
      <c r="V70" s="28" t="e">
        <f t="shared" si="4"/>
        <v>#DIV/0!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 t="s">
        <v>39</v>
      </c>
      <c r="AC70" s="25">
        <f t="shared" si="5"/>
        <v>0</v>
      </c>
      <c r="AD70" s="26">
        <v>0</v>
      </c>
      <c r="AE70" s="29"/>
      <c r="AF70" s="25"/>
      <c r="AG70" s="25"/>
      <c r="AH70" s="25">
        <f t="shared" si="6"/>
        <v>0</v>
      </c>
      <c r="AI70" s="25">
        <v>14</v>
      </c>
      <c r="AJ70" s="25">
        <v>70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5" t="s">
        <v>114</v>
      </c>
      <c r="B71" s="25" t="s">
        <v>33</v>
      </c>
      <c r="C71" s="25"/>
      <c r="D71" s="25"/>
      <c r="E71" s="25"/>
      <c r="F71" s="25"/>
      <c r="G71" s="26">
        <v>0</v>
      </c>
      <c r="H71" s="25" t="e">
        <v>#N/A</v>
      </c>
      <c r="I71" s="25" t="s">
        <v>36</v>
      </c>
      <c r="J71" s="25"/>
      <c r="K71" s="25">
        <f t="shared" si="34"/>
        <v>0</v>
      </c>
      <c r="L71" s="25"/>
      <c r="M71" s="25"/>
      <c r="N71" s="25"/>
      <c r="O71" s="25"/>
      <c r="P71" s="25">
        <f t="shared" si="38"/>
        <v>0</v>
      </c>
      <c r="Q71" s="27"/>
      <c r="R71" s="27"/>
      <c r="S71" s="27"/>
      <c r="T71" s="25"/>
      <c r="U71" s="28" t="e">
        <f t="shared" ref="U71:U76" si="40">(F71+N71+R71)/P71</f>
        <v>#DIV/0!</v>
      </c>
      <c r="V71" s="28" t="e">
        <f t="shared" ref="V71:V76" si="41">(F71+N71)/P71</f>
        <v>#DIV/0!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 t="s">
        <v>39</v>
      </c>
      <c r="AC71" s="25">
        <f t="shared" ref="AC71:AC76" si="42">Q71*G71</f>
        <v>0</v>
      </c>
      <c r="AD71" s="26">
        <v>0</v>
      </c>
      <c r="AE71" s="29"/>
      <c r="AF71" s="25"/>
      <c r="AG71" s="25"/>
      <c r="AH71" s="25">
        <f t="shared" ref="AH71:AH76" si="43">AG71*AD71*G71</f>
        <v>0</v>
      </c>
      <c r="AI71" s="25">
        <v>14</v>
      </c>
      <c r="AJ71" s="25">
        <v>70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33</v>
      </c>
      <c r="C72" s="1">
        <v>301</v>
      </c>
      <c r="D72" s="1">
        <v>1680</v>
      </c>
      <c r="E72" s="1">
        <v>1136</v>
      </c>
      <c r="F72" s="1">
        <v>648</v>
      </c>
      <c r="G72" s="6">
        <v>0.25</v>
      </c>
      <c r="H72" s="1">
        <v>180</v>
      </c>
      <c r="I72" s="1" t="s">
        <v>36</v>
      </c>
      <c r="J72" s="1">
        <v>1425</v>
      </c>
      <c r="K72" s="1">
        <f t="shared" si="34"/>
        <v>-289</v>
      </c>
      <c r="L72" s="1"/>
      <c r="M72" s="1"/>
      <c r="N72" s="1">
        <v>2352</v>
      </c>
      <c r="O72" s="1"/>
      <c r="P72" s="1">
        <f t="shared" si="38"/>
        <v>227.2</v>
      </c>
      <c r="Q72" s="5">
        <f>16*P72-N72-F72</f>
        <v>635.19999999999982</v>
      </c>
      <c r="R72" s="5">
        <f t="shared" ref="R72:R76" si="44">AE72*AD72+AG72*AD72</f>
        <v>672</v>
      </c>
      <c r="S72" s="5"/>
      <c r="T72" s="1"/>
      <c r="U72" s="21">
        <f t="shared" si="40"/>
        <v>16.161971830985916</v>
      </c>
      <c r="V72" s="21">
        <f t="shared" si="41"/>
        <v>13.204225352112676</v>
      </c>
      <c r="W72" s="1">
        <v>295.8</v>
      </c>
      <c r="X72" s="1">
        <v>231.4</v>
      </c>
      <c r="Y72" s="1">
        <v>192.2</v>
      </c>
      <c r="Z72" s="1">
        <v>220.6</v>
      </c>
      <c r="AA72" s="1">
        <v>263.60000000000002</v>
      </c>
      <c r="AB72" s="1"/>
      <c r="AC72" s="1">
        <f t="shared" si="42"/>
        <v>158.79999999999995</v>
      </c>
      <c r="AD72" s="6">
        <v>12</v>
      </c>
      <c r="AE72" s="10">
        <f t="shared" ref="AE72:AE76" si="45">MROUND(Q72,AD72*AI72)/AD72-AG72</f>
        <v>56</v>
      </c>
      <c r="AF72" s="1">
        <f t="shared" ref="AF72:AF76" si="46">AE72*AD72*G72</f>
        <v>168</v>
      </c>
      <c r="AG72" s="1"/>
      <c r="AH72" s="1">
        <f t="shared" si="43"/>
        <v>0</v>
      </c>
      <c r="AI72" s="1">
        <v>14</v>
      </c>
      <c r="AJ72" s="1">
        <v>70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33</v>
      </c>
      <c r="C73" s="1">
        <v>8</v>
      </c>
      <c r="D73" s="1">
        <v>1852</v>
      </c>
      <c r="E73" s="1">
        <v>927</v>
      </c>
      <c r="F73" s="1">
        <v>921</v>
      </c>
      <c r="G73" s="6">
        <v>0.25</v>
      </c>
      <c r="H73" s="1">
        <v>180</v>
      </c>
      <c r="I73" s="1" t="s">
        <v>36</v>
      </c>
      <c r="J73" s="1">
        <v>968</v>
      </c>
      <c r="K73" s="1">
        <f t="shared" si="34"/>
        <v>-41</v>
      </c>
      <c r="L73" s="1"/>
      <c r="M73" s="1"/>
      <c r="N73" s="1">
        <v>1848</v>
      </c>
      <c r="O73" s="1"/>
      <c r="P73" s="1">
        <f t="shared" si="38"/>
        <v>185.4</v>
      </c>
      <c r="Q73" s="5"/>
      <c r="R73" s="5">
        <f t="shared" si="44"/>
        <v>0</v>
      </c>
      <c r="S73" s="5"/>
      <c r="T73" s="1"/>
      <c r="U73" s="21">
        <f t="shared" si="40"/>
        <v>14.935275080906148</v>
      </c>
      <c r="V73" s="21">
        <f t="shared" si="41"/>
        <v>14.935275080906148</v>
      </c>
      <c r="W73" s="1">
        <v>264.39999999999998</v>
      </c>
      <c r="X73" s="1">
        <v>231</v>
      </c>
      <c r="Y73" s="1">
        <v>176.8</v>
      </c>
      <c r="Z73" s="1">
        <v>218.6</v>
      </c>
      <c r="AA73" s="1">
        <v>253.8</v>
      </c>
      <c r="AB73" s="1"/>
      <c r="AC73" s="1">
        <f t="shared" si="42"/>
        <v>0</v>
      </c>
      <c r="AD73" s="6">
        <v>12</v>
      </c>
      <c r="AE73" s="10">
        <f t="shared" si="45"/>
        <v>0</v>
      </c>
      <c r="AF73" s="1">
        <f t="shared" si="46"/>
        <v>0</v>
      </c>
      <c r="AG73" s="1"/>
      <c r="AH73" s="1">
        <f t="shared" si="43"/>
        <v>0</v>
      </c>
      <c r="AI73" s="1">
        <v>14</v>
      </c>
      <c r="AJ73" s="1">
        <v>70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46</v>
      </c>
      <c r="C74" s="1">
        <v>283.5</v>
      </c>
      <c r="D74" s="1"/>
      <c r="E74" s="1">
        <v>132.30000000000001</v>
      </c>
      <c r="F74" s="1">
        <v>151.19999999999999</v>
      </c>
      <c r="G74" s="6">
        <v>1</v>
      </c>
      <c r="H74" s="1">
        <v>180</v>
      </c>
      <c r="I74" s="1" t="s">
        <v>36</v>
      </c>
      <c r="J74" s="1">
        <v>132.69999999999999</v>
      </c>
      <c r="K74" s="1">
        <f t="shared" si="34"/>
        <v>-0.39999999999997726</v>
      </c>
      <c r="L74" s="1"/>
      <c r="M74" s="1"/>
      <c r="N74" s="1">
        <v>0</v>
      </c>
      <c r="O74" s="1"/>
      <c r="P74" s="1">
        <f t="shared" si="38"/>
        <v>26.46</v>
      </c>
      <c r="Q74" s="5">
        <f t="shared" ref="Q74" si="47">14*P74-N74-F74</f>
        <v>219.24</v>
      </c>
      <c r="R74" s="5">
        <f t="shared" si="44"/>
        <v>226.8</v>
      </c>
      <c r="S74" s="5"/>
      <c r="T74" s="1"/>
      <c r="U74" s="21">
        <f t="shared" si="40"/>
        <v>14.285714285714285</v>
      </c>
      <c r="V74" s="21">
        <f t="shared" si="41"/>
        <v>5.7142857142857135</v>
      </c>
      <c r="W74" s="1">
        <v>2.7</v>
      </c>
      <c r="X74" s="1">
        <v>14.04</v>
      </c>
      <c r="Y74" s="1">
        <v>1.08</v>
      </c>
      <c r="Z74" s="1">
        <v>15.12</v>
      </c>
      <c r="AA74" s="1">
        <v>1.62</v>
      </c>
      <c r="AB74" s="1"/>
      <c r="AC74" s="1">
        <f t="shared" si="42"/>
        <v>219.24</v>
      </c>
      <c r="AD74" s="6">
        <v>2.7</v>
      </c>
      <c r="AE74" s="10">
        <f t="shared" si="45"/>
        <v>84</v>
      </c>
      <c r="AF74" s="1">
        <f t="shared" si="46"/>
        <v>226.8</v>
      </c>
      <c r="AG74" s="1"/>
      <c r="AH74" s="1">
        <f t="shared" si="43"/>
        <v>0</v>
      </c>
      <c r="AI74" s="1">
        <v>14</v>
      </c>
      <c r="AJ74" s="1">
        <v>126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46</v>
      </c>
      <c r="C75" s="1">
        <v>265</v>
      </c>
      <c r="D75" s="1">
        <v>1800</v>
      </c>
      <c r="E75" s="1">
        <v>735</v>
      </c>
      <c r="F75" s="1">
        <v>1095</v>
      </c>
      <c r="G75" s="6">
        <v>1</v>
      </c>
      <c r="H75" s="1">
        <v>180</v>
      </c>
      <c r="I75" s="1" t="s">
        <v>36</v>
      </c>
      <c r="J75" s="1">
        <v>830.4</v>
      </c>
      <c r="K75" s="1">
        <f t="shared" si="34"/>
        <v>-95.399999999999977</v>
      </c>
      <c r="L75" s="1"/>
      <c r="M75" s="1"/>
      <c r="N75" s="1">
        <v>1200</v>
      </c>
      <c r="O75" s="1"/>
      <c r="P75" s="1">
        <f t="shared" si="38"/>
        <v>147</v>
      </c>
      <c r="Q75" s="5"/>
      <c r="R75" s="5">
        <f t="shared" si="44"/>
        <v>0</v>
      </c>
      <c r="S75" s="5"/>
      <c r="T75" s="1"/>
      <c r="U75" s="21">
        <f t="shared" si="40"/>
        <v>15.612244897959183</v>
      </c>
      <c r="V75" s="21">
        <f t="shared" si="41"/>
        <v>15.612244897959183</v>
      </c>
      <c r="W75" s="1">
        <v>168</v>
      </c>
      <c r="X75" s="1">
        <v>191</v>
      </c>
      <c r="Y75" s="1">
        <v>130</v>
      </c>
      <c r="Z75" s="1">
        <v>154</v>
      </c>
      <c r="AA75" s="1">
        <v>179</v>
      </c>
      <c r="AB75" s="1" t="s">
        <v>67</v>
      </c>
      <c r="AC75" s="1">
        <f t="shared" si="42"/>
        <v>0</v>
      </c>
      <c r="AD75" s="6">
        <v>5</v>
      </c>
      <c r="AE75" s="10">
        <f t="shared" si="45"/>
        <v>0</v>
      </c>
      <c r="AF75" s="1">
        <f t="shared" si="46"/>
        <v>0</v>
      </c>
      <c r="AG75" s="1"/>
      <c r="AH75" s="1">
        <f t="shared" si="43"/>
        <v>0</v>
      </c>
      <c r="AI75" s="1">
        <v>12</v>
      </c>
      <c r="AJ75" s="1">
        <v>84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33</v>
      </c>
      <c r="C76" s="1">
        <v>770</v>
      </c>
      <c r="D76" s="1"/>
      <c r="E76" s="1">
        <v>182</v>
      </c>
      <c r="F76" s="1">
        <v>533</v>
      </c>
      <c r="G76" s="6">
        <v>0.14000000000000001</v>
      </c>
      <c r="H76" s="1" t="e">
        <v>#N/A</v>
      </c>
      <c r="I76" s="1" t="s">
        <v>36</v>
      </c>
      <c r="J76" s="1">
        <v>162</v>
      </c>
      <c r="K76" s="1">
        <f t="shared" si="34"/>
        <v>20</v>
      </c>
      <c r="L76" s="1"/>
      <c r="M76" s="1"/>
      <c r="N76" s="1">
        <v>1056</v>
      </c>
      <c r="O76" s="1"/>
      <c r="P76" s="1">
        <f t="shared" si="38"/>
        <v>36.4</v>
      </c>
      <c r="Q76" s="5"/>
      <c r="R76" s="5">
        <f t="shared" si="44"/>
        <v>0</v>
      </c>
      <c r="S76" s="5"/>
      <c r="T76" s="1"/>
      <c r="U76" s="21">
        <f t="shared" si="40"/>
        <v>43.653846153846153</v>
      </c>
      <c r="V76" s="21">
        <f t="shared" si="41"/>
        <v>43.653846153846153</v>
      </c>
      <c r="W76" s="1">
        <v>134.19999999999999</v>
      </c>
      <c r="X76" s="1">
        <v>92.4</v>
      </c>
      <c r="Y76" s="1">
        <v>2.2000000000000002</v>
      </c>
      <c r="Z76" s="1">
        <v>112.2</v>
      </c>
      <c r="AA76" s="1">
        <v>0</v>
      </c>
      <c r="AB76" s="30" t="s">
        <v>49</v>
      </c>
      <c r="AC76" s="1">
        <f t="shared" si="42"/>
        <v>0</v>
      </c>
      <c r="AD76" s="6">
        <v>22</v>
      </c>
      <c r="AE76" s="10">
        <f t="shared" si="45"/>
        <v>0</v>
      </c>
      <c r="AF76" s="1">
        <f t="shared" si="46"/>
        <v>0</v>
      </c>
      <c r="AG76" s="1"/>
      <c r="AH76" s="1">
        <f t="shared" si="43"/>
        <v>0</v>
      </c>
      <c r="AI76" s="1">
        <v>12</v>
      </c>
      <c r="AJ76" s="1">
        <v>84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21"/>
      <c r="V77" s="21"/>
      <c r="W77" s="1"/>
      <c r="X77" s="1"/>
      <c r="Y77" s="1"/>
      <c r="Z77" s="1"/>
      <c r="AA77" s="1"/>
      <c r="AB77" s="1"/>
      <c r="AC77" s="1"/>
      <c r="AD77" s="6"/>
      <c r="AE77" s="10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21"/>
      <c r="V78" s="21"/>
      <c r="W78" s="1"/>
      <c r="X78" s="1"/>
      <c r="Y78" s="1"/>
      <c r="Z78" s="1"/>
      <c r="AA78" s="1"/>
      <c r="AB78" s="1"/>
      <c r="AC78" s="1"/>
      <c r="AD78" s="6"/>
      <c r="AE78" s="10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21"/>
      <c r="V79" s="21"/>
      <c r="W79" s="1"/>
      <c r="X79" s="1"/>
      <c r="Y79" s="1"/>
      <c r="Z79" s="1"/>
      <c r="AA79" s="1"/>
      <c r="AB79" s="1"/>
      <c r="AC79" s="1"/>
      <c r="AD79" s="6"/>
      <c r="AE79" s="10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21"/>
      <c r="V80" s="21"/>
      <c r="W80" s="1"/>
      <c r="X80" s="1"/>
      <c r="Y80" s="1"/>
      <c r="Z80" s="1"/>
      <c r="AA80" s="1"/>
      <c r="AB80" s="1"/>
      <c r="AC80" s="1"/>
      <c r="AD80" s="6"/>
      <c r="AE80" s="10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21"/>
      <c r="V81" s="21"/>
      <c r="W81" s="1"/>
      <c r="X81" s="1"/>
      <c r="Y81" s="1"/>
      <c r="Z81" s="1"/>
      <c r="AA81" s="1"/>
      <c r="AB81" s="1"/>
      <c r="AC81" s="1"/>
      <c r="AD81" s="6"/>
      <c r="AE81" s="10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21"/>
      <c r="V82" s="21"/>
      <c r="W82" s="1"/>
      <c r="X82" s="1"/>
      <c r="Y82" s="1"/>
      <c r="Z82" s="1"/>
      <c r="AA82" s="1"/>
      <c r="AB82" s="1"/>
      <c r="AC82" s="1"/>
      <c r="AD82" s="6"/>
      <c r="AE82" s="10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21"/>
      <c r="V83" s="21"/>
      <c r="W83" s="1"/>
      <c r="X83" s="1"/>
      <c r="Y83" s="1"/>
      <c r="Z83" s="1"/>
      <c r="AA83" s="1"/>
      <c r="AB83" s="1"/>
      <c r="AC83" s="1"/>
      <c r="AD83" s="6"/>
      <c r="AE83" s="10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21"/>
      <c r="V84" s="21"/>
      <c r="W84" s="1"/>
      <c r="X84" s="1"/>
      <c r="Y84" s="1"/>
      <c r="Z84" s="1"/>
      <c r="AA84" s="1"/>
      <c r="AB84" s="1"/>
      <c r="AC84" s="1"/>
      <c r="AD84" s="6"/>
      <c r="AE84" s="10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21"/>
      <c r="V85" s="21"/>
      <c r="W85" s="1"/>
      <c r="X85" s="1"/>
      <c r="Y85" s="1"/>
      <c r="Z85" s="1"/>
      <c r="AA85" s="1"/>
      <c r="AB85" s="1"/>
      <c r="AC85" s="1"/>
      <c r="AD85" s="6"/>
      <c r="AE85" s="10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21"/>
      <c r="V86" s="2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21"/>
      <c r="V87" s="2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21"/>
      <c r="V88" s="2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21"/>
      <c r="V89" s="2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21"/>
      <c r="V90" s="2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21"/>
      <c r="V91" s="2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21"/>
      <c r="V92" s="2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21"/>
      <c r="V93" s="2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21"/>
      <c r="V94" s="2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21"/>
      <c r="V95" s="2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21"/>
      <c r="V96" s="2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21"/>
      <c r="V97" s="2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21"/>
      <c r="V98" s="2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21"/>
      <c r="V99" s="2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21"/>
      <c r="V100" s="2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21"/>
      <c r="V101" s="2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21"/>
      <c r="V102" s="2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21"/>
      <c r="V103" s="2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21"/>
      <c r="V104" s="2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21"/>
      <c r="V105" s="2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21"/>
      <c r="V106" s="2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21"/>
      <c r="V107" s="2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21"/>
      <c r="V108" s="2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21"/>
      <c r="V109" s="2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21"/>
      <c r="V110" s="2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21"/>
      <c r="V111" s="2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21"/>
      <c r="V112" s="2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21"/>
      <c r="V113" s="2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21"/>
      <c r="V114" s="2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21"/>
      <c r="V115" s="2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21"/>
      <c r="V116" s="2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21"/>
      <c r="V117" s="2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21"/>
      <c r="V118" s="2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21"/>
      <c r="V119" s="2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21"/>
      <c r="V120" s="2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21"/>
      <c r="V121" s="2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21"/>
      <c r="V122" s="2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21"/>
      <c r="V123" s="2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21"/>
      <c r="V124" s="2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21"/>
      <c r="V125" s="2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21"/>
      <c r="V126" s="2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21"/>
      <c r="V127" s="2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21"/>
      <c r="V128" s="2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21"/>
      <c r="V129" s="2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21"/>
      <c r="V130" s="2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21"/>
      <c r="V131" s="2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21"/>
      <c r="V132" s="2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21"/>
      <c r="V133" s="2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21"/>
      <c r="V134" s="2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21"/>
      <c r="V135" s="2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21"/>
      <c r="V136" s="2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21"/>
      <c r="V137" s="2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21"/>
      <c r="V138" s="2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21"/>
      <c r="V139" s="2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21"/>
      <c r="V140" s="2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21"/>
      <c r="V141" s="2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21"/>
      <c r="V142" s="2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21"/>
      <c r="V143" s="2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21"/>
      <c r="V144" s="2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21"/>
      <c r="V145" s="2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21"/>
      <c r="V146" s="2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21"/>
      <c r="V147" s="2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21"/>
      <c r="V148" s="2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21"/>
      <c r="V149" s="2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21"/>
      <c r="V150" s="2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21"/>
      <c r="V151" s="2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21"/>
      <c r="V152" s="2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21"/>
      <c r="V153" s="2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21"/>
      <c r="V154" s="2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21"/>
      <c r="V155" s="2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21"/>
      <c r="V156" s="2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21"/>
      <c r="V157" s="2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21"/>
      <c r="V158" s="2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21"/>
      <c r="V159" s="2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21"/>
      <c r="V160" s="2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21"/>
      <c r="V161" s="2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21"/>
      <c r="V162" s="2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21"/>
      <c r="V163" s="2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21"/>
      <c r="V164" s="2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21"/>
      <c r="V165" s="2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21"/>
      <c r="V166" s="2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21"/>
      <c r="V167" s="2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21"/>
      <c r="V168" s="2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21"/>
      <c r="V169" s="2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21"/>
      <c r="V170" s="2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21"/>
      <c r="V171" s="2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21"/>
      <c r="V172" s="2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21"/>
      <c r="V173" s="2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21"/>
      <c r="V174" s="2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21"/>
      <c r="V175" s="2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21"/>
      <c r="V176" s="2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21"/>
      <c r="V177" s="2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21"/>
      <c r="V178" s="2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21"/>
      <c r="V179" s="2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21"/>
      <c r="V180" s="2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21"/>
      <c r="V181" s="2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21"/>
      <c r="V182" s="2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21"/>
      <c r="V183" s="2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21"/>
      <c r="V184" s="2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21"/>
      <c r="V185" s="2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21"/>
      <c r="V186" s="2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21"/>
      <c r="V187" s="2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21"/>
      <c r="V188" s="2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21"/>
      <c r="V189" s="2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21"/>
      <c r="V190" s="2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21"/>
      <c r="V191" s="2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21"/>
      <c r="V192" s="2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21"/>
      <c r="V193" s="2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21"/>
      <c r="V194" s="2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21"/>
      <c r="V195" s="2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21"/>
      <c r="V196" s="2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21"/>
      <c r="V197" s="2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21"/>
      <c r="V198" s="2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21"/>
      <c r="V199" s="2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21"/>
      <c r="V200" s="2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21"/>
      <c r="V201" s="2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21"/>
      <c r="V202" s="2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21"/>
      <c r="V203" s="2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21"/>
      <c r="V204" s="2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21"/>
      <c r="V205" s="2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21"/>
      <c r="V206" s="2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21"/>
      <c r="V207" s="2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21"/>
      <c r="V208" s="2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21"/>
      <c r="V209" s="2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21"/>
      <c r="V210" s="2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21"/>
      <c r="V211" s="2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21"/>
      <c r="V212" s="2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21"/>
      <c r="V213" s="2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21"/>
      <c r="V214" s="2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21"/>
      <c r="V215" s="2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21"/>
      <c r="V216" s="2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21"/>
      <c r="V217" s="2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21"/>
      <c r="V218" s="2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21"/>
      <c r="V219" s="2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21"/>
      <c r="V220" s="2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21"/>
      <c r="V221" s="2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21"/>
      <c r="V222" s="2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21"/>
      <c r="V223" s="2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21"/>
      <c r="V224" s="2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21"/>
      <c r="V225" s="2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21"/>
      <c r="V226" s="2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21"/>
      <c r="V227" s="2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21"/>
      <c r="V228" s="2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21"/>
      <c r="V229" s="2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21"/>
      <c r="V230" s="2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21"/>
      <c r="V231" s="2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21"/>
      <c r="V232" s="2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21"/>
      <c r="V233" s="2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21"/>
      <c r="V234" s="2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21"/>
      <c r="V235" s="2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21"/>
      <c r="V236" s="2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21"/>
      <c r="V237" s="2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21"/>
      <c r="V238" s="2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21"/>
      <c r="V239" s="2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21"/>
      <c r="V240" s="2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21"/>
      <c r="V241" s="2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21"/>
      <c r="V242" s="2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21"/>
      <c r="V243" s="2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21"/>
      <c r="V244" s="2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21"/>
      <c r="V245" s="2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21"/>
      <c r="V246" s="2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21"/>
      <c r="V247" s="2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21"/>
      <c r="V248" s="2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21"/>
      <c r="V249" s="2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21"/>
      <c r="V250" s="2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21"/>
      <c r="V251" s="2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21"/>
      <c r="V252" s="2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21"/>
      <c r="V253" s="2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21"/>
      <c r="V254" s="2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21"/>
      <c r="V255" s="2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21"/>
      <c r="V256" s="2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21"/>
      <c r="V257" s="2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21"/>
      <c r="V258" s="2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21"/>
      <c r="V259" s="2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21"/>
      <c r="V260" s="2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21"/>
      <c r="V261" s="2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21"/>
      <c r="V262" s="2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21"/>
      <c r="V263" s="2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21"/>
      <c r="V264" s="2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21"/>
      <c r="V265" s="2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21"/>
      <c r="V266" s="2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21"/>
      <c r="V267" s="2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21"/>
      <c r="V268" s="2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21"/>
      <c r="V269" s="2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21"/>
      <c r="V270" s="2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21"/>
      <c r="V271" s="2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21"/>
      <c r="V272" s="2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21"/>
      <c r="V273" s="2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21"/>
      <c r="V274" s="2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21"/>
      <c r="V275" s="2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21"/>
      <c r="V276" s="2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21"/>
      <c r="V277" s="2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21"/>
      <c r="V278" s="2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21"/>
      <c r="V279" s="2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21"/>
      <c r="V280" s="2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21"/>
      <c r="V281" s="2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21"/>
      <c r="V282" s="2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21"/>
      <c r="V283" s="2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21"/>
      <c r="V284" s="2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21"/>
      <c r="V285" s="2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21"/>
      <c r="V286" s="2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21"/>
      <c r="V287" s="2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21"/>
      <c r="V288" s="2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21"/>
      <c r="V289" s="2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21"/>
      <c r="V290" s="2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21"/>
      <c r="V291" s="2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21"/>
      <c r="V292" s="2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21"/>
      <c r="V293" s="2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21"/>
      <c r="V294" s="2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21"/>
      <c r="V295" s="2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21"/>
      <c r="V296" s="2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21"/>
      <c r="V297" s="2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21"/>
      <c r="V298" s="2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21"/>
      <c r="V299" s="2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21"/>
      <c r="V300" s="2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21"/>
      <c r="V301" s="2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21"/>
      <c r="V302" s="2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21"/>
      <c r="V303" s="2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21"/>
      <c r="V304" s="2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21"/>
      <c r="V305" s="2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21"/>
      <c r="V306" s="2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21"/>
      <c r="V307" s="2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21"/>
      <c r="V308" s="2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21"/>
      <c r="V309" s="2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21"/>
      <c r="V310" s="2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21"/>
      <c r="V311" s="2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21"/>
      <c r="V312" s="2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21"/>
      <c r="V313" s="2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21"/>
      <c r="V314" s="2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21"/>
      <c r="V315" s="2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21"/>
      <c r="V316" s="2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21"/>
      <c r="V317" s="2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21"/>
      <c r="V318" s="2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21"/>
      <c r="V319" s="2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21"/>
      <c r="V320" s="2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21"/>
      <c r="V321" s="2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21"/>
      <c r="V322" s="2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21"/>
      <c r="V323" s="2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21"/>
      <c r="V324" s="2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21"/>
      <c r="V325" s="2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21"/>
      <c r="V326" s="2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21"/>
      <c r="V327" s="2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21"/>
      <c r="V328" s="2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21"/>
      <c r="V329" s="2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21"/>
      <c r="V330" s="2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21"/>
      <c r="V331" s="2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21"/>
      <c r="V332" s="2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21"/>
      <c r="V333" s="2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21"/>
      <c r="V334" s="2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21"/>
      <c r="V335" s="2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21"/>
      <c r="V336" s="2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21"/>
      <c r="V337" s="2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21"/>
      <c r="V338" s="2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21"/>
      <c r="V339" s="2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21"/>
      <c r="V340" s="2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21"/>
      <c r="V341" s="2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21"/>
      <c r="V342" s="2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21"/>
      <c r="V343" s="2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21"/>
      <c r="V344" s="2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21"/>
      <c r="V345" s="2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21"/>
      <c r="V346" s="2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21"/>
      <c r="V347" s="2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21"/>
      <c r="V348" s="2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21"/>
      <c r="V349" s="2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21"/>
      <c r="V350" s="2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21"/>
      <c r="V351" s="2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21"/>
      <c r="V352" s="2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21"/>
      <c r="V353" s="2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21"/>
      <c r="V354" s="2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21"/>
      <c r="V355" s="2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21"/>
      <c r="V356" s="2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21"/>
      <c r="V357" s="2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21"/>
      <c r="V358" s="2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21"/>
      <c r="V359" s="2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21"/>
      <c r="V360" s="2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21"/>
      <c r="V361" s="2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21"/>
      <c r="V362" s="2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21"/>
      <c r="V363" s="2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21"/>
      <c r="V364" s="2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21"/>
      <c r="V365" s="2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21"/>
      <c r="V366" s="2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21"/>
      <c r="V367" s="2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21"/>
      <c r="V368" s="2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21"/>
      <c r="V369" s="2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21"/>
      <c r="V370" s="2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21"/>
      <c r="V371" s="2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21"/>
      <c r="V372" s="2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21"/>
      <c r="V373" s="2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21"/>
      <c r="V374" s="2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21"/>
      <c r="V375" s="2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21"/>
      <c r="V376" s="2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21"/>
      <c r="V377" s="2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21"/>
      <c r="V378" s="2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21"/>
      <c r="V379" s="2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21"/>
      <c r="V380" s="2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21"/>
      <c r="V381" s="2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21"/>
      <c r="V382" s="2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21"/>
      <c r="V383" s="2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21"/>
      <c r="V384" s="2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21"/>
      <c r="V385" s="2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21"/>
      <c r="V386" s="2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21"/>
      <c r="V387" s="2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21"/>
      <c r="V388" s="2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21"/>
      <c r="V389" s="2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21"/>
      <c r="V390" s="2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21"/>
      <c r="V391" s="2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21"/>
      <c r="V392" s="2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21"/>
      <c r="V393" s="2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21"/>
      <c r="V394" s="2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21"/>
      <c r="V395" s="2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21"/>
      <c r="V396" s="2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21"/>
      <c r="V397" s="2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21"/>
      <c r="V398" s="2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21"/>
      <c r="V399" s="2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21"/>
      <c r="V400" s="2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21"/>
      <c r="V401" s="2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21"/>
      <c r="V402" s="2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21"/>
      <c r="V403" s="2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21"/>
      <c r="V404" s="2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21"/>
      <c r="V405" s="2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21"/>
      <c r="V406" s="2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21"/>
      <c r="V407" s="2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21"/>
      <c r="V408" s="2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21"/>
      <c r="V409" s="2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21"/>
      <c r="V410" s="2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21"/>
      <c r="V411" s="2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21"/>
      <c r="V412" s="2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21"/>
      <c r="V413" s="2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21"/>
      <c r="V414" s="2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21"/>
      <c r="V415" s="2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21"/>
      <c r="V416" s="2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21"/>
      <c r="V417" s="2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21"/>
      <c r="V418" s="2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21"/>
      <c r="V419" s="2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21"/>
      <c r="V420" s="2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21"/>
      <c r="V421" s="2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21"/>
      <c r="V422" s="2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21"/>
      <c r="V423" s="2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21"/>
      <c r="V424" s="2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21"/>
      <c r="V425" s="2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21"/>
      <c r="V426" s="2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21"/>
      <c r="V427" s="2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21"/>
      <c r="V428" s="2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21"/>
      <c r="V429" s="2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21"/>
      <c r="V430" s="2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21"/>
      <c r="V431" s="2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21"/>
      <c r="V432" s="2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21"/>
      <c r="V433" s="2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21"/>
      <c r="V434" s="2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21"/>
      <c r="V435" s="2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21"/>
      <c r="V436" s="2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21"/>
      <c r="V437" s="2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21"/>
      <c r="V438" s="2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21"/>
      <c r="V439" s="2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21"/>
      <c r="V440" s="2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21"/>
      <c r="V441" s="2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21"/>
      <c r="V442" s="2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21"/>
      <c r="V443" s="2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21"/>
      <c r="V444" s="2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21"/>
      <c r="V445" s="2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21"/>
      <c r="V446" s="2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21"/>
      <c r="V447" s="2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21"/>
      <c r="V448" s="2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21"/>
      <c r="V449" s="2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21"/>
      <c r="V450" s="2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21"/>
      <c r="V451" s="2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21"/>
      <c r="V452" s="2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21"/>
      <c r="V453" s="2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21"/>
      <c r="V454" s="2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21"/>
      <c r="V455" s="2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21"/>
      <c r="V456" s="2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21"/>
      <c r="V457" s="2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21"/>
      <c r="V458" s="2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21"/>
      <c r="V459" s="2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21"/>
      <c r="V460" s="2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21"/>
      <c r="V461" s="2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21"/>
      <c r="V462" s="2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21"/>
      <c r="V463" s="2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21"/>
      <c r="V464" s="2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21"/>
      <c r="V465" s="2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21"/>
      <c r="V466" s="2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21"/>
      <c r="V467" s="2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21"/>
      <c r="V468" s="2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21"/>
      <c r="V469" s="2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21"/>
      <c r="V470" s="2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21"/>
      <c r="V471" s="2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21"/>
      <c r="V472" s="2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21"/>
      <c r="V473" s="2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21"/>
      <c r="V474" s="2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21"/>
      <c r="V475" s="2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21"/>
      <c r="V476" s="2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21"/>
      <c r="V477" s="2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21"/>
      <c r="V478" s="2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21"/>
      <c r="V479" s="2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21"/>
      <c r="V480" s="2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21"/>
      <c r="V481" s="2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21"/>
      <c r="V482" s="21"/>
      <c r="W482" s="1"/>
      <c r="X482" s="1"/>
      <c r="Y482" s="1"/>
      <c r="Z482" s="1"/>
      <c r="AA482" s="1"/>
      <c r="AB482" s="1"/>
      <c r="AC482" s="1"/>
      <c r="AD482" s="6"/>
      <c r="AE482" s="10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21"/>
      <c r="V483" s="21"/>
      <c r="W483" s="1"/>
      <c r="X483" s="1"/>
      <c r="Y483" s="1"/>
      <c r="Z483" s="1"/>
      <c r="AA483" s="1"/>
      <c r="AB483" s="1"/>
      <c r="AC483" s="1"/>
      <c r="AD483" s="6"/>
      <c r="AE483" s="10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21"/>
      <c r="V484" s="21"/>
      <c r="W484" s="1"/>
      <c r="X484" s="1"/>
      <c r="Y484" s="1"/>
      <c r="Z484" s="1"/>
      <c r="AA484" s="1"/>
      <c r="AB484" s="1"/>
      <c r="AC484" s="1"/>
      <c r="AD484" s="6"/>
      <c r="AE484" s="10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21"/>
      <c r="V485" s="21"/>
      <c r="W485" s="1"/>
      <c r="X485" s="1"/>
      <c r="Y485" s="1"/>
      <c r="Z485" s="1"/>
      <c r="AA485" s="1"/>
      <c r="AB485" s="1"/>
      <c r="AC485" s="1"/>
      <c r="AD485" s="6"/>
      <c r="AE485" s="10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21"/>
      <c r="V486" s="21"/>
      <c r="W486" s="1"/>
      <c r="X486" s="1"/>
      <c r="Y486" s="1"/>
      <c r="Z486" s="1"/>
      <c r="AA486" s="1"/>
      <c r="AB486" s="1"/>
      <c r="AC486" s="1"/>
      <c r="AD486" s="6"/>
      <c r="AE486" s="10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21"/>
      <c r="V487" s="21"/>
      <c r="W487" s="1"/>
      <c r="X487" s="1"/>
      <c r="Y487" s="1"/>
      <c r="Z487" s="1"/>
      <c r="AA487" s="1"/>
      <c r="AB487" s="1"/>
      <c r="AC487" s="1"/>
      <c r="AD487" s="6"/>
      <c r="AE487" s="10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21"/>
      <c r="V488" s="21"/>
      <c r="W488" s="1"/>
      <c r="X488" s="1"/>
      <c r="Y488" s="1"/>
      <c r="Z488" s="1"/>
      <c r="AA488" s="1"/>
      <c r="AB488" s="1"/>
      <c r="AC488" s="1"/>
      <c r="AD488" s="6"/>
      <c r="AE488" s="10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21"/>
      <c r="V489" s="21"/>
      <c r="W489" s="1"/>
      <c r="X489" s="1"/>
      <c r="Y489" s="1"/>
      <c r="Z489" s="1"/>
      <c r="AA489" s="1"/>
      <c r="AB489" s="1"/>
      <c r="AC489" s="1"/>
      <c r="AD489" s="6"/>
      <c r="AE489" s="10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21"/>
      <c r="V490" s="21"/>
      <c r="W490" s="1"/>
      <c r="X490" s="1"/>
      <c r="Y490" s="1"/>
      <c r="Z490" s="1"/>
      <c r="AA490" s="1"/>
      <c r="AB490" s="1"/>
      <c r="AC490" s="1"/>
      <c r="AD490" s="6"/>
      <c r="AE490" s="10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21"/>
      <c r="V491" s="21"/>
      <c r="W491" s="1"/>
      <c r="X491" s="1"/>
      <c r="Y491" s="1"/>
      <c r="Z491" s="1"/>
      <c r="AA491" s="1"/>
      <c r="AB491" s="1"/>
      <c r="AC491" s="1"/>
      <c r="AD491" s="6"/>
      <c r="AE491" s="10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21"/>
      <c r="V492" s="21"/>
      <c r="W492" s="1"/>
      <c r="X492" s="1"/>
      <c r="Y492" s="1"/>
      <c r="Z492" s="1"/>
      <c r="AA492" s="1"/>
      <c r="AB492" s="1"/>
      <c r="AC492" s="1"/>
      <c r="AD492" s="6"/>
      <c r="AE492" s="10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J76" xr:uid="{B5C9B0B9-A12C-41B8-AB87-BBC11F88A61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2024-08-01T10:07:32Z</dcterms:created>
  <dcterms:modified xsi:type="dcterms:W3CDTF">2024-08-02T09:02:23Z</dcterms:modified>
</cp:coreProperties>
</file>