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BF834F2-49C7-4F9D-983B-1EB8A1E584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Y95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7" i="1" s="1"/>
  <c r="P75" i="1"/>
  <c r="X72" i="1"/>
  <c r="Z71" i="1"/>
  <c r="X71" i="1"/>
  <c r="BO70" i="1"/>
  <c r="BM70" i="1"/>
  <c r="Z70" i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0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48" i="1" s="1"/>
  <c r="Y43" i="1"/>
  <c r="Y49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Y32" i="1" s="1"/>
  <c r="P28" i="1"/>
  <c r="X24" i="1"/>
  <c r="X271" i="1" s="1"/>
  <c r="X23" i="1"/>
  <c r="X275" i="1" s="1"/>
  <c r="BO22" i="1"/>
  <c r="X273" i="1" s="1"/>
  <c r="BM22" i="1"/>
  <c r="X272" i="1" s="1"/>
  <c r="X274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71" i="1" s="1"/>
  <c r="BN38" i="1"/>
  <c r="Y39" i="1"/>
  <c r="BN43" i="1"/>
  <c r="BP43" i="1"/>
  <c r="BN45" i="1"/>
  <c r="BN47" i="1"/>
  <c r="Y48" i="1"/>
  <c r="BN52" i="1"/>
  <c r="BP52" i="1"/>
  <c r="BN54" i="1"/>
  <c r="BN56" i="1"/>
  <c r="BN58" i="1"/>
  <c r="Y61" i="1"/>
  <c r="BN65" i="1"/>
  <c r="Y66" i="1"/>
  <c r="BN70" i="1"/>
  <c r="BP70" i="1"/>
  <c r="Y71" i="1"/>
  <c r="BN75" i="1"/>
  <c r="BP75" i="1"/>
  <c r="Y78" i="1"/>
  <c r="BN82" i="1"/>
  <c r="BN84" i="1"/>
  <c r="BN86" i="1"/>
  <c r="Y10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9" i="1"/>
  <c r="BN64" i="1"/>
  <c r="BP64" i="1"/>
  <c r="BN81" i="1"/>
  <c r="BP81" i="1"/>
  <c r="BN83" i="1"/>
  <c r="BN85" i="1"/>
  <c r="Y88" i="1"/>
  <c r="Y94" i="1"/>
  <c r="BP91" i="1"/>
  <c r="BN91" i="1"/>
  <c r="BP93" i="1"/>
  <c r="BN93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A284" i="1" l="1"/>
  <c r="Y275" i="1"/>
  <c r="Y272" i="1"/>
  <c r="Y274" i="1" s="1"/>
  <c r="Y273" i="1"/>
  <c r="C284" i="1" l="1"/>
  <c r="B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<sst xmlns="http://schemas.openxmlformats.org/spreadsheetml/2006/main" count="1275" uniqueCount="409">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</sst>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0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210</v>
      </c>
      <c r="Y30" s="191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108</v>
      </c>
      <c r="Y38" s="191">
        <f>IFERROR(IF(X38="","",X38),"")</f>
        <v>108</v>
      </c>
      <c r="Z38" s="36">
        <f>IFERROR(IF(X38="","",X38*0.0155),"")</f>
        <v>1.6739999999999999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677.16</v>
      </c>
      <c r="BN38" s="67">
        <f>IFERROR(Y38*I38,"0")</f>
        <v>677.16</v>
      </c>
      <c r="BO38" s="67">
        <f>IFERROR(X38/J38,"0")</f>
        <v>1.2857142857142858</v>
      </c>
      <c r="BP38" s="67">
        <f>IFERROR(Y38/J38,"0")</f>
        <v>1.2857142857142858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108</v>
      </c>
      <c r="Y39" s="192">
        <f>IFERROR(SUM(Y36:Y38),"0")</f>
        <v>108</v>
      </c>
      <c r="Z39" s="192">
        <f>IFERROR(IF(Z36="",0,Z36),"0")+IFERROR(IF(Z37="",0,Z37),"0")+IFERROR(IF(Z38="",0,Z38),"0")</f>
        <v>1.6739999999999999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648</v>
      </c>
      <c r="Y40" s="192">
        <f>IFERROR(SUMPRODUCT(Y36:Y38*H36:H38),"0")</f>
        <v>648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132</v>
      </c>
      <c r="Y58" s="191">
        <f t="shared" si="0"/>
        <v>132</v>
      </c>
      <c r="Z58" s="36">
        <f t="shared" si="1"/>
        <v>2.0459999999999998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988.15199999999993</v>
      </c>
      <c r="BN58" s="67">
        <f t="shared" si="3"/>
        <v>988.15199999999993</v>
      </c>
      <c r="BO58" s="67">
        <f t="shared" si="4"/>
        <v>1.5714285714285714</v>
      </c>
      <c r="BP58" s="67">
        <f t="shared" si="5"/>
        <v>1.5714285714285714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132</v>
      </c>
      <c r="Y60" s="192">
        <f>IFERROR(SUM(Y52:Y59),"0")</f>
        <v>132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2.0459999999999998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950.4</v>
      </c>
      <c r="Y61" s="192">
        <f>IFERROR(SUMPRODUCT(Y52:Y59*H52:H59),"0")</f>
        <v>950.4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252</v>
      </c>
      <c r="Y65" s="191">
        <f>IFERROR(IF(X65="","",X65),"")</f>
        <v>252</v>
      </c>
      <c r="Z65" s="36">
        <f>IFERROR(IF(X65="","",X65*0.00866),"")</f>
        <v>2.1823199999999998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1313.7264</v>
      </c>
      <c r="BN65" s="67">
        <f>IFERROR(Y65*I65,"0")</f>
        <v>1313.7264</v>
      </c>
      <c r="BO65" s="67">
        <f>IFERROR(X65/J65,"0")</f>
        <v>1.75</v>
      </c>
      <c r="BP65" s="67">
        <f>IFERROR(Y65/J65,"0")</f>
        <v>1.75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252</v>
      </c>
      <c r="Y66" s="192">
        <f>IFERROR(SUM(Y64:Y65),"0")</f>
        <v>252</v>
      </c>
      <c r="Z66" s="192">
        <f>IFERROR(IF(Z64="",0,Z64),"0")+IFERROR(IF(Z65="",0,Z65),"0")</f>
        <v>2.1823199999999998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1260</v>
      </c>
      <c r="Y67" s="192">
        <f>IFERROR(SUMPRODUCT(Y64:Y65*H64:H65),"0")</f>
        <v>1260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84</v>
      </c>
      <c r="Y83" s="191">
        <f t="shared" si="6"/>
        <v>84</v>
      </c>
      <c r="Z83" s="36">
        <f t="shared" si="7"/>
        <v>1.5019199999999999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84</v>
      </c>
      <c r="Y85" s="191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168</v>
      </c>
      <c r="Y87" s="192">
        <f>IFERROR(SUM(Y81:Y86),"0")</f>
        <v>168</v>
      </c>
      <c r="Z87" s="192">
        <f>IFERROR(IF(Z81="",0,Z81),"0")+IFERROR(IF(Z82="",0,Z82),"0")+IFERROR(IF(Z83="",0,Z83),"0")+IFERROR(IF(Z84="",0,Z84),"0")+IFERROR(IF(Z85="",0,Z85),"0")+IFERROR(IF(Z86="",0,Z86),"0")</f>
        <v>3.0038399999999998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604.80000000000007</v>
      </c>
      <c r="Y88" s="192">
        <f>IFERROR(SUMPRODUCT(Y81:Y86*H81:H86),"0")</f>
        <v>604.80000000000007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48</v>
      </c>
      <c r="Y93" s="191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48</v>
      </c>
      <c r="Y94" s="192">
        <f>IFERROR(SUM(Y91:Y93),"0")</f>
        <v>48</v>
      </c>
      <c r="Z94" s="192">
        <f>IFERROR(IF(Z91="",0,Z91),"0")+IFERROR(IF(Z92="",0,Z92),"0")+IFERROR(IF(Z93="",0,Z93),"0")</f>
        <v>0.74399999999999999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147.84</v>
      </c>
      <c r="Y95" s="192">
        <f>IFERROR(SUMPRODUCT(Y91:Y93*H91:H93),"0")</f>
        <v>147.84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48</v>
      </c>
      <c r="Y98" s="191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345.58080000000001</v>
      </c>
      <c r="BN98" s="67">
        <f>IFERROR(Y98*I98,"0")</f>
        <v>345.58080000000001</v>
      </c>
      <c r="BO98" s="67">
        <f>IFERROR(X98/J98,"0")</f>
        <v>0.5714285714285714</v>
      </c>
      <c r="BP98" s="67">
        <f>IFERROR(Y98/J98,"0")</f>
        <v>0.5714285714285714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48</v>
      </c>
      <c r="Y100" s="191">
        <f>IFERROR(IF(X100="","",X100),"")</f>
        <v>48</v>
      </c>
      <c r="Z100" s="36">
        <f>IFERROR(IF(X100="","",X100*0.0155),"")</f>
        <v>0.74399999999999999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345.58080000000001</v>
      </c>
      <c r="BN100" s="67">
        <f>IFERROR(Y100*I100,"0")</f>
        <v>345.58080000000001</v>
      </c>
      <c r="BO100" s="67">
        <f>IFERROR(X100/J100,"0")</f>
        <v>0.5714285714285714</v>
      </c>
      <c r="BP100" s="67">
        <f>IFERROR(Y100/J100,"0")</f>
        <v>0.5714285714285714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180</v>
      </c>
      <c r="Y101" s="191">
        <f>IFERROR(IF(X101="","",X101),"")</f>
        <v>180</v>
      </c>
      <c r="Z101" s="36">
        <f>IFERROR(IF(X101="","",X101*0.0155),"")</f>
        <v>2.79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1347.48</v>
      </c>
      <c r="BN101" s="67">
        <f>IFERROR(Y101*I101,"0")</f>
        <v>1347.48</v>
      </c>
      <c r="BO101" s="67">
        <f>IFERROR(X101/J101,"0")</f>
        <v>2.1428571428571428</v>
      </c>
      <c r="BP101" s="67">
        <f>IFERROR(Y101/J101,"0")</f>
        <v>2.1428571428571428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276</v>
      </c>
      <c r="Y103" s="192">
        <f>IFERROR(SUM(Y98:Y102),"0")</f>
        <v>276</v>
      </c>
      <c r="Z103" s="192">
        <f>IFERROR(IF(Z98="",0,Z98),"0")+IFERROR(IF(Z99="",0,Z99),"0")+IFERROR(IF(Z100="",0,Z100),"0")+IFERROR(IF(Z101="",0,Z101),"0")+IFERROR(IF(Z102="",0,Z102),"0")</f>
        <v>4.2780000000000005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1956.48</v>
      </c>
      <c r="Y104" s="192">
        <f>IFERROR(SUMPRODUCT(Y98:Y102*H98:H102),"0")</f>
        <v>1956.48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126</v>
      </c>
      <c r="Y107" s="191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154</v>
      </c>
      <c r="Y108" s="191">
        <f>IFERROR(IF(X108="","",X108),"")</f>
        <v>154</v>
      </c>
      <c r="Z108" s="36">
        <f>IFERROR(IF(X108="","",X108*0.01788),"")</f>
        <v>2.75352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570.35439999999994</v>
      </c>
      <c r="BN108" s="67">
        <f>IFERROR(Y108*I108,"0")</f>
        <v>570.35439999999994</v>
      </c>
      <c r="BO108" s="67">
        <f>IFERROR(X108/J108,"0")</f>
        <v>2.2000000000000002</v>
      </c>
      <c r="BP108" s="67">
        <f>IFERROR(Y108/J108,"0")</f>
        <v>2.2000000000000002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280</v>
      </c>
      <c r="Y109" s="192">
        <f>IFERROR(SUM(Y107:Y108),"0")</f>
        <v>280</v>
      </c>
      <c r="Z109" s="192">
        <f>IFERROR(IF(Z107="",0,Z107),"0")+IFERROR(IF(Z108="",0,Z108),"0")</f>
        <v>5.0064000000000002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840</v>
      </c>
      <c r="Y110" s="192">
        <f>IFERROR(SUMPRODUCT(Y107:Y108*H107:H108),"0")</f>
        <v>840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126</v>
      </c>
      <c r="Y114" s="191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126</v>
      </c>
      <c r="Y115" s="192">
        <f>IFERROR(SUM(Y113:Y114),"0")</f>
        <v>126</v>
      </c>
      <c r="Z115" s="192">
        <f>IFERROR(IF(Z113="",0,Z113),"0")+IFERROR(IF(Z114="",0,Z114),"0")</f>
        <v>2.2528800000000002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378</v>
      </c>
      <c r="Y116" s="192">
        <f>IFERROR(SUMPRODUCT(Y113:Y114*H113:H114),"0")</f>
        <v>378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84</v>
      </c>
      <c r="Y119" s="191">
        <f>IFERROR(IF(X119="","",X119),"")</f>
        <v>84</v>
      </c>
      <c r="Z119" s="36">
        <f>IFERROR(IF(X119="","",X119*0.01788),"")</f>
        <v>1.5019199999999999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275.52</v>
      </c>
      <c r="BN119" s="67">
        <f>IFERROR(Y119*I119,"0")</f>
        <v>275.52</v>
      </c>
      <c r="BO119" s="67">
        <f>IFERROR(X119/J119,"0")</f>
        <v>1.2</v>
      </c>
      <c r="BP119" s="67">
        <f>IFERROR(Y119/J119,"0")</f>
        <v>1.2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108</v>
      </c>
      <c r="Y154" s="191">
        <f>IFERROR(IF(X154="","",X154),"")</f>
        <v>108</v>
      </c>
      <c r="Z154" s="36">
        <f>IFERROR(IF(X154="","",X154*0.00866),"")</f>
        <v>0.93527999999999989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563.02559999999994</v>
      </c>
      <c r="BN154" s="67">
        <f>IFERROR(Y154*I154,"0")</f>
        <v>563.02559999999994</v>
      </c>
      <c r="BO154" s="67">
        <f>IFERROR(X154/J154,"0")</f>
        <v>0.75</v>
      </c>
      <c r="BP154" s="67">
        <f>IFERROR(Y154/J154,"0")</f>
        <v>0.75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108</v>
      </c>
      <c r="Y156" s="192">
        <f>IFERROR(SUM(Y152:Y155),"0")</f>
        <v>108</v>
      </c>
      <c r="Z156" s="192">
        <f>IFERROR(IF(Z152="",0,Z152),"0")+IFERROR(IF(Z153="",0,Z153),"0")+IFERROR(IF(Z154="",0,Z154),"0")+IFERROR(IF(Z155="",0,Z155),"0")</f>
        <v>0.93527999999999989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540</v>
      </c>
      <c r="Y157" s="192">
        <f>IFERROR(SUMPRODUCT(Y152:Y155*H152:H155),"0")</f>
        <v>540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56</v>
      </c>
      <c r="Y166" s="191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70</v>
      </c>
      <c r="Y168" s="191">
        <f>IFERROR(IF(X168="","",X168),"")</f>
        <v>70</v>
      </c>
      <c r="Z168" s="36">
        <f>IFERROR(IF(X168="","",X168*0.01788),"")</f>
        <v>1.2516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261.52000000000004</v>
      </c>
      <c r="BN168" s="67">
        <f>IFERROR(Y168*I168,"0")</f>
        <v>261.52000000000004</v>
      </c>
      <c r="BO168" s="67">
        <f>IFERROR(X168/J168,"0")</f>
        <v>1</v>
      </c>
      <c r="BP168" s="67">
        <f>IFERROR(Y168/J168,"0")</f>
        <v>1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126</v>
      </c>
      <c r="Y169" s="192">
        <f>IFERROR(SUM(Y166:Y168),"0")</f>
        <v>126</v>
      </c>
      <c r="Z169" s="192">
        <f>IFERROR(IF(Z166="",0,Z166),"0")+IFERROR(IF(Z167="",0,Z167),"0")+IFERROR(IF(Z168="",0,Z168),"0")</f>
        <v>2.2528800000000002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378</v>
      </c>
      <c r="Y170" s="192">
        <f>IFERROR(SUMPRODUCT(Y166:Y168*H166:H168),"0")</f>
        <v>378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144</v>
      </c>
      <c r="Y183" s="191">
        <f>IFERROR(IF(X183="","",X183),"")</f>
        <v>144</v>
      </c>
      <c r="Z183" s="36">
        <f>IFERROR(IF(X183="","",X183*0.0155),"")</f>
        <v>2.2320000000000002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845.28</v>
      </c>
      <c r="BN183" s="67">
        <f>IFERROR(Y183*I183,"0")</f>
        <v>845.28</v>
      </c>
      <c r="BO183" s="67">
        <f>IFERROR(X183/J183,"0")</f>
        <v>1.7142857142857142</v>
      </c>
      <c r="BP183" s="67">
        <f>IFERROR(Y183/J183,"0")</f>
        <v>1.7142857142857142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144</v>
      </c>
      <c r="Y186" s="192">
        <f>IFERROR(SUM(Y183:Y185),"0")</f>
        <v>144</v>
      </c>
      <c r="Z186" s="192">
        <f>IFERROR(IF(Z183="",0,Z183),"0")+IFERROR(IF(Z184="",0,Z184),"0")+IFERROR(IF(Z185="",0,Z185),"0")</f>
        <v>2.2320000000000002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806.4</v>
      </c>
      <c r="Y187" s="192">
        <f>IFERROR(SUMPRODUCT(Y183:Y185*H183:H185),"0")</f>
        <v>806.4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24</v>
      </c>
      <c r="Y195" s="191">
        <f t="shared" si="12"/>
        <v>24</v>
      </c>
      <c r="Z195" s="36">
        <f t="shared" si="13"/>
        <v>0.372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140.88</v>
      </c>
      <c r="BN195" s="67">
        <f t="shared" si="15"/>
        <v>140.88</v>
      </c>
      <c r="BO195" s="67">
        <f t="shared" si="16"/>
        <v>0.2857142857142857</v>
      </c>
      <c r="BP195" s="67">
        <f t="shared" si="17"/>
        <v>0.2857142857142857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36</v>
      </c>
      <c r="Y203" s="19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259.2</v>
      </c>
      <c r="Y205" s="192">
        <f>IFERROR(SUMPRODUCT(Y200:Y203*H200:H203),"0")</f>
        <v>259.2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336</v>
      </c>
      <c r="Y221" s="191">
        <f>IFERROR(IF(X221="","",X221),"")</f>
        <v>336</v>
      </c>
      <c r="Z221" s="36">
        <f>IFERROR(IF(X221="","",X221*0.0155),"")</f>
        <v>5.2080000000000002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1768.0319999999999</v>
      </c>
      <c r="BN221" s="67">
        <f>IFERROR(Y221*I221,"0")</f>
        <v>1768.0319999999999</v>
      </c>
      <c r="BO221" s="67">
        <f>IFERROR(X221/J221,"0")</f>
        <v>4</v>
      </c>
      <c r="BP221" s="67">
        <f>IFERROR(Y221/J221,"0")</f>
        <v>4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336</v>
      </c>
      <c r="Y223" s="192">
        <f>IFERROR(SUM(Y221:Y222),"0")</f>
        <v>336</v>
      </c>
      <c r="Z223" s="192">
        <f>IFERROR(IF(Z221="",0,Z221),"0")+IFERROR(IF(Z222="",0,Z222),"0")</f>
        <v>5.2080000000000002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1680</v>
      </c>
      <c r="Y224" s="192">
        <f>IFERROR(SUMPRODUCT(Y221:Y222*H221:H222),"0")</f>
        <v>1680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12</v>
      </c>
      <c r="Y228" s="191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24</v>
      </c>
      <c r="Y229" s="191">
        <f>IFERROR(IF(X229="","",X229),"")</f>
        <v>24</v>
      </c>
      <c r="Z229" s="36">
        <f>IFERROR(IF(X229="","",X229*0.0155),"")</f>
        <v>0.372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174.72</v>
      </c>
      <c r="BN229" s="67">
        <f>IFERROR(Y229*I229,"0")</f>
        <v>174.72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36</v>
      </c>
      <c r="Y231" s="192">
        <f>IFERROR(SUM(Y228:Y230),"0")</f>
        <v>36</v>
      </c>
      <c r="Z231" s="192">
        <f>IFERROR(IF(Z228="",0,Z228),"0")+IFERROR(IF(Z229="",0,Z229),"0")+IFERROR(IF(Z230="",0,Z230),"0")</f>
        <v>0.55800000000000005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252</v>
      </c>
      <c r="Y232" s="192">
        <f>IFERROR(SUMPRODUCT(Y228:Y230*H228:H230),"0")</f>
        <v>252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198</v>
      </c>
      <c r="Y234" s="191">
        <f>IFERROR(IF(X234="","",X234),"")</f>
        <v>198</v>
      </c>
      <c r="Z234" s="36">
        <f>IFERROR(IF(X234="","",X234*0.00502),"")</f>
        <v>0.99396000000000007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379.17</v>
      </c>
      <c r="BN234" s="67">
        <f>IFERROR(Y234*I234,"0")</f>
        <v>379.17</v>
      </c>
      <c r="BO234" s="67">
        <f>IFERROR(X234/J234,"0")</f>
        <v>0.84615384615384615</v>
      </c>
      <c r="BP234" s="67">
        <f>IFERROR(Y234/J234,"0")</f>
        <v>0.84615384615384615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198</v>
      </c>
      <c r="Y235" s="192">
        <f>IFERROR(SUM(Y234:Y234),"0")</f>
        <v>198</v>
      </c>
      <c r="Z235" s="192">
        <f>IFERROR(IF(Z234="",0,Z234),"0")</f>
        <v>0.99396000000000007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356.40000000000003</v>
      </c>
      <c r="Y236" s="192">
        <f>IFERROR(SUMPRODUCT(Y234:Y234*H234:H234),"0")</f>
        <v>356.40000000000003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264</v>
      </c>
      <c r="Y245" s="191">
        <f>IFERROR(IF(X245="","",X245),"")</f>
        <v>264</v>
      </c>
      <c r="Z245" s="36">
        <f>IFERROR(IF(X245="","",X245*0.0155),"")</f>
        <v>4.0919999999999996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1382.0400000000002</v>
      </c>
      <c r="BN245" s="67">
        <f>IFERROR(Y245*I245,"0")</f>
        <v>1382.0400000000002</v>
      </c>
      <c r="BO245" s="67">
        <f>IFERROR(X245/J245,"0")</f>
        <v>3.1428571428571428</v>
      </c>
      <c r="BP245" s="67">
        <f>IFERROR(Y245/J245,"0")</f>
        <v>3.1428571428571428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264</v>
      </c>
      <c r="Y247" s="192">
        <f>IFERROR(SUM(Y243:Y246),"0")</f>
        <v>264</v>
      </c>
      <c r="Z247" s="192">
        <f>IFERROR(IF(Z243="",0,Z243),"0")+IFERROR(IF(Z244="",0,Z244),"0")+IFERROR(IF(Z245="",0,Z245),"0")+IFERROR(IF(Z246="",0,Z246),"0")</f>
        <v>4.0919999999999996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1320</v>
      </c>
      <c r="Y248" s="192">
        <f>IFERROR(SUMPRODUCT(Y243:Y246*H243:H246),"0")</f>
        <v>1320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140</v>
      </c>
      <c r="Y251" s="191">
        <f t="shared" si="18"/>
        <v>140</v>
      </c>
      <c r="Z251" s="36">
        <f>IFERROR(IF(X251="","",X251*0.00936),"")</f>
        <v>1.3104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544.88</v>
      </c>
      <c r="BN251" s="67">
        <f t="shared" si="20"/>
        <v>544.88</v>
      </c>
      <c r="BO251" s="67">
        <f t="shared" si="21"/>
        <v>1.1111111111111112</v>
      </c>
      <c r="BP251" s="67">
        <f t="shared" si="22"/>
        <v>1.1111111111111112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14</v>
      </c>
      <c r="Y261" s="191">
        <f t="shared" si="18"/>
        <v>14</v>
      </c>
      <c r="Z261" s="36">
        <f t="shared" si="23"/>
        <v>0.13103999999999999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41.832000000000001</v>
      </c>
      <c r="BN261" s="67">
        <f t="shared" si="20"/>
        <v>41.832000000000001</v>
      </c>
      <c r="BO261" s="67">
        <f t="shared" si="21"/>
        <v>0.1111111111111111</v>
      </c>
      <c r="BP261" s="67">
        <f t="shared" si="22"/>
        <v>0.1111111111111111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18</v>
      </c>
      <c r="Y263" s="191">
        <f t="shared" si="18"/>
        <v>18</v>
      </c>
      <c r="Z263" s="36">
        <f>IFERROR(IF(X263="","",X263*0.00502),"")</f>
        <v>9.0359999999999996E-2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51.21</v>
      </c>
      <c r="BN263" s="67">
        <f t="shared" si="20"/>
        <v>51.21</v>
      </c>
      <c r="BO263" s="67">
        <f t="shared" si="21"/>
        <v>7.6923076923076927E-2</v>
      </c>
      <c r="BP263" s="67">
        <f t="shared" si="22"/>
        <v>7.6923076923076927E-2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210</v>
      </c>
      <c r="Y269" s="192">
        <f>IFERROR(SUM(Y250:Y268),"0")</f>
        <v>210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2.03484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778.4</v>
      </c>
      <c r="Y270" s="192">
        <f>IFERROR(SUMPRODUCT(Y250:Y268*H250:H268),"0")</f>
        <v>778.4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14003.72</v>
      </c>
      <c r="Y271" s="192">
        <f>IFERROR(Y24+Y33+Y40+Y49+Y61+Y67+Y72+Y78+Y88+Y95+Y104+Y110+Y116+Y122+Y127+Y133+Y138+Y145+Y149+Y157+Y162+Y170+Y174+Y179+Y187+Y197+Y205+Y211+Y217+Y224+Y232+Y236+Y241+Y248+Y270,"0")</f>
        <v>14003.72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15126.959999999997</v>
      </c>
      <c r="Y272" s="192">
        <f>IFERROR(SUM(BN22:BN268),"0")</f>
        <v>15126.959999999997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35</v>
      </c>
      <c r="Y273" s="38">
        <f>ROUNDUP(SUM(BP22:BP268),0)</f>
        <v>35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16001.959999999997</v>
      </c>
      <c r="Y274" s="192">
        <f>GrossWeightTotalR+PalletQtyTotalR*25</f>
        <v>16001.959999999997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3200</v>
      </c>
      <c r="Y275" s="192">
        <f>IFERROR(Y23+Y32+Y39+Y48+Y60+Y66+Y71+Y77+Y87+Y94+Y103+Y109+Y115+Y121+Y126+Y132+Y137+Y144+Y148+Y156+Y161+Y169+Y173+Y178+Y186+Y196+Y204+Y210+Y216+Y223+Y231+Y235+Y240+Y247+Y269,"0")</f>
        <v>3200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44.358919999999998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315</v>
      </c>
      <c r="D281" s="46">
        <f>IFERROR(X36*H36,"0")+IFERROR(X37*H37,"0")+IFERROR(X38*H38,"0")</f>
        <v>648</v>
      </c>
      <c r="E281" s="46">
        <f>IFERROR(X43*H43,"0")+IFERROR(X44*H44,"0")+IFERROR(X45*H45,"0")+IFERROR(X46*H46,"0")+IFERROR(X47*H47,"0")</f>
        <v>12</v>
      </c>
      <c r="F281" s="46">
        <f>IFERROR(X52*H52,"0")+IFERROR(X53*H53,"0")+IFERROR(X54*H54,"0")+IFERROR(X55*H55,"0")+IFERROR(X56*H56,"0")+IFERROR(X57*H57,"0")+IFERROR(X58*H58,"0")+IFERROR(X59*H59,"0")</f>
        <v>950.4</v>
      </c>
      <c r="G281" s="46">
        <f>IFERROR(X64*H64,"0")+IFERROR(X65*H65,"0")</f>
        <v>1260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604.80000000000007</v>
      </c>
      <c r="K281" s="46">
        <f>IFERROR(X91*H91,"0")+IFERROR(X92*H92,"0")+IFERROR(X93*H93,"0")</f>
        <v>147.84</v>
      </c>
      <c r="L281" s="46">
        <f>IFERROR(X98*H98,"0")+IFERROR(X99*H99,"0")+IFERROR(X100*H100,"0")+IFERROR(X101*H101,"0")+IFERROR(X102*H102,"0")</f>
        <v>1956.48</v>
      </c>
      <c r="M281" s="46">
        <f>IFERROR(X107*H107,"0")+IFERROR(X108*H108,"0")</f>
        <v>840</v>
      </c>
      <c r="N281" s="188"/>
      <c r="O281" s="46">
        <f>IFERROR(X113*H113,"0")+IFERROR(X114*H114,"0")</f>
        <v>378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540</v>
      </c>
      <c r="V281" s="46">
        <f>IFERROR(X166*H166,"0")+IFERROR(X167*H167,"0")+IFERROR(X168*H168,"0")+IFERROR(X172*H172,"0")</f>
        <v>378</v>
      </c>
      <c r="W281" s="46">
        <f>IFERROR(X177*H177,"0")</f>
        <v>0</v>
      </c>
      <c r="X281" s="46">
        <f>IFERROR(X183*H183,"0")+IFERROR(X184*H184,"0")+IFERROR(X185*H185,"0")</f>
        <v>806.4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259.2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1680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2706.8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8621.2799999999988</v>
      </c>
      <c r="B284" s="60">
        <f>SUMPRODUCT(--(BB:BB="ПГП"),--(W:W="кор"),H:H,Y:Y)+SUMPRODUCT(--(BB:BB="ПГП"),--(W:W="кг"),Y:Y)</f>
        <v>5382.4400000000014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