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07,08,24 ПОКОМ КИ филиалы\"/>
    </mc:Choice>
  </mc:AlternateContent>
  <xr:revisionPtr revIDLastSave="0" documentId="13_ncr:1_{2DAA3702-CAC3-4FA6-B462-26A6A173ED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1" i="1" l="1"/>
  <c r="Q19" i="1"/>
  <c r="AC88" i="1" l="1"/>
  <c r="AC82" i="1"/>
  <c r="AC6" i="1"/>
  <c r="F11" i="1"/>
  <c r="F10" i="1"/>
  <c r="E33" i="1"/>
  <c r="F64" i="1"/>
  <c r="F94" i="1"/>
  <c r="E94" i="1"/>
  <c r="P94" i="1" s="1"/>
  <c r="AC8" i="1"/>
  <c r="AC10" i="1"/>
  <c r="AC12" i="1"/>
  <c r="AC14" i="1"/>
  <c r="AC16" i="1"/>
  <c r="AC20" i="1"/>
  <c r="AC23" i="1"/>
  <c r="AC28" i="1"/>
  <c r="AC31" i="1"/>
  <c r="AC32" i="1"/>
  <c r="AC56" i="1"/>
  <c r="AC58" i="1"/>
  <c r="AC61" i="1"/>
  <c r="AC67" i="1"/>
  <c r="AC70" i="1"/>
  <c r="AC72" i="1"/>
  <c r="AC73" i="1"/>
  <c r="AC74" i="1"/>
  <c r="AC76" i="1"/>
  <c r="AC77" i="1"/>
  <c r="AC78" i="1"/>
  <c r="AC79" i="1"/>
  <c r="AC85" i="1"/>
  <c r="AC87" i="1"/>
  <c r="AC92" i="1"/>
  <c r="AC94" i="1"/>
  <c r="AC96" i="1"/>
  <c r="AC98" i="1"/>
  <c r="AC99" i="1"/>
  <c r="AC100" i="1"/>
  <c r="P7" i="1"/>
  <c r="P8" i="1"/>
  <c r="P9" i="1"/>
  <c r="P10" i="1"/>
  <c r="P11" i="1"/>
  <c r="Q11" i="1" s="1"/>
  <c r="AC11" i="1" s="1"/>
  <c r="P12" i="1"/>
  <c r="P13" i="1"/>
  <c r="P14" i="1"/>
  <c r="P15" i="1"/>
  <c r="P16" i="1"/>
  <c r="P17" i="1"/>
  <c r="P18" i="1"/>
  <c r="Q18" i="1" s="1"/>
  <c r="AC18" i="1" s="1"/>
  <c r="P19" i="1"/>
  <c r="P20" i="1"/>
  <c r="T20" i="1" s="1"/>
  <c r="P21" i="1"/>
  <c r="Q21" i="1" s="1"/>
  <c r="AC21" i="1" s="1"/>
  <c r="P22" i="1"/>
  <c r="P23" i="1"/>
  <c r="T23" i="1" s="1"/>
  <c r="P24" i="1"/>
  <c r="Q24" i="1" s="1"/>
  <c r="AC24" i="1" s="1"/>
  <c r="P25" i="1"/>
  <c r="P26" i="1"/>
  <c r="Q26" i="1" s="1"/>
  <c r="AC26" i="1" s="1"/>
  <c r="P27" i="1"/>
  <c r="P28" i="1"/>
  <c r="T28" i="1" s="1"/>
  <c r="P29" i="1"/>
  <c r="Q29" i="1" s="1"/>
  <c r="AC29" i="1" s="1"/>
  <c r="P30" i="1"/>
  <c r="P31" i="1"/>
  <c r="T31" i="1" s="1"/>
  <c r="P32" i="1"/>
  <c r="T32" i="1" s="1"/>
  <c r="P33" i="1"/>
  <c r="Q33" i="1" s="1"/>
  <c r="AC33" i="1" s="1"/>
  <c r="P34" i="1"/>
  <c r="P35" i="1"/>
  <c r="AC35" i="1" s="1"/>
  <c r="P36" i="1"/>
  <c r="P37" i="1"/>
  <c r="AC37" i="1" s="1"/>
  <c r="P38" i="1"/>
  <c r="P39" i="1"/>
  <c r="Q39" i="1" s="1"/>
  <c r="AC39" i="1" s="1"/>
  <c r="P40" i="1"/>
  <c r="P41" i="1"/>
  <c r="Q41" i="1" s="1"/>
  <c r="AC41" i="1" s="1"/>
  <c r="P42" i="1"/>
  <c r="P43" i="1"/>
  <c r="AC43" i="1" s="1"/>
  <c r="P44" i="1"/>
  <c r="Q44" i="1" s="1"/>
  <c r="P45" i="1"/>
  <c r="AC45" i="1" s="1"/>
  <c r="P46" i="1"/>
  <c r="P47" i="1"/>
  <c r="AC47" i="1" s="1"/>
  <c r="P48" i="1"/>
  <c r="P49" i="1"/>
  <c r="Q49" i="1" s="1"/>
  <c r="AC49" i="1" s="1"/>
  <c r="P50" i="1"/>
  <c r="P51" i="1"/>
  <c r="Q51" i="1" s="1"/>
  <c r="AC51" i="1" s="1"/>
  <c r="P52" i="1"/>
  <c r="P53" i="1"/>
  <c r="AC53" i="1" s="1"/>
  <c r="P54" i="1"/>
  <c r="P55" i="1"/>
  <c r="Q55" i="1" s="1"/>
  <c r="AC55" i="1" s="1"/>
  <c r="P56" i="1"/>
  <c r="T56" i="1" s="1"/>
  <c r="P57" i="1"/>
  <c r="P58" i="1"/>
  <c r="P59" i="1"/>
  <c r="P60" i="1"/>
  <c r="Q60" i="1" s="1"/>
  <c r="AC60" i="1" s="1"/>
  <c r="P61" i="1"/>
  <c r="T61" i="1" s="1"/>
  <c r="P62" i="1"/>
  <c r="P63" i="1"/>
  <c r="AC63" i="1" s="1"/>
  <c r="P64" i="1"/>
  <c r="P65" i="1"/>
  <c r="Q65" i="1" s="1"/>
  <c r="AC65" i="1" s="1"/>
  <c r="P66" i="1"/>
  <c r="P67" i="1"/>
  <c r="T67" i="1" s="1"/>
  <c r="P68" i="1"/>
  <c r="P69" i="1"/>
  <c r="P70" i="1"/>
  <c r="T70" i="1" s="1"/>
  <c r="P71" i="1"/>
  <c r="AC71" i="1" s="1"/>
  <c r="P72" i="1"/>
  <c r="T72" i="1" s="1"/>
  <c r="P73" i="1"/>
  <c r="T73" i="1" s="1"/>
  <c r="P74" i="1"/>
  <c r="T74" i="1" s="1"/>
  <c r="P75" i="1"/>
  <c r="P76" i="1"/>
  <c r="T76" i="1" s="1"/>
  <c r="P77" i="1"/>
  <c r="T77" i="1" s="1"/>
  <c r="P78" i="1"/>
  <c r="T78" i="1" s="1"/>
  <c r="P79" i="1"/>
  <c r="T79" i="1" s="1"/>
  <c r="P80" i="1"/>
  <c r="P81" i="1"/>
  <c r="P82" i="1"/>
  <c r="P83" i="1"/>
  <c r="P84" i="1"/>
  <c r="P85" i="1"/>
  <c r="T85" i="1" s="1"/>
  <c r="P86" i="1"/>
  <c r="P87" i="1"/>
  <c r="T87" i="1" s="1"/>
  <c r="P88" i="1"/>
  <c r="P89" i="1"/>
  <c r="P90" i="1"/>
  <c r="P91" i="1"/>
  <c r="P92" i="1"/>
  <c r="U92" i="1" s="1"/>
  <c r="P93" i="1"/>
  <c r="U93" i="1" s="1"/>
  <c r="P95" i="1"/>
  <c r="U95" i="1" s="1"/>
  <c r="P96" i="1"/>
  <c r="U96" i="1" s="1"/>
  <c r="P97" i="1"/>
  <c r="P98" i="1"/>
  <c r="U98" i="1" s="1"/>
  <c r="P99" i="1"/>
  <c r="U99" i="1" s="1"/>
  <c r="P100" i="1"/>
  <c r="U100" i="1" s="1"/>
  <c r="P6" i="1"/>
  <c r="AC91" i="1" l="1"/>
  <c r="AC89" i="1"/>
  <c r="AC83" i="1"/>
  <c r="AC81" i="1"/>
  <c r="AC75" i="1"/>
  <c r="AC69" i="1"/>
  <c r="AC59" i="1"/>
  <c r="Q57" i="1"/>
  <c r="AC57" i="1" s="1"/>
  <c r="Q27" i="1"/>
  <c r="AC27" i="1" s="1"/>
  <c r="Q25" i="1"/>
  <c r="AC25" i="1" s="1"/>
  <c r="AC19" i="1"/>
  <c r="AC17" i="1"/>
  <c r="AC15" i="1"/>
  <c r="Q13" i="1"/>
  <c r="AC13" i="1" s="1"/>
  <c r="AC9" i="1"/>
  <c r="Q7" i="1"/>
  <c r="AC7" i="1" s="1"/>
  <c r="AC93" i="1"/>
  <c r="T6" i="1"/>
  <c r="U97" i="1"/>
  <c r="AC97" i="1"/>
  <c r="T88" i="1"/>
  <c r="AC86" i="1"/>
  <c r="T82" i="1"/>
  <c r="Q66" i="1"/>
  <c r="AC66" i="1" s="1"/>
  <c r="Q64" i="1"/>
  <c r="AC64" i="1" s="1"/>
  <c r="Q68" i="1"/>
  <c r="AC68" i="1" s="1"/>
  <c r="AC80" i="1"/>
  <c r="AC84" i="1"/>
  <c r="Q90" i="1"/>
  <c r="AC90" i="1" s="1"/>
  <c r="AC95" i="1"/>
  <c r="T60" i="1"/>
  <c r="T58" i="1"/>
  <c r="T26" i="1"/>
  <c r="T24" i="1"/>
  <c r="T18" i="1"/>
  <c r="T16" i="1"/>
  <c r="T14" i="1"/>
  <c r="T12" i="1"/>
  <c r="T8" i="1"/>
  <c r="Q22" i="1"/>
  <c r="AC22" i="1" s="1"/>
  <c r="Q30" i="1"/>
  <c r="AC30" i="1" s="1"/>
  <c r="Q34" i="1"/>
  <c r="AC34" i="1" s="1"/>
  <c r="AC36" i="1"/>
  <c r="Q38" i="1"/>
  <c r="AC38" i="1" s="1"/>
  <c r="Q40" i="1"/>
  <c r="AC40" i="1" s="1"/>
  <c r="Q42" i="1"/>
  <c r="AC42" i="1" s="1"/>
  <c r="AC44" i="1"/>
  <c r="Q46" i="1"/>
  <c r="AC46" i="1" s="1"/>
  <c r="Q48" i="1"/>
  <c r="AC48" i="1" s="1"/>
  <c r="AC50" i="1"/>
  <c r="AC52" i="1"/>
  <c r="AC54" i="1"/>
  <c r="AC62" i="1"/>
  <c r="T71" i="1"/>
  <c r="T65" i="1"/>
  <c r="T63" i="1"/>
  <c r="T55" i="1"/>
  <c r="T53" i="1"/>
  <c r="T51" i="1"/>
  <c r="T49" i="1"/>
  <c r="T47" i="1"/>
  <c r="T45" i="1"/>
  <c r="T43" i="1"/>
  <c r="T41" i="1"/>
  <c r="T39" i="1"/>
  <c r="T37" i="1"/>
  <c r="T35" i="1"/>
  <c r="T33" i="1"/>
  <c r="T29" i="1"/>
  <c r="T21" i="1"/>
  <c r="T11" i="1"/>
  <c r="T10" i="1"/>
  <c r="T64" i="1"/>
  <c r="U94" i="1"/>
  <c r="T99" i="1"/>
  <c r="T95" i="1"/>
  <c r="U6" i="1"/>
  <c r="T97" i="1"/>
  <c r="T93" i="1"/>
  <c r="T100" i="1"/>
  <c r="T98" i="1"/>
  <c r="T96" i="1"/>
  <c r="T94" i="1"/>
  <c r="T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C5" i="1" l="1"/>
  <c r="T22" i="1"/>
  <c r="T34" i="1"/>
  <c r="T38" i="1"/>
  <c r="T42" i="1"/>
  <c r="T46" i="1"/>
  <c r="T50" i="1"/>
  <c r="T54" i="1"/>
  <c r="T68" i="1"/>
  <c r="Q5" i="1"/>
  <c r="T30" i="1"/>
  <c r="T36" i="1"/>
  <c r="T40" i="1"/>
  <c r="T44" i="1"/>
  <c r="T48" i="1"/>
  <c r="T52" i="1"/>
  <c r="T62" i="1"/>
  <c r="T66" i="1"/>
  <c r="T80" i="1"/>
  <c r="T84" i="1"/>
  <c r="T86" i="1"/>
  <c r="T90" i="1"/>
  <c r="T7" i="1"/>
  <c r="T9" i="1"/>
  <c r="T13" i="1"/>
  <c r="T15" i="1"/>
  <c r="T17" i="1"/>
  <c r="T19" i="1"/>
  <c r="T25" i="1"/>
  <c r="T27" i="1"/>
  <c r="T57" i="1"/>
  <c r="T59" i="1"/>
  <c r="T69" i="1"/>
  <c r="T75" i="1"/>
  <c r="T81" i="1"/>
  <c r="T83" i="1"/>
  <c r="T89" i="1"/>
  <c r="T91" i="1"/>
  <c r="K5" i="1"/>
</calcChain>
</file>

<file path=xl/sharedStrings.xml><?xml version="1.0" encoding="utf-8"?>
<sst xmlns="http://schemas.openxmlformats.org/spreadsheetml/2006/main" count="372" uniqueCount="150">
  <si>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</si>
  <si>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</si>
  <si>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</si>
  <si>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</si>
  <si>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</si>
  <si>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</si>
  <si>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</si>
  <si>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</si>
  <si>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</si>
  <si>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</si>
  <si>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</si>
  <si>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</si>
  <si>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</si>
  <si>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</si>
  <si>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</si>
  <si>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</si>
  <si>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</si>
  <si>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</si>
  <si>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</si>
  <si>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</si>
  <si>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</si>
  <si>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</si>
  <si>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05,08,(1)</t>
  </si>
  <si>
    <t>05,08,(2)</t>
  </si>
  <si>
    <t>07,08,</t>
  </si>
  <si>
    <t>01,08,</t>
  </si>
  <si>
    <t>31,07,</t>
  </si>
  <si>
    <t>25,07,</t>
  </si>
  <si>
    <t>24,07,</t>
  </si>
  <si>
    <t>18,07,</t>
  </si>
  <si>
    <t>17,07,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</si>
  <si>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</si>
  <si>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</si>
  <si>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</si>
  <si>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</si>
  <si>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</si>
  <si>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</si>
  <si>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</si>
  <si>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</si>
  <si>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</si>
  <si>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</si>
  <si>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</si>
  <si>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</si>
  <si>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</si>
  <si>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</si>
  <si>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</si>
  <si>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</si>
  <si>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</si>
  <si>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</si>
  <si>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</si>
  <si>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</si>
  <si>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</si>
  <si>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</si>
  <si>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</si>
  <si>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</si>
  <si>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</si>
  <si>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</si>
  <si>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</si>
  <si>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</si>
  <si>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</si>
  <si>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</si>
  <si>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</si>
  <si>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</si>
  <si>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</si>
  <si>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</si>
  <si>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</si>
  <si>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</si>
  <si>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</si>
  <si>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</si>
  <si>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</si>
  <si>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нужно увеличить продажи!!!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</si>
  <si>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</si>
  <si>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</si>
  <si>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</si>
  <si>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</si>
  <si>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</si>
  <si>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</si>
  <si>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</si>
  <si>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</si>
  <si>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</si>
  <si>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</si>
  <si>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</si>
  <si>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</si>
  <si>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</si>
  <si>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</si>
  <si>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</si>
  <si>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</si>
  <si>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</si>
  <si>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</si>
  <si>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</si>
  <si>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</si>
  <si>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матрица / Общий прайс</t>
  </si>
  <si>
    <t>19,07,24 +200кг для ОП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</si>
  <si>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</si>
  <si>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</si>
  <si>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</si>
  <si>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</si>
  <si>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</si>
  <si>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</si>
  <si>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</si>
  <si>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</si>
  <si>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</si>
  <si>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</si>
  <si>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</si>
  <si>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</si>
  <si>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</si>
  <si>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</si>
  <si>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</si>
  <si>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</si>
  <si>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</si>
  <si>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</si>
  <si>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</si>
  <si>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</si>
  <si>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</si>
  <si>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</si>
  <si>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</si>
  <si>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</si>
  <si>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</si>
  <si>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</si>
  <si>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</si>
  <si>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</si>
  <si>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</si>
  <si>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</si>
  <si>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</si>
  <si>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</si>
  <si>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</si>
  <si>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</si>
  <si>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</si>
  <si>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 / нужно увеличить продажи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</si>
  <si>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</si>
  <si>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</si>
  <si>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</si>
  <si>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</si>
  <si>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</si>
  <si>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</si>
  <si>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</si>
  <si>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</si>
  <si>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</si>
  <si>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</si>
  <si>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ДУБЛЬ 255 Сосиски Молочные для завтрака ТМ Особый рецепт в оболочке полиам  ПОКОМ</t>
  </si>
  <si>
    <t>Колбаса Филейская ТМ Вязанка ТС Классическая в оболочке полиамид 0,4 кг РТТ.  Поком</t>
  </si>
  <si>
    <t>Сардельки Сочинки с сочным окороком ТМ Стародворье полиамид мгс ф/в 0,4 кг СК3</t>
  </si>
  <si>
    <t>дубль на 328</t>
  </si>
  <si>
    <t>есть дубль</t>
  </si>
  <si>
    <t>дубль на 339</t>
  </si>
  <si>
    <t>+78шт.</t>
  </si>
  <si>
    <t>-78шт.</t>
  </si>
  <si>
    <r>
      <t>новинка /</t>
    </r>
    <r>
      <rPr>
        <b/>
        <sz val="10"/>
        <color rgb="FFFF0000"/>
        <rFont val="Arial"/>
        <family val="2"/>
        <charset val="204"/>
      </rPr>
      <t xml:space="preserve"> нужно увеличить продажи</t>
    </r>
  </si>
  <si>
    <t>заказ</t>
  </si>
  <si>
    <t>10,08,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</si>
</sst>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49" fontId="1" fillId="0" borderId="1" xfId="1" applyNumberFormat="1"/>
    <xf numFmtId="49" fontId="2" fillId="2" borderId="1" xfId="1" applyNumberFormat="1" applyFont="1" applyFill="1"/>
    <xf numFmtId="49" fontId="4" fillId="0" borderId="1" xfId="1" applyNumberFormat="1" applyFont="1"/>
    <xf numFmtId="49" fontId="0" fillId="0" borderId="0" xfId="0" applyNumberFormat="1"/>
    <xf numFmtId="49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49" fontId="1" fillId="6" borderId="1" xfId="1" applyNumberFormat="1" applyFill="1"/>
    <xf numFmtId="49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49" fontId="1" fillId="7" borderId="1" xfId="1" applyNumberFormat="1" applyFill="1"/>
    <xf numFmtId="164" fontId="6" fillId="8" borderId="1" xfId="1" applyNumberFormat="1" applyFont="1" applyFill="1"/>
    <xf numFmtId="49" fontId="1" fillId="8" borderId="1" xfId="1" applyNumberFormat="1" applyFill="1"/>
    <xf numFmtId="49" fontId="7" fillId="8" borderId="1" xfId="1" applyNumberFormat="1" applyFont="1" applyFill="1"/>
    <xf numFmtId="49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28515625" style="8" customWidth="1"/>
    <col min="8" max="8" width="5.28515625" customWidth="1"/>
    <col min="9" max="9" width="16.28515625" customWidth="1"/>
    <col min="10" max="11" width="6.42578125" customWidth="1"/>
    <col min="12" max="13" width="1" customWidth="1"/>
    <col min="14" max="18" width="6.42578125" customWidth="1"/>
    <col min="19" max="19" width="21.28515625" customWidth="1"/>
    <col min="20" max="21" width="5" customWidth="1"/>
    <col min="22" max="27" width="6.28515625" customWidth="1"/>
    <col min="28" max="28" width="36" style="13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148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11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0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13851.820000000002</v>
      </c>
      <c r="F5" s="4">
        <f>SUM(F6:F495)</f>
        <v>21785.455000000002</v>
      </c>
      <c r="G5" s="6"/>
      <c r="H5" s="1"/>
      <c r="I5" s="1"/>
      <c r="J5" s="4">
        <f t="shared" ref="J5:R5" si="0">SUM(J6:J495)</f>
        <v>13669.573000000002</v>
      </c>
      <c r="K5" s="4">
        <f t="shared" si="0"/>
        <v>182.24700000000004</v>
      </c>
      <c r="L5" s="4">
        <f t="shared" si="0"/>
        <v>0</v>
      </c>
      <c r="M5" s="4">
        <f t="shared" si="0"/>
        <v>0</v>
      </c>
      <c r="N5" s="4">
        <f t="shared" si="0"/>
        <v>3099.6113</v>
      </c>
      <c r="O5" s="4">
        <f t="shared" si="0"/>
        <v>1200</v>
      </c>
      <c r="P5" s="4">
        <f t="shared" si="0"/>
        <v>2770.3640000000005</v>
      </c>
      <c r="Q5" s="4">
        <f t="shared" si="0"/>
        <v>4174.6606000000002</v>
      </c>
      <c r="R5" s="4">
        <f t="shared" si="0"/>
        <v>0</v>
      </c>
      <c r="S5" s="1"/>
      <c r="T5" s="1"/>
      <c r="U5" s="1"/>
      <c r="V5" s="4">
        <f t="shared" ref="V5:AA5" si="1">SUM(V6:V495)</f>
        <v>3389.5726000000004</v>
      </c>
      <c r="W5" s="4">
        <f t="shared" si="1"/>
        <v>3524.1698000000001</v>
      </c>
      <c r="X5" s="4">
        <f t="shared" si="1"/>
        <v>3208.1812</v>
      </c>
      <c r="Y5" s="4">
        <f t="shared" si="1"/>
        <v>3318.6783999999993</v>
      </c>
      <c r="Z5" s="4">
        <f t="shared" si="1"/>
        <v>3641.5066000000002</v>
      </c>
      <c r="AA5" s="4">
        <f t="shared" si="1"/>
        <v>3647.9869999999996</v>
      </c>
      <c r="AB5" s="10"/>
      <c r="AC5" s="4">
        <f>SUM(AC6:AC495)</f>
        <v>2908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48.143000000000001</v>
      </c>
      <c r="D6" s="1">
        <v>319.26900000000001</v>
      </c>
      <c r="E6" s="1">
        <v>78.629000000000005</v>
      </c>
      <c r="F6" s="1">
        <v>253.85300000000001</v>
      </c>
      <c r="G6" s="6">
        <v>1</v>
      </c>
      <c r="H6" s="1">
        <v>50</v>
      </c>
      <c r="I6" s="1" t="s">
        <v>33</v>
      </c>
      <c r="J6" s="1">
        <v>73.347999999999999</v>
      </c>
      <c r="K6" s="1">
        <f t="shared" ref="K6:K36" si="2">E6-J6</f>
        <v>5.2810000000000059</v>
      </c>
      <c r="L6" s="1"/>
      <c r="M6" s="1"/>
      <c r="N6" s="1">
        <v>41.743499999999997</v>
      </c>
      <c r="O6" s="1"/>
      <c r="P6" s="1">
        <f t="shared" ref="P6:P37" si="3">E6/5</f>
        <v>15.725800000000001</v>
      </c>
      <c r="Q6" s="5"/>
      <c r="R6" s="5"/>
      <c r="S6" s="1"/>
      <c r="T6" s="1">
        <f>(F6+N6+O6+Q6)/P6</f>
        <v>18.796913352579836</v>
      </c>
      <c r="U6" s="1">
        <f>(F6+N6+O6)/P6</f>
        <v>18.796913352579836</v>
      </c>
      <c r="V6" s="1">
        <v>30.1736</v>
      </c>
      <c r="W6" s="1">
        <v>29.110199999999999</v>
      </c>
      <c r="X6" s="1">
        <v>23.047799999999999</v>
      </c>
      <c r="Y6" s="1">
        <v>24.789400000000001</v>
      </c>
      <c r="Z6" s="1">
        <v>24.261399999999998</v>
      </c>
      <c r="AA6" s="1">
        <v>22.251799999999999</v>
      </c>
      <c r="AB6" s="10"/>
      <c r="AC6" s="1">
        <f t="shared" ref="AC6:AC37" si="4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32</v>
      </c>
      <c r="C7" s="1">
        <v>125.76600000000001</v>
      </c>
      <c r="D7" s="1">
        <v>51.154000000000003</v>
      </c>
      <c r="E7" s="1">
        <v>95.804000000000002</v>
      </c>
      <c r="F7" s="1">
        <v>55.468000000000004</v>
      </c>
      <c r="G7" s="6">
        <v>1</v>
      </c>
      <c r="H7" s="1">
        <v>45</v>
      </c>
      <c r="I7" s="1" t="s">
        <v>33</v>
      </c>
      <c r="J7" s="1">
        <v>86.147999999999996</v>
      </c>
      <c r="K7" s="1">
        <f t="shared" si="2"/>
        <v>9.6560000000000059</v>
      </c>
      <c r="L7" s="1"/>
      <c r="M7" s="1"/>
      <c r="N7" s="1">
        <v>43.908000000000023</v>
      </c>
      <c r="O7" s="1"/>
      <c r="P7" s="1">
        <f t="shared" si="3"/>
        <v>19.160800000000002</v>
      </c>
      <c r="Q7" s="5">
        <f t="shared" ref="Q7:Q18" si="5">10*P7-O7-N7-F7</f>
        <v>92.231999999999985</v>
      </c>
      <c r="R7" s="5"/>
      <c r="S7" s="1"/>
      <c r="T7" s="1">
        <f t="shared" ref="T7:T70" si="6">(F7+N7+O7+Q7)/P7</f>
        <v>10</v>
      </c>
      <c r="U7" s="1">
        <f t="shared" ref="U7:U70" si="7">(F7+N7+O7)/P7</f>
        <v>5.1864222788192569</v>
      </c>
      <c r="V7" s="1">
        <v>15.842000000000001</v>
      </c>
      <c r="W7" s="1">
        <v>14.1884</v>
      </c>
      <c r="X7" s="1">
        <v>7.2120000000000006</v>
      </c>
      <c r="Y7" s="1">
        <v>9.1674000000000007</v>
      </c>
      <c r="Z7" s="1">
        <v>18.024799999999999</v>
      </c>
      <c r="AA7" s="1">
        <v>16.725000000000001</v>
      </c>
      <c r="AB7" s="10"/>
      <c r="AC7" s="1">
        <f t="shared" si="4"/>
        <v>92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32</v>
      </c>
      <c r="C8" s="1">
        <v>70.424999999999997</v>
      </c>
      <c r="D8" s="1">
        <v>196.54599999999999</v>
      </c>
      <c r="E8" s="1">
        <v>46.061</v>
      </c>
      <c r="F8" s="1">
        <v>193.75</v>
      </c>
      <c r="G8" s="6">
        <v>1</v>
      </c>
      <c r="H8" s="1">
        <v>45</v>
      </c>
      <c r="I8" s="1" t="s">
        <v>33</v>
      </c>
      <c r="J8" s="1">
        <v>81.528999999999996</v>
      </c>
      <c r="K8" s="1">
        <f t="shared" si="2"/>
        <v>-35.467999999999996</v>
      </c>
      <c r="L8" s="1"/>
      <c r="M8" s="1"/>
      <c r="N8" s="1">
        <v>106.86799999999999</v>
      </c>
      <c r="O8" s="1"/>
      <c r="P8" s="1">
        <f t="shared" si="3"/>
        <v>9.2121999999999993</v>
      </c>
      <c r="Q8" s="5"/>
      <c r="R8" s="5"/>
      <c r="S8" s="1"/>
      <c r="T8" s="1">
        <f t="shared" si="6"/>
        <v>32.63259590542976</v>
      </c>
      <c r="U8" s="1">
        <f t="shared" si="7"/>
        <v>32.63259590542976</v>
      </c>
      <c r="V8" s="1">
        <v>29.14</v>
      </c>
      <c r="W8" s="1">
        <v>26.036000000000001</v>
      </c>
      <c r="X8" s="1">
        <v>13.3552</v>
      </c>
      <c r="Y8" s="1">
        <v>15.5648</v>
      </c>
      <c r="Z8" s="1">
        <v>22.095800000000001</v>
      </c>
      <c r="AA8" s="1">
        <v>19.2072</v>
      </c>
      <c r="AB8" s="25" t="s">
        <v>41</v>
      </c>
      <c r="AC8" s="1">
        <f t="shared" si="4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32</v>
      </c>
      <c r="C9" s="1">
        <v>49.603999999999999</v>
      </c>
      <c r="D9" s="1">
        <v>30.779</v>
      </c>
      <c r="E9" s="1">
        <v>2.8330000000000002</v>
      </c>
      <c r="F9" s="1">
        <v>61.438000000000002</v>
      </c>
      <c r="G9" s="6">
        <v>1</v>
      </c>
      <c r="H9" s="1">
        <v>40</v>
      </c>
      <c r="I9" s="1" t="s">
        <v>33</v>
      </c>
      <c r="J9" s="1">
        <v>4.3</v>
      </c>
      <c r="K9" s="1">
        <f t="shared" si="2"/>
        <v>-1.4669999999999996</v>
      </c>
      <c r="L9" s="1"/>
      <c r="M9" s="1"/>
      <c r="N9" s="1"/>
      <c r="O9" s="1"/>
      <c r="P9" s="1">
        <f t="shared" si="3"/>
        <v>0.56659999999999999</v>
      </c>
      <c r="Q9" s="5"/>
      <c r="R9" s="5"/>
      <c r="S9" s="1"/>
      <c r="T9" s="1">
        <f t="shared" si="6"/>
        <v>108.43275679491705</v>
      </c>
      <c r="U9" s="1">
        <f t="shared" si="7"/>
        <v>108.43275679491705</v>
      </c>
      <c r="V9" s="1">
        <v>4.3259999999999996</v>
      </c>
      <c r="W9" s="1">
        <v>5.0932000000000004</v>
      </c>
      <c r="X9" s="1">
        <v>1.3866000000000001</v>
      </c>
      <c r="Y9" s="1">
        <v>3.428199999999999</v>
      </c>
      <c r="Z9" s="1">
        <v>4.8566000000000003</v>
      </c>
      <c r="AA9" s="1">
        <v>3.3365999999999998</v>
      </c>
      <c r="AB9" s="26" t="s">
        <v>70</v>
      </c>
      <c r="AC9" s="1">
        <f t="shared" si="4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38</v>
      </c>
      <c r="C10" s="1">
        <v>47</v>
      </c>
      <c r="D10" s="1">
        <v>400</v>
      </c>
      <c r="E10" s="1">
        <v>155</v>
      </c>
      <c r="F10" s="1">
        <f>252+78</f>
        <v>330</v>
      </c>
      <c r="G10" s="6">
        <v>0.45</v>
      </c>
      <c r="H10" s="1">
        <v>45</v>
      </c>
      <c r="I10" s="1" t="s">
        <v>33</v>
      </c>
      <c r="J10" s="1">
        <v>151</v>
      </c>
      <c r="K10" s="1">
        <f t="shared" si="2"/>
        <v>4</v>
      </c>
      <c r="L10" s="1"/>
      <c r="M10" s="1"/>
      <c r="N10" s="1"/>
      <c r="O10" s="1"/>
      <c r="P10" s="1">
        <f t="shared" si="3"/>
        <v>31</v>
      </c>
      <c r="Q10" s="5"/>
      <c r="R10" s="5"/>
      <c r="S10" s="1"/>
      <c r="T10" s="1">
        <f t="shared" si="6"/>
        <v>10.64516129032258</v>
      </c>
      <c r="U10" s="1">
        <f t="shared" si="7"/>
        <v>10.64516129032258</v>
      </c>
      <c r="V10" s="1">
        <v>34.200000000000003</v>
      </c>
      <c r="W10" s="1">
        <v>38.799999999999997</v>
      </c>
      <c r="X10" s="1">
        <v>43.2</v>
      </c>
      <c r="Y10" s="1">
        <v>43.4</v>
      </c>
      <c r="Z10" s="1">
        <v>19.399999999999999</v>
      </c>
      <c r="AA10" s="1">
        <v>17</v>
      </c>
      <c r="AB10" s="14" t="s">
        <v>145</v>
      </c>
      <c r="AC10" s="1">
        <f t="shared" si="4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38</v>
      </c>
      <c r="C11" s="1">
        <v>47</v>
      </c>
      <c r="D11" s="1">
        <v>660</v>
      </c>
      <c r="E11" s="1">
        <v>216</v>
      </c>
      <c r="F11" s="1">
        <f>396-78</f>
        <v>318</v>
      </c>
      <c r="G11" s="6">
        <v>0.45</v>
      </c>
      <c r="H11" s="1">
        <v>45</v>
      </c>
      <c r="I11" s="1" t="s">
        <v>33</v>
      </c>
      <c r="J11" s="1">
        <v>213</v>
      </c>
      <c r="K11" s="1">
        <f t="shared" si="2"/>
        <v>3</v>
      </c>
      <c r="L11" s="1"/>
      <c r="M11" s="1"/>
      <c r="N11" s="1">
        <v>51.5</v>
      </c>
      <c r="O11" s="1"/>
      <c r="P11" s="1">
        <f t="shared" si="3"/>
        <v>43.2</v>
      </c>
      <c r="Q11" s="5">
        <f t="shared" si="5"/>
        <v>62.5</v>
      </c>
      <c r="R11" s="5"/>
      <c r="S11" s="1"/>
      <c r="T11" s="1">
        <f t="shared" si="6"/>
        <v>10</v>
      </c>
      <c r="U11" s="1">
        <f t="shared" si="7"/>
        <v>8.5532407407407405</v>
      </c>
      <c r="V11" s="1">
        <v>55.6</v>
      </c>
      <c r="W11" s="1">
        <v>58</v>
      </c>
      <c r="X11" s="1">
        <v>54.2</v>
      </c>
      <c r="Y11" s="1">
        <v>55.8</v>
      </c>
      <c r="Z11" s="1">
        <v>49.2</v>
      </c>
      <c r="AA11" s="1">
        <v>49.4</v>
      </c>
      <c r="AB11" s="14" t="s">
        <v>146</v>
      </c>
      <c r="AC11" s="1">
        <f t="shared" si="4"/>
        <v>28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38</v>
      </c>
      <c r="C12" s="1">
        <v>92</v>
      </c>
      <c r="D12" s="1">
        <v>15</v>
      </c>
      <c r="E12" s="1">
        <v>12</v>
      </c>
      <c r="F12" s="1">
        <v>93</v>
      </c>
      <c r="G12" s="6">
        <v>0.17</v>
      </c>
      <c r="H12" s="1">
        <v>180</v>
      </c>
      <c r="I12" s="1" t="s">
        <v>33</v>
      </c>
      <c r="J12" s="1">
        <v>12</v>
      </c>
      <c r="K12" s="1">
        <f t="shared" si="2"/>
        <v>0</v>
      </c>
      <c r="L12" s="1"/>
      <c r="M12" s="1"/>
      <c r="N12" s="1"/>
      <c r="O12" s="1"/>
      <c r="P12" s="1">
        <f t="shared" si="3"/>
        <v>2.4</v>
      </c>
      <c r="Q12" s="5"/>
      <c r="R12" s="5"/>
      <c r="S12" s="1"/>
      <c r="T12" s="1">
        <f t="shared" si="6"/>
        <v>38.75</v>
      </c>
      <c r="U12" s="1">
        <f t="shared" si="7"/>
        <v>38.75</v>
      </c>
      <c r="V12" s="1">
        <v>2.2000000000000002</v>
      </c>
      <c r="W12" s="1">
        <v>2.8</v>
      </c>
      <c r="X12" s="1">
        <v>10.199999999999999</v>
      </c>
      <c r="Y12" s="1">
        <v>10</v>
      </c>
      <c r="Z12" s="1">
        <v>3.2</v>
      </c>
      <c r="AA12" s="1">
        <v>2.8</v>
      </c>
      <c r="AB12" s="26" t="s">
        <v>70</v>
      </c>
      <c r="AC12" s="1">
        <f t="shared" si="4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38</v>
      </c>
      <c r="C13" s="1">
        <v>56</v>
      </c>
      <c r="D13" s="1">
        <v>54</v>
      </c>
      <c r="E13" s="1">
        <v>64</v>
      </c>
      <c r="F13" s="1">
        <v>34</v>
      </c>
      <c r="G13" s="6">
        <v>0.3</v>
      </c>
      <c r="H13" s="1">
        <v>40</v>
      </c>
      <c r="I13" s="1" t="s">
        <v>33</v>
      </c>
      <c r="J13" s="1">
        <v>60</v>
      </c>
      <c r="K13" s="1">
        <f t="shared" si="2"/>
        <v>4</v>
      </c>
      <c r="L13" s="1"/>
      <c r="M13" s="1"/>
      <c r="N13" s="1">
        <v>71.599999999999994</v>
      </c>
      <c r="O13" s="1"/>
      <c r="P13" s="1">
        <f t="shared" si="3"/>
        <v>12.8</v>
      </c>
      <c r="Q13" s="5">
        <f t="shared" si="5"/>
        <v>22.400000000000006</v>
      </c>
      <c r="R13" s="5"/>
      <c r="S13" s="1"/>
      <c r="T13" s="1">
        <f t="shared" si="6"/>
        <v>10</v>
      </c>
      <c r="U13" s="1">
        <f t="shared" si="7"/>
        <v>8.2499999999999982</v>
      </c>
      <c r="V13" s="1">
        <v>12.6</v>
      </c>
      <c r="W13" s="1">
        <v>8.8000000000000007</v>
      </c>
      <c r="X13" s="1">
        <v>12</v>
      </c>
      <c r="Y13" s="1">
        <v>14.6</v>
      </c>
      <c r="Z13" s="1">
        <v>11.8</v>
      </c>
      <c r="AA13" s="1">
        <v>8.1999999999999993</v>
      </c>
      <c r="AB13" s="10"/>
      <c r="AC13" s="1">
        <f t="shared" si="4"/>
        <v>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38</v>
      </c>
      <c r="C14" s="1">
        <v>76</v>
      </c>
      <c r="D14" s="1">
        <v>1</v>
      </c>
      <c r="E14" s="1">
        <v>16</v>
      </c>
      <c r="F14" s="1">
        <v>60</v>
      </c>
      <c r="G14" s="6">
        <v>0.4</v>
      </c>
      <c r="H14" s="1">
        <v>50</v>
      </c>
      <c r="I14" s="1" t="s">
        <v>33</v>
      </c>
      <c r="J14" s="1">
        <v>28</v>
      </c>
      <c r="K14" s="1">
        <f t="shared" si="2"/>
        <v>-12</v>
      </c>
      <c r="L14" s="1"/>
      <c r="M14" s="1"/>
      <c r="N14" s="1"/>
      <c r="O14" s="1"/>
      <c r="P14" s="1">
        <f t="shared" si="3"/>
        <v>3.2</v>
      </c>
      <c r="Q14" s="5"/>
      <c r="R14" s="5"/>
      <c r="S14" s="1"/>
      <c r="T14" s="1">
        <f t="shared" si="6"/>
        <v>18.75</v>
      </c>
      <c r="U14" s="1">
        <f t="shared" si="7"/>
        <v>18.75</v>
      </c>
      <c r="V14" s="1">
        <v>5.8</v>
      </c>
      <c r="W14" s="1">
        <v>5.2</v>
      </c>
      <c r="X14" s="1">
        <v>2.8</v>
      </c>
      <c r="Y14" s="1">
        <v>7.8</v>
      </c>
      <c r="Z14" s="1">
        <v>2.4</v>
      </c>
      <c r="AA14" s="1">
        <v>1.4</v>
      </c>
      <c r="AB14" s="25" t="s">
        <v>41</v>
      </c>
      <c r="AC14" s="1">
        <f t="shared" si="4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38</v>
      </c>
      <c r="C15" s="1">
        <v>-5</v>
      </c>
      <c r="D15" s="1">
        <v>125</v>
      </c>
      <c r="E15" s="1">
        <v>17</v>
      </c>
      <c r="F15" s="1">
        <v>102</v>
      </c>
      <c r="G15" s="6">
        <v>0.17</v>
      </c>
      <c r="H15" s="1">
        <v>180</v>
      </c>
      <c r="I15" s="1" t="s">
        <v>33</v>
      </c>
      <c r="J15" s="1">
        <v>20</v>
      </c>
      <c r="K15" s="1">
        <f t="shared" si="2"/>
        <v>-3</v>
      </c>
      <c r="L15" s="1"/>
      <c r="M15" s="1"/>
      <c r="N15" s="1"/>
      <c r="O15" s="1"/>
      <c r="P15" s="1">
        <f t="shared" si="3"/>
        <v>3.4</v>
      </c>
      <c r="Q15" s="5"/>
      <c r="R15" s="5"/>
      <c r="S15" s="1"/>
      <c r="T15" s="1">
        <f t="shared" si="6"/>
        <v>30</v>
      </c>
      <c r="U15" s="1">
        <f t="shared" si="7"/>
        <v>30</v>
      </c>
      <c r="V15" s="1">
        <v>5.2</v>
      </c>
      <c r="W15" s="1">
        <v>7.4</v>
      </c>
      <c r="X15" s="1">
        <v>12.4</v>
      </c>
      <c r="Y15" s="1">
        <v>11</v>
      </c>
      <c r="Z15" s="1">
        <v>5.4</v>
      </c>
      <c r="AA15" s="1">
        <v>5.4</v>
      </c>
      <c r="AB15" s="25" t="s">
        <v>41</v>
      </c>
      <c r="AC15" s="1">
        <f t="shared" si="4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38</v>
      </c>
      <c r="C16" s="1">
        <v>18</v>
      </c>
      <c r="D16" s="1">
        <v>68</v>
      </c>
      <c r="E16" s="1">
        <v>14</v>
      </c>
      <c r="F16" s="1">
        <v>68</v>
      </c>
      <c r="G16" s="6">
        <v>0.35</v>
      </c>
      <c r="H16" s="1">
        <v>45</v>
      </c>
      <c r="I16" s="1" t="s">
        <v>33</v>
      </c>
      <c r="J16" s="1">
        <v>18</v>
      </c>
      <c r="K16" s="1">
        <f t="shared" si="2"/>
        <v>-4</v>
      </c>
      <c r="L16" s="1"/>
      <c r="M16" s="1"/>
      <c r="N16" s="1"/>
      <c r="O16" s="1"/>
      <c r="P16" s="1">
        <f t="shared" si="3"/>
        <v>2.8</v>
      </c>
      <c r="Q16" s="5"/>
      <c r="R16" s="5"/>
      <c r="S16" s="1"/>
      <c r="T16" s="1">
        <f t="shared" si="6"/>
        <v>24.285714285714288</v>
      </c>
      <c r="U16" s="1">
        <f t="shared" si="7"/>
        <v>24.285714285714288</v>
      </c>
      <c r="V16" s="1">
        <v>0</v>
      </c>
      <c r="W16" s="1">
        <v>0</v>
      </c>
      <c r="X16" s="1">
        <v>6.2</v>
      </c>
      <c r="Y16" s="1">
        <v>8.6</v>
      </c>
      <c r="Z16" s="1">
        <v>4</v>
      </c>
      <c r="AA16" s="1">
        <v>2.4</v>
      </c>
      <c r="AB16" s="25" t="s">
        <v>41</v>
      </c>
      <c r="AC16" s="1">
        <f t="shared" si="4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38</v>
      </c>
      <c r="C17" s="1">
        <v>10</v>
      </c>
      <c r="D17" s="1">
        <v>73</v>
      </c>
      <c r="E17" s="1">
        <v>6</v>
      </c>
      <c r="F17" s="1">
        <v>60</v>
      </c>
      <c r="G17" s="6">
        <v>0.35</v>
      </c>
      <c r="H17" s="1">
        <v>45</v>
      </c>
      <c r="I17" s="1" t="s">
        <v>33</v>
      </c>
      <c r="J17" s="1">
        <v>15</v>
      </c>
      <c r="K17" s="1">
        <f t="shared" si="2"/>
        <v>-9</v>
      </c>
      <c r="L17" s="1"/>
      <c r="M17" s="1"/>
      <c r="N17" s="1"/>
      <c r="O17" s="1"/>
      <c r="P17" s="1">
        <f t="shared" si="3"/>
        <v>1.2</v>
      </c>
      <c r="Q17" s="5"/>
      <c r="R17" s="5"/>
      <c r="S17" s="1"/>
      <c r="T17" s="1">
        <f t="shared" si="6"/>
        <v>50</v>
      </c>
      <c r="U17" s="1">
        <f t="shared" si="7"/>
        <v>50</v>
      </c>
      <c r="V17" s="1">
        <v>3.2</v>
      </c>
      <c r="W17" s="1">
        <v>6.6</v>
      </c>
      <c r="X17" s="1">
        <v>7.4</v>
      </c>
      <c r="Y17" s="1">
        <v>6.4</v>
      </c>
      <c r="Z17" s="1">
        <v>6.4</v>
      </c>
      <c r="AA17" s="1">
        <v>6</v>
      </c>
      <c r="AB17" s="25" t="s">
        <v>41</v>
      </c>
      <c r="AC17" s="1">
        <f t="shared" si="4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47</v>
      </c>
      <c r="B18" s="1" t="s">
        <v>32</v>
      </c>
      <c r="C18" s="1">
        <v>190.25</v>
      </c>
      <c r="D18" s="1">
        <v>435.55200000000002</v>
      </c>
      <c r="E18" s="1">
        <v>267.95400000000001</v>
      </c>
      <c r="F18" s="1">
        <v>325.23599999999999</v>
      </c>
      <c r="G18" s="6">
        <v>1</v>
      </c>
      <c r="H18" s="1">
        <v>55</v>
      </c>
      <c r="I18" s="1" t="s">
        <v>33</v>
      </c>
      <c r="J18" s="1">
        <v>255.80699999999999</v>
      </c>
      <c r="K18" s="1">
        <f t="shared" si="2"/>
        <v>12.14700000000002</v>
      </c>
      <c r="L18" s="1"/>
      <c r="M18" s="1"/>
      <c r="N18" s="1">
        <v>65.813799999999986</v>
      </c>
      <c r="O18" s="1"/>
      <c r="P18" s="1">
        <f t="shared" si="3"/>
        <v>53.590800000000002</v>
      </c>
      <c r="Q18" s="5">
        <f t="shared" si="5"/>
        <v>144.85820000000001</v>
      </c>
      <c r="R18" s="5"/>
      <c r="S18" s="1"/>
      <c r="T18" s="1">
        <f t="shared" si="6"/>
        <v>10</v>
      </c>
      <c r="U18" s="1">
        <f t="shared" si="7"/>
        <v>7.296957686767132</v>
      </c>
      <c r="V18" s="1">
        <v>54.277799999999999</v>
      </c>
      <c r="W18" s="1">
        <v>56.874199999999988</v>
      </c>
      <c r="X18" s="1">
        <v>52.727400000000003</v>
      </c>
      <c r="Y18" s="1">
        <v>50.302</v>
      </c>
      <c r="Z18" s="1">
        <v>57.046799999999998</v>
      </c>
      <c r="AA18" s="1">
        <v>55.640599999999992</v>
      </c>
      <c r="AB18" s="10"/>
      <c r="AC18" s="1">
        <f t="shared" si="4"/>
        <v>145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32</v>
      </c>
      <c r="C19" s="1">
        <v>1667.5239999999999</v>
      </c>
      <c r="D19" s="1">
        <v>2765.7440000000001</v>
      </c>
      <c r="E19" s="1">
        <v>1649.65</v>
      </c>
      <c r="F19" s="1">
        <v>2512.7310000000002</v>
      </c>
      <c r="G19" s="6">
        <v>1</v>
      </c>
      <c r="H19" s="1">
        <v>50</v>
      </c>
      <c r="I19" s="1" t="s">
        <v>33</v>
      </c>
      <c r="J19" s="1">
        <v>1649.115</v>
      </c>
      <c r="K19" s="1">
        <f t="shared" si="2"/>
        <v>0.53500000000008185</v>
      </c>
      <c r="L19" s="1"/>
      <c r="M19" s="1"/>
      <c r="N19" s="1">
        <v>330</v>
      </c>
      <c r="O19" s="1">
        <v>350</v>
      </c>
      <c r="P19" s="1">
        <f t="shared" si="3"/>
        <v>329.93</v>
      </c>
      <c r="Q19" s="5">
        <f>11*P19-O19-N19-F19</f>
        <v>436.4989999999998</v>
      </c>
      <c r="R19" s="5"/>
      <c r="S19" s="1"/>
      <c r="T19" s="1">
        <f t="shared" si="6"/>
        <v>11</v>
      </c>
      <c r="U19" s="1">
        <f t="shared" si="7"/>
        <v>9.6769951201770077</v>
      </c>
      <c r="V19" s="1">
        <v>367.63560000000001</v>
      </c>
      <c r="W19" s="1">
        <v>363.27379999999999</v>
      </c>
      <c r="X19" s="1">
        <v>339.88339999999999</v>
      </c>
      <c r="Y19" s="1">
        <v>359.1146</v>
      </c>
      <c r="Z19" s="1">
        <v>387.76100000000002</v>
      </c>
      <c r="AA19" s="1">
        <v>394.91399999999999</v>
      </c>
      <c r="AB19" s="10"/>
      <c r="AC19" s="1">
        <f t="shared" si="4"/>
        <v>436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5" t="s">
        <v>49</v>
      </c>
      <c r="B20" s="15" t="s">
        <v>32</v>
      </c>
      <c r="C20" s="15">
        <v>-10.617000000000001</v>
      </c>
      <c r="D20" s="15">
        <v>10.617000000000001</v>
      </c>
      <c r="E20" s="15">
        <v>-0.60799999999999998</v>
      </c>
      <c r="F20" s="15"/>
      <c r="G20" s="16">
        <v>0</v>
      </c>
      <c r="H20" s="15">
        <v>55</v>
      </c>
      <c r="I20" s="15" t="s">
        <v>50</v>
      </c>
      <c r="J20" s="15">
        <v>73.599999999999994</v>
      </c>
      <c r="K20" s="15">
        <f t="shared" si="2"/>
        <v>-74.207999999999998</v>
      </c>
      <c r="L20" s="15"/>
      <c r="M20" s="15"/>
      <c r="N20" s="15"/>
      <c r="O20" s="15"/>
      <c r="P20" s="15">
        <f t="shared" si="3"/>
        <v>-0.1216</v>
      </c>
      <c r="Q20" s="17"/>
      <c r="R20" s="17"/>
      <c r="S20" s="15"/>
      <c r="T20" s="15">
        <f t="shared" si="6"/>
        <v>0</v>
      </c>
      <c r="U20" s="15">
        <f t="shared" si="7"/>
        <v>0</v>
      </c>
      <c r="V20" s="15">
        <v>0.2994</v>
      </c>
      <c r="W20" s="15">
        <v>26.833400000000001</v>
      </c>
      <c r="X20" s="15">
        <v>50.6556</v>
      </c>
      <c r="Y20" s="15">
        <v>68.03479999999999</v>
      </c>
      <c r="Z20" s="15">
        <v>60.716200000000001</v>
      </c>
      <c r="AA20" s="15">
        <v>78.144599999999997</v>
      </c>
      <c r="AB20" s="18" t="s">
        <v>51</v>
      </c>
      <c r="AC20" s="15">
        <f t="shared" si="4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32</v>
      </c>
      <c r="C21" s="1">
        <v>101.908</v>
      </c>
      <c r="D21" s="1">
        <v>31.66</v>
      </c>
      <c r="E21" s="1">
        <v>48.097999999999999</v>
      </c>
      <c r="F21" s="1">
        <v>24.66</v>
      </c>
      <c r="G21" s="6">
        <v>1</v>
      </c>
      <c r="H21" s="1">
        <v>50</v>
      </c>
      <c r="I21" s="1" t="s">
        <v>33</v>
      </c>
      <c r="J21" s="1">
        <v>47.128</v>
      </c>
      <c r="K21" s="1">
        <f t="shared" si="2"/>
        <v>0.96999999999999886</v>
      </c>
      <c r="L21" s="1"/>
      <c r="M21" s="1"/>
      <c r="N21" s="1">
        <v>31.26779999999998</v>
      </c>
      <c r="O21" s="1"/>
      <c r="P21" s="1">
        <f t="shared" si="3"/>
        <v>9.6196000000000002</v>
      </c>
      <c r="Q21" s="5">
        <f t="shared" ref="Q21:Q22" si="8">10*P21-O21-N21-F21</f>
        <v>40.268200000000022</v>
      </c>
      <c r="R21" s="5"/>
      <c r="S21" s="1"/>
      <c r="T21" s="1">
        <f t="shared" si="6"/>
        <v>10</v>
      </c>
      <c r="U21" s="1">
        <f t="shared" si="7"/>
        <v>5.8139423676660122</v>
      </c>
      <c r="V21" s="1">
        <v>12.9938</v>
      </c>
      <c r="W21" s="1">
        <v>12.301399999999999</v>
      </c>
      <c r="X21" s="1">
        <v>6.8168000000000006</v>
      </c>
      <c r="Y21" s="1">
        <v>8.3450000000000006</v>
      </c>
      <c r="Z21" s="1">
        <v>11.0252</v>
      </c>
      <c r="AA21" s="1">
        <v>10.183</v>
      </c>
      <c r="AB21" s="10"/>
      <c r="AC21" s="1">
        <f t="shared" si="4"/>
        <v>40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32</v>
      </c>
      <c r="C22" s="1">
        <v>226.935</v>
      </c>
      <c r="D22" s="1">
        <v>466.57</v>
      </c>
      <c r="E22" s="1">
        <v>330.04599999999999</v>
      </c>
      <c r="F22" s="1">
        <v>313.09899999999999</v>
      </c>
      <c r="G22" s="6">
        <v>1</v>
      </c>
      <c r="H22" s="1">
        <v>55</v>
      </c>
      <c r="I22" s="1" t="s">
        <v>33</v>
      </c>
      <c r="J22" s="1">
        <v>309.47000000000003</v>
      </c>
      <c r="K22" s="1">
        <f t="shared" si="2"/>
        <v>20.575999999999965</v>
      </c>
      <c r="L22" s="1"/>
      <c r="M22" s="1"/>
      <c r="N22" s="1">
        <v>49.733700000000198</v>
      </c>
      <c r="O22" s="1"/>
      <c r="P22" s="1">
        <f t="shared" si="3"/>
        <v>66.009199999999993</v>
      </c>
      <c r="Q22" s="5">
        <f t="shared" si="8"/>
        <v>297.25929999999966</v>
      </c>
      <c r="R22" s="5"/>
      <c r="S22" s="1"/>
      <c r="T22" s="1">
        <f t="shared" si="6"/>
        <v>10</v>
      </c>
      <c r="U22" s="1">
        <f t="shared" si="7"/>
        <v>5.4966989449955488</v>
      </c>
      <c r="V22" s="1">
        <v>58.533799999999999</v>
      </c>
      <c r="W22" s="1">
        <v>58.670399999999987</v>
      </c>
      <c r="X22" s="1">
        <v>55.8658</v>
      </c>
      <c r="Y22" s="1">
        <v>54.775399999999998</v>
      </c>
      <c r="Z22" s="1">
        <v>62.837000000000003</v>
      </c>
      <c r="AA22" s="1">
        <v>62.919600000000003</v>
      </c>
      <c r="AB22" s="10"/>
      <c r="AC22" s="1">
        <f t="shared" si="4"/>
        <v>297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5" t="s">
        <v>54</v>
      </c>
      <c r="B23" s="15" t="s">
        <v>32</v>
      </c>
      <c r="C23" s="15">
        <v>430.23700000000002</v>
      </c>
      <c r="D23" s="15">
        <v>160.875</v>
      </c>
      <c r="E23" s="24">
        <v>317.25</v>
      </c>
      <c r="F23" s="24">
        <v>-5.202</v>
      </c>
      <c r="G23" s="16">
        <v>0</v>
      </c>
      <c r="H23" s="15">
        <v>60</v>
      </c>
      <c r="I23" s="15" t="s">
        <v>55</v>
      </c>
      <c r="J23" s="15">
        <v>315.839</v>
      </c>
      <c r="K23" s="15">
        <f t="shared" si="2"/>
        <v>1.4110000000000014</v>
      </c>
      <c r="L23" s="15"/>
      <c r="M23" s="15"/>
      <c r="N23" s="15"/>
      <c r="O23" s="15"/>
      <c r="P23" s="15">
        <f t="shared" si="3"/>
        <v>63.45</v>
      </c>
      <c r="Q23" s="17"/>
      <c r="R23" s="17"/>
      <c r="S23" s="15"/>
      <c r="T23" s="15">
        <f t="shared" si="6"/>
        <v>-8.1985815602836881E-2</v>
      </c>
      <c r="U23" s="15">
        <f t="shared" si="7"/>
        <v>-8.1985815602836881E-2</v>
      </c>
      <c r="V23" s="15">
        <v>316.91820000000001</v>
      </c>
      <c r="W23" s="15">
        <v>347.20740000000001</v>
      </c>
      <c r="X23" s="15">
        <v>281.17540000000002</v>
      </c>
      <c r="Y23" s="15">
        <v>297.38940000000002</v>
      </c>
      <c r="Z23" s="15">
        <v>343.81380000000001</v>
      </c>
      <c r="AA23" s="15">
        <v>356.54199999999997</v>
      </c>
      <c r="AB23" s="18" t="s">
        <v>56</v>
      </c>
      <c r="AC23" s="15">
        <f t="shared" si="4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32</v>
      </c>
      <c r="C24" s="1">
        <v>89.921999999999997</v>
      </c>
      <c r="D24" s="1">
        <v>270.03199999999998</v>
      </c>
      <c r="E24" s="1">
        <v>135.06800000000001</v>
      </c>
      <c r="F24" s="1">
        <v>208.93799999999999</v>
      </c>
      <c r="G24" s="6">
        <v>1</v>
      </c>
      <c r="H24" s="1">
        <v>60</v>
      </c>
      <c r="I24" s="1" t="s">
        <v>33</v>
      </c>
      <c r="J24" s="1">
        <v>128.398</v>
      </c>
      <c r="K24" s="1">
        <f t="shared" si="2"/>
        <v>6.6700000000000159</v>
      </c>
      <c r="L24" s="1"/>
      <c r="M24" s="1"/>
      <c r="N24" s="1"/>
      <c r="O24" s="1"/>
      <c r="P24" s="1">
        <f t="shared" si="3"/>
        <v>27.013600000000004</v>
      </c>
      <c r="Q24" s="5">
        <f t="shared" ref="Q24:Q27" si="9">10*P24-O24-N24-F24</f>
        <v>61.198000000000036</v>
      </c>
      <c r="R24" s="5"/>
      <c r="S24" s="1"/>
      <c r="T24" s="1">
        <f t="shared" si="6"/>
        <v>10</v>
      </c>
      <c r="U24" s="1">
        <f t="shared" si="7"/>
        <v>7.7345485237065761</v>
      </c>
      <c r="V24" s="1">
        <v>29.396599999999999</v>
      </c>
      <c r="W24" s="1">
        <v>30.897400000000001</v>
      </c>
      <c r="X24" s="1">
        <v>26.308199999999999</v>
      </c>
      <c r="Y24" s="1">
        <v>25.1434</v>
      </c>
      <c r="Z24" s="1">
        <v>31.0504</v>
      </c>
      <c r="AA24" s="1">
        <v>29.645800000000001</v>
      </c>
      <c r="AB24" s="10"/>
      <c r="AC24" s="1">
        <f t="shared" si="4"/>
        <v>61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32</v>
      </c>
      <c r="C25" s="1">
        <v>66.436999999999998</v>
      </c>
      <c r="D25" s="1">
        <v>258.07299999999998</v>
      </c>
      <c r="E25" s="1">
        <v>128.34399999999999</v>
      </c>
      <c r="F25" s="1">
        <v>176.81800000000001</v>
      </c>
      <c r="G25" s="6">
        <v>1</v>
      </c>
      <c r="H25" s="1">
        <v>60</v>
      </c>
      <c r="I25" s="1" t="s">
        <v>33</v>
      </c>
      <c r="J25" s="1">
        <v>122.962</v>
      </c>
      <c r="K25" s="1">
        <f t="shared" si="2"/>
        <v>5.3819999999999908</v>
      </c>
      <c r="L25" s="1"/>
      <c r="M25" s="1"/>
      <c r="N25" s="1">
        <v>18.178700000000021</v>
      </c>
      <c r="O25" s="1"/>
      <c r="P25" s="1">
        <f t="shared" si="3"/>
        <v>25.668799999999997</v>
      </c>
      <c r="Q25" s="5">
        <f t="shared" si="9"/>
        <v>61.691299999999956</v>
      </c>
      <c r="R25" s="5"/>
      <c r="S25" s="1"/>
      <c r="T25" s="1">
        <f t="shared" si="6"/>
        <v>10</v>
      </c>
      <c r="U25" s="1">
        <f t="shared" si="7"/>
        <v>7.5966426167175731</v>
      </c>
      <c r="V25" s="1">
        <v>25.784400000000002</v>
      </c>
      <c r="W25" s="1">
        <v>25.602</v>
      </c>
      <c r="X25" s="1">
        <v>22.857199999999999</v>
      </c>
      <c r="Y25" s="1">
        <v>25.503799999999998</v>
      </c>
      <c r="Z25" s="1">
        <v>24.949000000000002</v>
      </c>
      <c r="AA25" s="1">
        <v>23.700800000000001</v>
      </c>
      <c r="AB25" s="10"/>
      <c r="AC25" s="1">
        <f t="shared" si="4"/>
        <v>62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32</v>
      </c>
      <c r="C26" s="1">
        <v>75.769000000000005</v>
      </c>
      <c r="D26" s="1">
        <v>332.53199999999998</v>
      </c>
      <c r="E26" s="1">
        <v>181.42599999999999</v>
      </c>
      <c r="F26" s="1">
        <v>204.91800000000001</v>
      </c>
      <c r="G26" s="6">
        <v>1</v>
      </c>
      <c r="H26" s="1">
        <v>60</v>
      </c>
      <c r="I26" s="1" t="s">
        <v>33</v>
      </c>
      <c r="J26" s="1">
        <v>183.68299999999999</v>
      </c>
      <c r="K26" s="1">
        <f t="shared" si="2"/>
        <v>-2.257000000000005</v>
      </c>
      <c r="L26" s="1"/>
      <c r="M26" s="1"/>
      <c r="N26" s="1">
        <v>32.683799999999849</v>
      </c>
      <c r="O26" s="1"/>
      <c r="P26" s="1">
        <f t="shared" si="3"/>
        <v>36.285199999999996</v>
      </c>
      <c r="Q26" s="5">
        <f t="shared" si="9"/>
        <v>125.25020000000012</v>
      </c>
      <c r="R26" s="5"/>
      <c r="S26" s="1"/>
      <c r="T26" s="1">
        <f t="shared" si="6"/>
        <v>10</v>
      </c>
      <c r="U26" s="1">
        <f t="shared" si="7"/>
        <v>6.5481739111262964</v>
      </c>
      <c r="V26" s="1">
        <v>33.5334</v>
      </c>
      <c r="W26" s="1">
        <v>33.6556</v>
      </c>
      <c r="X26" s="1">
        <v>31.382200000000001</v>
      </c>
      <c r="Y26" s="1">
        <v>29.805599999999998</v>
      </c>
      <c r="Z26" s="1">
        <v>31.749400000000001</v>
      </c>
      <c r="AA26" s="1">
        <v>35.311999999999998</v>
      </c>
      <c r="AB26" s="10"/>
      <c r="AC26" s="1">
        <f t="shared" si="4"/>
        <v>125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32</v>
      </c>
      <c r="C27" s="1">
        <v>11.169</v>
      </c>
      <c r="D27" s="1">
        <v>14.61</v>
      </c>
      <c r="E27" s="1">
        <v>20.254999999999999</v>
      </c>
      <c r="F27" s="1">
        <v>2.77</v>
      </c>
      <c r="G27" s="6">
        <v>1</v>
      </c>
      <c r="H27" s="1">
        <v>35</v>
      </c>
      <c r="I27" s="1" t="s">
        <v>33</v>
      </c>
      <c r="J27" s="1">
        <v>24.085999999999999</v>
      </c>
      <c r="K27" s="1">
        <f t="shared" si="2"/>
        <v>-3.8309999999999995</v>
      </c>
      <c r="L27" s="1"/>
      <c r="M27" s="1"/>
      <c r="N27" s="1">
        <v>21.242999999999999</v>
      </c>
      <c r="O27" s="1"/>
      <c r="P27" s="1">
        <f t="shared" si="3"/>
        <v>4.0510000000000002</v>
      </c>
      <c r="Q27" s="5">
        <f t="shared" si="9"/>
        <v>16.497000000000007</v>
      </c>
      <c r="R27" s="5"/>
      <c r="S27" s="1"/>
      <c r="T27" s="1">
        <f t="shared" si="6"/>
        <v>10</v>
      </c>
      <c r="U27" s="1">
        <f t="shared" si="7"/>
        <v>5.9276721797087131</v>
      </c>
      <c r="V27" s="1">
        <v>3.0459999999999998</v>
      </c>
      <c r="W27" s="1">
        <v>2.2061999999999999</v>
      </c>
      <c r="X27" s="1">
        <v>4.569</v>
      </c>
      <c r="Y27" s="1">
        <v>4.8460000000000001</v>
      </c>
      <c r="Z27" s="1">
        <v>4.2055999999999996</v>
      </c>
      <c r="AA27" s="1">
        <v>3.5148000000000001</v>
      </c>
      <c r="AB27" s="10"/>
      <c r="AC27" s="1">
        <f t="shared" si="4"/>
        <v>16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20" t="s">
        <v>61</v>
      </c>
      <c r="B28" s="20" t="s">
        <v>32</v>
      </c>
      <c r="C28" s="20"/>
      <c r="D28" s="20"/>
      <c r="E28" s="20"/>
      <c r="F28" s="20"/>
      <c r="G28" s="21">
        <v>0</v>
      </c>
      <c r="H28" s="20">
        <v>30</v>
      </c>
      <c r="I28" s="20" t="s">
        <v>33</v>
      </c>
      <c r="J28" s="20"/>
      <c r="K28" s="20">
        <f t="shared" si="2"/>
        <v>0</v>
      </c>
      <c r="L28" s="20"/>
      <c r="M28" s="20"/>
      <c r="N28" s="20"/>
      <c r="O28" s="20"/>
      <c r="P28" s="20">
        <f t="shared" si="3"/>
        <v>0</v>
      </c>
      <c r="Q28" s="22"/>
      <c r="R28" s="22"/>
      <c r="S28" s="20"/>
      <c r="T28" s="20" t="e">
        <f t="shared" si="6"/>
        <v>#DIV/0!</v>
      </c>
      <c r="U28" s="20" t="e">
        <f t="shared" si="7"/>
        <v>#DIV/0!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3" t="s">
        <v>62</v>
      </c>
      <c r="AC28" s="20">
        <f t="shared" si="4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32</v>
      </c>
      <c r="C29" s="1">
        <v>131.041</v>
      </c>
      <c r="D29" s="1">
        <v>162.46299999999999</v>
      </c>
      <c r="E29" s="1">
        <v>136.27000000000001</v>
      </c>
      <c r="F29" s="1">
        <v>123.27800000000001</v>
      </c>
      <c r="G29" s="6">
        <v>1</v>
      </c>
      <c r="H29" s="1">
        <v>30</v>
      </c>
      <c r="I29" s="1" t="s">
        <v>33</v>
      </c>
      <c r="J29" s="1">
        <v>139.81700000000001</v>
      </c>
      <c r="K29" s="1">
        <f t="shared" si="2"/>
        <v>-3.546999999999997</v>
      </c>
      <c r="L29" s="1"/>
      <c r="M29" s="1"/>
      <c r="N29" s="1">
        <v>52.217000000000041</v>
      </c>
      <c r="O29" s="1"/>
      <c r="P29" s="1">
        <f t="shared" si="3"/>
        <v>27.254000000000001</v>
      </c>
      <c r="Q29" s="5">
        <f t="shared" ref="Q29:Q30" si="10">10*P29-O29-N29-F29</f>
        <v>97.044999999999973</v>
      </c>
      <c r="R29" s="5"/>
      <c r="S29" s="1"/>
      <c r="T29" s="1">
        <f t="shared" si="6"/>
        <v>10</v>
      </c>
      <c r="U29" s="1">
        <f t="shared" si="7"/>
        <v>6.4392382769501744</v>
      </c>
      <c r="V29" s="1">
        <v>27.4526</v>
      </c>
      <c r="W29" s="1">
        <v>26.588799999999999</v>
      </c>
      <c r="X29" s="1">
        <v>26.3034</v>
      </c>
      <c r="Y29" s="1">
        <v>27.235399999999998</v>
      </c>
      <c r="Z29" s="1">
        <v>30.112200000000001</v>
      </c>
      <c r="AA29" s="1">
        <v>28.695799999999998</v>
      </c>
      <c r="AB29" s="10"/>
      <c r="AC29" s="1">
        <f t="shared" si="4"/>
        <v>97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32</v>
      </c>
      <c r="C30" s="1">
        <v>66.534999999999997</v>
      </c>
      <c r="D30" s="1">
        <v>128.27000000000001</v>
      </c>
      <c r="E30" s="1">
        <v>124.322</v>
      </c>
      <c r="F30" s="1">
        <v>56.981000000000002</v>
      </c>
      <c r="G30" s="6">
        <v>1</v>
      </c>
      <c r="H30" s="1">
        <v>30</v>
      </c>
      <c r="I30" s="1" t="s">
        <v>33</v>
      </c>
      <c r="J30" s="1">
        <v>123.974</v>
      </c>
      <c r="K30" s="1">
        <f t="shared" si="2"/>
        <v>0.34799999999999898</v>
      </c>
      <c r="L30" s="1"/>
      <c r="M30" s="1"/>
      <c r="N30" s="1">
        <v>66.177399999999977</v>
      </c>
      <c r="O30" s="1"/>
      <c r="P30" s="1">
        <f t="shared" si="3"/>
        <v>24.8644</v>
      </c>
      <c r="Q30" s="5">
        <f t="shared" si="10"/>
        <v>125.48560000000003</v>
      </c>
      <c r="R30" s="5"/>
      <c r="S30" s="1"/>
      <c r="T30" s="1">
        <f t="shared" si="6"/>
        <v>10</v>
      </c>
      <c r="U30" s="1">
        <f t="shared" si="7"/>
        <v>4.9532021685622807</v>
      </c>
      <c r="V30" s="1">
        <v>19.621200000000002</v>
      </c>
      <c r="W30" s="1">
        <v>17.8916</v>
      </c>
      <c r="X30" s="1">
        <v>17.463200000000001</v>
      </c>
      <c r="Y30" s="1">
        <v>14.812799999999999</v>
      </c>
      <c r="Z30" s="1">
        <v>22.7212</v>
      </c>
      <c r="AA30" s="1">
        <v>23.2684</v>
      </c>
      <c r="AB30" s="10"/>
      <c r="AC30" s="1">
        <f t="shared" si="4"/>
        <v>125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20" t="s">
        <v>65</v>
      </c>
      <c r="B31" s="20" t="s">
        <v>32</v>
      </c>
      <c r="C31" s="20"/>
      <c r="D31" s="20"/>
      <c r="E31" s="20"/>
      <c r="F31" s="20"/>
      <c r="G31" s="21">
        <v>0</v>
      </c>
      <c r="H31" s="20">
        <v>45</v>
      </c>
      <c r="I31" s="20" t="s">
        <v>33</v>
      </c>
      <c r="J31" s="20"/>
      <c r="K31" s="20">
        <f t="shared" si="2"/>
        <v>0</v>
      </c>
      <c r="L31" s="20"/>
      <c r="M31" s="20"/>
      <c r="N31" s="20"/>
      <c r="O31" s="20"/>
      <c r="P31" s="20">
        <f t="shared" si="3"/>
        <v>0</v>
      </c>
      <c r="Q31" s="22"/>
      <c r="R31" s="22"/>
      <c r="S31" s="20"/>
      <c r="T31" s="20" t="e">
        <f t="shared" si="6"/>
        <v>#DIV/0!</v>
      </c>
      <c r="U31" s="20" t="e">
        <f t="shared" si="7"/>
        <v>#DIV/0!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3" t="s">
        <v>62</v>
      </c>
      <c r="AC31" s="20">
        <f t="shared" si="4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20" t="s">
        <v>66</v>
      </c>
      <c r="B32" s="20" t="s">
        <v>32</v>
      </c>
      <c r="C32" s="20"/>
      <c r="D32" s="20"/>
      <c r="E32" s="20"/>
      <c r="F32" s="20"/>
      <c r="G32" s="21">
        <v>0</v>
      </c>
      <c r="H32" s="20">
        <v>40</v>
      </c>
      <c r="I32" s="20" t="s">
        <v>33</v>
      </c>
      <c r="J32" s="20"/>
      <c r="K32" s="20">
        <f t="shared" si="2"/>
        <v>0</v>
      </c>
      <c r="L32" s="20"/>
      <c r="M32" s="20"/>
      <c r="N32" s="20"/>
      <c r="O32" s="20"/>
      <c r="P32" s="20">
        <f t="shared" si="3"/>
        <v>0</v>
      </c>
      <c r="Q32" s="22"/>
      <c r="R32" s="22"/>
      <c r="S32" s="20"/>
      <c r="T32" s="20" t="e">
        <f t="shared" si="6"/>
        <v>#DIV/0!</v>
      </c>
      <c r="U32" s="20" t="e">
        <f t="shared" si="7"/>
        <v>#DIV/0!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3" t="s">
        <v>62</v>
      </c>
      <c r="AC32" s="20">
        <f t="shared" si="4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32</v>
      </c>
      <c r="C33" s="1">
        <v>378.322</v>
      </c>
      <c r="D33" s="1">
        <v>1049.3920000000001</v>
      </c>
      <c r="E33" s="24">
        <f>502.882+E98</f>
        <v>505.48200000000003</v>
      </c>
      <c r="F33" s="1">
        <v>859.05399999999997</v>
      </c>
      <c r="G33" s="6">
        <v>1</v>
      </c>
      <c r="H33" s="1">
        <v>40</v>
      </c>
      <c r="I33" s="1" t="s">
        <v>33</v>
      </c>
      <c r="J33" s="1">
        <v>516.95799999999997</v>
      </c>
      <c r="K33" s="1">
        <f t="shared" si="2"/>
        <v>-11.475999999999942</v>
      </c>
      <c r="L33" s="1"/>
      <c r="M33" s="1"/>
      <c r="N33" s="1">
        <v>124.8231999999996</v>
      </c>
      <c r="O33" s="1"/>
      <c r="P33" s="1">
        <f t="shared" si="3"/>
        <v>101.0964</v>
      </c>
      <c r="Q33" s="5">
        <f t="shared" ref="Q33:Q55" si="11">10*P33-O33-N33-F33</f>
        <v>27.086800000000494</v>
      </c>
      <c r="R33" s="5"/>
      <c r="S33" s="1"/>
      <c r="T33" s="1">
        <f t="shared" si="6"/>
        <v>10</v>
      </c>
      <c r="U33" s="1">
        <f t="shared" si="7"/>
        <v>9.7320695890259152</v>
      </c>
      <c r="V33" s="1">
        <v>123.47</v>
      </c>
      <c r="W33" s="1">
        <v>129.48820000000001</v>
      </c>
      <c r="X33" s="1">
        <v>112.2052</v>
      </c>
      <c r="Y33" s="1">
        <v>116.7752</v>
      </c>
      <c r="Z33" s="1">
        <v>123.3386</v>
      </c>
      <c r="AA33" s="1">
        <v>134.70060000000001</v>
      </c>
      <c r="AB33" s="10"/>
      <c r="AC33" s="1">
        <f t="shared" si="4"/>
        <v>27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32</v>
      </c>
      <c r="C34" s="1">
        <v>41.302</v>
      </c>
      <c r="D34" s="1">
        <v>68.957999999999998</v>
      </c>
      <c r="E34" s="1">
        <v>52.404000000000003</v>
      </c>
      <c r="F34" s="1">
        <v>47.938000000000002</v>
      </c>
      <c r="G34" s="6">
        <v>1</v>
      </c>
      <c r="H34" s="1">
        <v>35</v>
      </c>
      <c r="I34" s="1" t="s">
        <v>33</v>
      </c>
      <c r="J34" s="1">
        <v>49.003999999999998</v>
      </c>
      <c r="K34" s="1">
        <f t="shared" si="2"/>
        <v>3.4000000000000057</v>
      </c>
      <c r="L34" s="1"/>
      <c r="M34" s="1"/>
      <c r="N34" s="1">
        <v>40.150399999999998</v>
      </c>
      <c r="O34" s="1"/>
      <c r="P34" s="1">
        <f t="shared" si="3"/>
        <v>10.4808</v>
      </c>
      <c r="Q34" s="5">
        <f t="shared" si="11"/>
        <v>16.7196</v>
      </c>
      <c r="R34" s="5"/>
      <c r="S34" s="1"/>
      <c r="T34" s="1">
        <f t="shared" si="6"/>
        <v>10</v>
      </c>
      <c r="U34" s="1">
        <f t="shared" si="7"/>
        <v>8.404740096175864</v>
      </c>
      <c r="V34" s="1">
        <v>10.998799999999999</v>
      </c>
      <c r="W34" s="1">
        <v>9.4855999999999998</v>
      </c>
      <c r="X34" s="1">
        <v>10.189</v>
      </c>
      <c r="Y34" s="1">
        <v>10.786799999999999</v>
      </c>
      <c r="Z34" s="1">
        <v>10.699400000000001</v>
      </c>
      <c r="AA34" s="1">
        <v>11.009399999999999</v>
      </c>
      <c r="AB34" s="10"/>
      <c r="AC34" s="1">
        <f t="shared" si="4"/>
        <v>17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32</v>
      </c>
      <c r="C35" s="1">
        <v>39.075000000000003</v>
      </c>
      <c r="D35" s="1">
        <v>0.49199999999999999</v>
      </c>
      <c r="E35" s="1"/>
      <c r="F35" s="1">
        <v>34.383000000000003</v>
      </c>
      <c r="G35" s="6">
        <v>1</v>
      </c>
      <c r="H35" s="1">
        <v>45</v>
      </c>
      <c r="I35" s="1" t="s">
        <v>33</v>
      </c>
      <c r="J35" s="1"/>
      <c r="K35" s="1">
        <f t="shared" si="2"/>
        <v>0</v>
      </c>
      <c r="L35" s="1"/>
      <c r="M35" s="1"/>
      <c r="N35" s="1"/>
      <c r="O35" s="1"/>
      <c r="P35" s="1">
        <f t="shared" si="3"/>
        <v>0</v>
      </c>
      <c r="Q35" s="5"/>
      <c r="R35" s="5"/>
      <c r="S35" s="1"/>
      <c r="T35" s="1" t="e">
        <f t="shared" si="6"/>
        <v>#DIV/0!</v>
      </c>
      <c r="U35" s="1" t="e">
        <f t="shared" si="7"/>
        <v>#DIV/0!</v>
      </c>
      <c r="V35" s="1">
        <v>1.3018000000000001</v>
      </c>
      <c r="W35" s="1">
        <v>1.3018000000000001</v>
      </c>
      <c r="X35" s="1">
        <v>-0.26379999999999998</v>
      </c>
      <c r="Y35" s="1">
        <v>-0.26379999999999998</v>
      </c>
      <c r="Z35" s="1">
        <v>0</v>
      </c>
      <c r="AA35" s="1">
        <v>0</v>
      </c>
      <c r="AB35" s="26" t="s">
        <v>70</v>
      </c>
      <c r="AC35" s="1">
        <f t="shared" si="4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32</v>
      </c>
      <c r="C36" s="1">
        <v>63.183999999999997</v>
      </c>
      <c r="D36" s="1"/>
      <c r="E36" s="1">
        <v>1E-3</v>
      </c>
      <c r="F36" s="1">
        <v>12.907</v>
      </c>
      <c r="G36" s="6">
        <v>1</v>
      </c>
      <c r="H36" s="1">
        <v>30</v>
      </c>
      <c r="I36" s="1" t="s">
        <v>33</v>
      </c>
      <c r="J36" s="1">
        <v>4</v>
      </c>
      <c r="K36" s="1">
        <f t="shared" si="2"/>
        <v>-3.9990000000000001</v>
      </c>
      <c r="L36" s="1"/>
      <c r="M36" s="1"/>
      <c r="N36" s="1"/>
      <c r="O36" s="1"/>
      <c r="P36" s="1">
        <f t="shared" si="3"/>
        <v>2.0000000000000001E-4</v>
      </c>
      <c r="Q36" s="5"/>
      <c r="R36" s="5"/>
      <c r="S36" s="1"/>
      <c r="T36" s="1">
        <f t="shared" si="6"/>
        <v>64535</v>
      </c>
      <c r="U36" s="1">
        <f t="shared" si="7"/>
        <v>64535</v>
      </c>
      <c r="V36" s="1">
        <v>0.78360000000000007</v>
      </c>
      <c r="W36" s="1">
        <v>1.0409999999999999</v>
      </c>
      <c r="X36" s="1">
        <v>0.75119999999999998</v>
      </c>
      <c r="Y36" s="1">
        <v>2.052</v>
      </c>
      <c r="Z36" s="1">
        <v>5.1369999999999996</v>
      </c>
      <c r="AA36" s="1">
        <v>3.8346</v>
      </c>
      <c r="AB36" s="26" t="s">
        <v>70</v>
      </c>
      <c r="AC36" s="1">
        <f t="shared" si="4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32</v>
      </c>
      <c r="C37" s="1">
        <v>229.01499999999999</v>
      </c>
      <c r="D37" s="1">
        <v>638.88400000000001</v>
      </c>
      <c r="E37" s="1">
        <v>280.56</v>
      </c>
      <c r="F37" s="1">
        <v>501.226</v>
      </c>
      <c r="G37" s="6">
        <v>1</v>
      </c>
      <c r="H37" s="1">
        <v>45</v>
      </c>
      <c r="I37" s="1" t="s">
        <v>33</v>
      </c>
      <c r="J37" s="1">
        <v>286.97500000000002</v>
      </c>
      <c r="K37" s="1">
        <f t="shared" ref="K37:K67" si="12">E37-J37</f>
        <v>-6.4150000000000205</v>
      </c>
      <c r="L37" s="1"/>
      <c r="M37" s="1"/>
      <c r="N37" s="1">
        <v>60.33769999999987</v>
      </c>
      <c r="O37" s="1"/>
      <c r="P37" s="1">
        <f t="shared" si="3"/>
        <v>56.112000000000002</v>
      </c>
      <c r="Q37" s="5"/>
      <c r="R37" s="5"/>
      <c r="S37" s="1"/>
      <c r="T37" s="1">
        <f t="shared" si="6"/>
        <v>10.00790739948674</v>
      </c>
      <c r="U37" s="1">
        <f t="shared" si="7"/>
        <v>10.00790739948674</v>
      </c>
      <c r="V37" s="1">
        <v>72.593199999999996</v>
      </c>
      <c r="W37" s="1">
        <v>77.997199999999992</v>
      </c>
      <c r="X37" s="1">
        <v>67.7256</v>
      </c>
      <c r="Y37" s="1">
        <v>65.9422</v>
      </c>
      <c r="Z37" s="1">
        <v>72.737200000000001</v>
      </c>
      <c r="AA37" s="1">
        <v>68.8964</v>
      </c>
      <c r="AB37" s="10"/>
      <c r="AC37" s="1">
        <f t="shared" si="4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73</v>
      </c>
      <c r="B38" s="1" t="s">
        <v>32</v>
      </c>
      <c r="C38" s="1">
        <v>105.747</v>
      </c>
      <c r="D38" s="1">
        <v>466.02100000000002</v>
      </c>
      <c r="E38" s="1">
        <v>222.095</v>
      </c>
      <c r="F38" s="1">
        <v>294.94</v>
      </c>
      <c r="G38" s="6">
        <v>1</v>
      </c>
      <c r="H38" s="1">
        <v>45</v>
      </c>
      <c r="I38" s="1" t="s">
        <v>33</v>
      </c>
      <c r="J38" s="1">
        <v>218.69200000000001</v>
      </c>
      <c r="K38" s="1">
        <f t="shared" si="12"/>
        <v>3.4029999999999916</v>
      </c>
      <c r="L38" s="1"/>
      <c r="M38" s="1"/>
      <c r="N38" s="1">
        <v>63.174999999999869</v>
      </c>
      <c r="O38" s="1"/>
      <c r="P38" s="1">
        <f t="shared" ref="P38:P69" si="13">E38/5</f>
        <v>44.418999999999997</v>
      </c>
      <c r="Q38" s="5">
        <f t="shared" si="11"/>
        <v>86.075000000000102</v>
      </c>
      <c r="R38" s="5"/>
      <c r="S38" s="1"/>
      <c r="T38" s="1">
        <f t="shared" si="6"/>
        <v>10</v>
      </c>
      <c r="U38" s="1">
        <f t="shared" si="7"/>
        <v>8.0622031112812067</v>
      </c>
      <c r="V38" s="1">
        <v>48.698999999999998</v>
      </c>
      <c r="W38" s="1">
        <v>50.795200000000001</v>
      </c>
      <c r="X38" s="1">
        <v>49.345999999999997</v>
      </c>
      <c r="Y38" s="1">
        <v>47.584000000000003</v>
      </c>
      <c r="Z38" s="1">
        <v>47.480600000000003</v>
      </c>
      <c r="AA38" s="1">
        <v>47.918999999999997</v>
      </c>
      <c r="AB38" s="10"/>
      <c r="AC38" s="1">
        <f t="shared" ref="AC38:AC69" si="14">ROUND(Q38*G38,0)</f>
        <v>86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32</v>
      </c>
      <c r="C39" s="1">
        <v>64.963999999999999</v>
      </c>
      <c r="D39" s="1">
        <v>43.216999999999999</v>
      </c>
      <c r="E39" s="1">
        <v>39.923999999999999</v>
      </c>
      <c r="F39" s="1">
        <v>64.625</v>
      </c>
      <c r="G39" s="6">
        <v>1</v>
      </c>
      <c r="H39" s="1">
        <v>45</v>
      </c>
      <c r="I39" s="1" t="s">
        <v>33</v>
      </c>
      <c r="J39" s="1">
        <v>39.488</v>
      </c>
      <c r="K39" s="1">
        <f t="shared" si="12"/>
        <v>0.43599999999999994</v>
      </c>
      <c r="L39" s="1"/>
      <c r="M39" s="1"/>
      <c r="N39" s="1"/>
      <c r="O39" s="1"/>
      <c r="P39" s="1">
        <f t="shared" si="13"/>
        <v>7.9847999999999999</v>
      </c>
      <c r="Q39" s="5">
        <f t="shared" si="11"/>
        <v>15.222999999999999</v>
      </c>
      <c r="R39" s="5"/>
      <c r="S39" s="1"/>
      <c r="T39" s="1">
        <f t="shared" si="6"/>
        <v>10</v>
      </c>
      <c r="U39" s="1">
        <f t="shared" si="7"/>
        <v>8.0935026550445848</v>
      </c>
      <c r="V39" s="1">
        <v>2.3062</v>
      </c>
      <c r="W39" s="1">
        <v>0.43980000000000002</v>
      </c>
      <c r="X39" s="1">
        <v>5.9219999999999997</v>
      </c>
      <c r="Y39" s="1">
        <v>10.2506</v>
      </c>
      <c r="Z39" s="1">
        <v>8.2355999999999998</v>
      </c>
      <c r="AA39" s="1">
        <v>5.2005999999999997</v>
      </c>
      <c r="AB39" s="10"/>
      <c r="AC39" s="1">
        <f t="shared" si="14"/>
        <v>15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75</v>
      </c>
      <c r="B40" s="1" t="s">
        <v>38</v>
      </c>
      <c r="C40" s="1">
        <v>530</v>
      </c>
      <c r="D40" s="1">
        <v>1018</v>
      </c>
      <c r="E40" s="1">
        <v>710</v>
      </c>
      <c r="F40" s="1">
        <v>692</v>
      </c>
      <c r="G40" s="6">
        <v>0.4</v>
      </c>
      <c r="H40" s="1">
        <v>45</v>
      </c>
      <c r="I40" s="1" t="s">
        <v>33</v>
      </c>
      <c r="J40" s="1">
        <v>743</v>
      </c>
      <c r="K40" s="1">
        <f t="shared" si="12"/>
        <v>-33</v>
      </c>
      <c r="L40" s="1"/>
      <c r="M40" s="1"/>
      <c r="N40" s="1">
        <v>232.90000000000029</v>
      </c>
      <c r="O40" s="1"/>
      <c r="P40" s="1">
        <f t="shared" si="13"/>
        <v>142</v>
      </c>
      <c r="Q40" s="5">
        <f t="shared" si="11"/>
        <v>495.09999999999968</v>
      </c>
      <c r="R40" s="5"/>
      <c r="S40" s="1"/>
      <c r="T40" s="1">
        <f t="shared" si="6"/>
        <v>10</v>
      </c>
      <c r="U40" s="1">
        <f t="shared" si="7"/>
        <v>6.5133802816901429</v>
      </c>
      <c r="V40" s="1">
        <v>138.4</v>
      </c>
      <c r="W40" s="1">
        <v>140</v>
      </c>
      <c r="X40" s="1">
        <v>161.80000000000001</v>
      </c>
      <c r="Y40" s="1">
        <v>163.4</v>
      </c>
      <c r="Z40" s="1">
        <v>159.6</v>
      </c>
      <c r="AA40" s="1">
        <v>154.80000000000001</v>
      </c>
      <c r="AB40" s="10"/>
      <c r="AC40" s="1">
        <f t="shared" si="14"/>
        <v>198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76</v>
      </c>
      <c r="B41" s="1" t="s">
        <v>38</v>
      </c>
      <c r="C41" s="1">
        <v>65</v>
      </c>
      <c r="D41" s="1">
        <v>61</v>
      </c>
      <c r="E41" s="1">
        <v>48</v>
      </c>
      <c r="F41" s="1">
        <v>69</v>
      </c>
      <c r="G41" s="6">
        <v>0.45</v>
      </c>
      <c r="H41" s="1">
        <v>50</v>
      </c>
      <c r="I41" s="1" t="s">
        <v>33</v>
      </c>
      <c r="J41" s="1">
        <v>48</v>
      </c>
      <c r="K41" s="1">
        <f t="shared" si="12"/>
        <v>0</v>
      </c>
      <c r="L41" s="1"/>
      <c r="M41" s="1"/>
      <c r="N41" s="1">
        <v>12.80000000000001</v>
      </c>
      <c r="O41" s="1"/>
      <c r="P41" s="1">
        <f t="shared" si="13"/>
        <v>9.6</v>
      </c>
      <c r="Q41" s="5">
        <f t="shared" si="11"/>
        <v>14.199999999999989</v>
      </c>
      <c r="R41" s="5"/>
      <c r="S41" s="1"/>
      <c r="T41" s="1">
        <f t="shared" si="6"/>
        <v>10</v>
      </c>
      <c r="U41" s="1">
        <f t="shared" si="7"/>
        <v>8.5208333333333357</v>
      </c>
      <c r="V41" s="1">
        <v>10.8</v>
      </c>
      <c r="W41" s="1">
        <v>11.2</v>
      </c>
      <c r="X41" s="1">
        <v>7.6</v>
      </c>
      <c r="Y41" s="1">
        <v>7.6</v>
      </c>
      <c r="Z41" s="1">
        <v>12.8</v>
      </c>
      <c r="AA41" s="1">
        <v>14.8</v>
      </c>
      <c r="AB41" s="10"/>
      <c r="AC41" s="1">
        <f t="shared" si="14"/>
        <v>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38</v>
      </c>
      <c r="C42" s="1">
        <v>477</v>
      </c>
      <c r="D42" s="1">
        <v>952</v>
      </c>
      <c r="E42" s="1">
        <v>615</v>
      </c>
      <c r="F42" s="1">
        <v>680</v>
      </c>
      <c r="G42" s="6">
        <v>0.4</v>
      </c>
      <c r="H42" s="1">
        <v>45</v>
      </c>
      <c r="I42" s="1" t="s">
        <v>33</v>
      </c>
      <c r="J42" s="1">
        <v>614</v>
      </c>
      <c r="K42" s="1">
        <f t="shared" si="12"/>
        <v>1</v>
      </c>
      <c r="L42" s="1"/>
      <c r="M42" s="1"/>
      <c r="N42" s="1">
        <v>230.69999999999959</v>
      </c>
      <c r="O42" s="1"/>
      <c r="P42" s="1">
        <f t="shared" si="13"/>
        <v>123</v>
      </c>
      <c r="Q42" s="5">
        <f t="shared" si="11"/>
        <v>319.30000000000041</v>
      </c>
      <c r="R42" s="5"/>
      <c r="S42" s="1"/>
      <c r="T42" s="1">
        <f t="shared" si="6"/>
        <v>10</v>
      </c>
      <c r="U42" s="1">
        <f t="shared" si="7"/>
        <v>7.4040650406504032</v>
      </c>
      <c r="V42" s="1">
        <v>129.6</v>
      </c>
      <c r="W42" s="1">
        <v>130</v>
      </c>
      <c r="X42" s="1">
        <v>143</v>
      </c>
      <c r="Y42" s="1">
        <v>145.4</v>
      </c>
      <c r="Z42" s="1">
        <v>145.4</v>
      </c>
      <c r="AA42" s="1">
        <v>145</v>
      </c>
      <c r="AB42" s="10"/>
      <c r="AC42" s="1">
        <f t="shared" si="14"/>
        <v>128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78</v>
      </c>
      <c r="B43" s="1" t="s">
        <v>32</v>
      </c>
      <c r="C43" s="1">
        <v>57.268000000000001</v>
      </c>
      <c r="D43" s="1">
        <v>26.31</v>
      </c>
      <c r="E43" s="1">
        <v>15.837</v>
      </c>
      <c r="F43" s="1">
        <v>59.11</v>
      </c>
      <c r="G43" s="6">
        <v>1</v>
      </c>
      <c r="H43" s="1">
        <v>45</v>
      </c>
      <c r="I43" s="1" t="s">
        <v>33</v>
      </c>
      <c r="J43" s="1">
        <v>15.157</v>
      </c>
      <c r="K43" s="1">
        <f t="shared" si="12"/>
        <v>0.67999999999999972</v>
      </c>
      <c r="L43" s="1"/>
      <c r="M43" s="1"/>
      <c r="N43" s="1">
        <v>15.532600000000009</v>
      </c>
      <c r="O43" s="1"/>
      <c r="P43" s="1">
        <f t="shared" si="13"/>
        <v>3.1673999999999998</v>
      </c>
      <c r="Q43" s="5"/>
      <c r="R43" s="5"/>
      <c r="S43" s="1"/>
      <c r="T43" s="1">
        <f t="shared" si="6"/>
        <v>23.565890004420037</v>
      </c>
      <c r="U43" s="1">
        <f t="shared" si="7"/>
        <v>23.565890004420037</v>
      </c>
      <c r="V43" s="1">
        <v>6.6346000000000007</v>
      </c>
      <c r="W43" s="1">
        <v>6.0414000000000003</v>
      </c>
      <c r="X43" s="1">
        <v>3.43</v>
      </c>
      <c r="Y43" s="1">
        <v>5.1814</v>
      </c>
      <c r="Z43" s="1">
        <v>6.8611999999999993</v>
      </c>
      <c r="AA43" s="1">
        <v>5.6915999999999993</v>
      </c>
      <c r="AB43" s="25" t="s">
        <v>41</v>
      </c>
      <c r="AC43" s="1">
        <f t="shared" si="14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38</v>
      </c>
      <c r="C44" s="1">
        <v>66</v>
      </c>
      <c r="D44" s="1"/>
      <c r="E44" s="1">
        <v>49</v>
      </c>
      <c r="F44" s="1">
        <v>13</v>
      </c>
      <c r="G44" s="6">
        <v>0.45</v>
      </c>
      <c r="H44" s="1">
        <v>45</v>
      </c>
      <c r="I44" s="1" t="s">
        <v>33</v>
      </c>
      <c r="J44" s="1">
        <v>49</v>
      </c>
      <c r="K44" s="1">
        <f t="shared" si="12"/>
        <v>0</v>
      </c>
      <c r="L44" s="1"/>
      <c r="M44" s="1"/>
      <c r="N44" s="1"/>
      <c r="O44" s="1"/>
      <c r="P44" s="1">
        <f t="shared" si="13"/>
        <v>9.8000000000000007</v>
      </c>
      <c r="Q44" s="5">
        <f>7*P44-O44-N44-F44</f>
        <v>55.600000000000009</v>
      </c>
      <c r="R44" s="5"/>
      <c r="S44" s="1"/>
      <c r="T44" s="1">
        <f t="shared" si="6"/>
        <v>7</v>
      </c>
      <c r="U44" s="1">
        <f t="shared" si="7"/>
        <v>1.3265306122448979</v>
      </c>
      <c r="V44" s="1">
        <v>4</v>
      </c>
      <c r="W44" s="1">
        <v>4.2</v>
      </c>
      <c r="X44" s="1">
        <v>6.8</v>
      </c>
      <c r="Y44" s="1">
        <v>8.8000000000000007</v>
      </c>
      <c r="Z44" s="1">
        <v>10</v>
      </c>
      <c r="AA44" s="1">
        <v>8</v>
      </c>
      <c r="AB44" s="10"/>
      <c r="AC44" s="1">
        <f t="shared" si="14"/>
        <v>25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38</v>
      </c>
      <c r="C45" s="1">
        <v>71</v>
      </c>
      <c r="D45" s="1">
        <v>82</v>
      </c>
      <c r="E45" s="1">
        <v>42</v>
      </c>
      <c r="F45" s="1">
        <v>65</v>
      </c>
      <c r="G45" s="6">
        <v>0.35</v>
      </c>
      <c r="H45" s="1">
        <v>40</v>
      </c>
      <c r="I45" s="1" t="s">
        <v>33</v>
      </c>
      <c r="J45" s="1">
        <v>48</v>
      </c>
      <c r="K45" s="1">
        <f t="shared" si="12"/>
        <v>-6</v>
      </c>
      <c r="L45" s="1"/>
      <c r="M45" s="1"/>
      <c r="N45" s="1">
        <v>15</v>
      </c>
      <c r="O45" s="1"/>
      <c r="P45" s="1">
        <f t="shared" si="13"/>
        <v>8.4</v>
      </c>
      <c r="Q45" s="5"/>
      <c r="R45" s="5"/>
      <c r="S45" s="1"/>
      <c r="T45" s="1">
        <f t="shared" si="6"/>
        <v>9.5238095238095237</v>
      </c>
      <c r="U45" s="1">
        <f t="shared" si="7"/>
        <v>9.5238095238095237</v>
      </c>
      <c r="V45" s="1">
        <v>11</v>
      </c>
      <c r="W45" s="1">
        <v>11.2</v>
      </c>
      <c r="X45" s="1">
        <v>2.6</v>
      </c>
      <c r="Y45" s="1">
        <v>4.4000000000000004</v>
      </c>
      <c r="Z45" s="1">
        <v>10.6</v>
      </c>
      <c r="AA45" s="1">
        <v>7.4</v>
      </c>
      <c r="AB45" s="10"/>
      <c r="AC45" s="1">
        <f t="shared" si="14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32</v>
      </c>
      <c r="C46" s="1">
        <v>6.8120000000000003</v>
      </c>
      <c r="D46" s="1">
        <v>194.971</v>
      </c>
      <c r="E46" s="1">
        <v>77.283000000000001</v>
      </c>
      <c r="F46" s="1">
        <v>118.133</v>
      </c>
      <c r="G46" s="6">
        <v>1</v>
      </c>
      <c r="H46" s="1">
        <v>40</v>
      </c>
      <c r="I46" s="1" t="s">
        <v>33</v>
      </c>
      <c r="J46" s="1">
        <v>79.647999999999996</v>
      </c>
      <c r="K46" s="1">
        <f t="shared" si="12"/>
        <v>-2.3649999999999949</v>
      </c>
      <c r="L46" s="1"/>
      <c r="M46" s="1"/>
      <c r="N46" s="1"/>
      <c r="O46" s="1"/>
      <c r="P46" s="1">
        <f t="shared" si="13"/>
        <v>15.4566</v>
      </c>
      <c r="Q46" s="5">
        <f t="shared" si="11"/>
        <v>36.433000000000007</v>
      </c>
      <c r="R46" s="5"/>
      <c r="S46" s="1"/>
      <c r="T46" s="1">
        <f t="shared" si="6"/>
        <v>10</v>
      </c>
      <c r="U46" s="1">
        <f t="shared" si="7"/>
        <v>7.642883946016588</v>
      </c>
      <c r="V46" s="1">
        <v>15.970599999999999</v>
      </c>
      <c r="W46" s="1">
        <v>18.535599999999999</v>
      </c>
      <c r="X46" s="1">
        <v>17.659600000000001</v>
      </c>
      <c r="Y46" s="1">
        <v>16.096</v>
      </c>
      <c r="Z46" s="1">
        <v>12.4232</v>
      </c>
      <c r="AA46" s="1">
        <v>13.5898</v>
      </c>
      <c r="AB46" s="10"/>
      <c r="AC46" s="1">
        <f t="shared" si="14"/>
        <v>36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82</v>
      </c>
      <c r="B47" s="1" t="s">
        <v>38</v>
      </c>
      <c r="C47" s="1">
        <v>70</v>
      </c>
      <c r="D47" s="1">
        <v>570</v>
      </c>
      <c r="E47" s="1">
        <v>201</v>
      </c>
      <c r="F47" s="1">
        <v>381</v>
      </c>
      <c r="G47" s="6">
        <v>0.4</v>
      </c>
      <c r="H47" s="1">
        <v>40</v>
      </c>
      <c r="I47" s="1" t="s">
        <v>33</v>
      </c>
      <c r="J47" s="1">
        <v>244</v>
      </c>
      <c r="K47" s="1">
        <f t="shared" si="12"/>
        <v>-43</v>
      </c>
      <c r="L47" s="1"/>
      <c r="M47" s="1"/>
      <c r="N47" s="1">
        <v>30.700000000000021</v>
      </c>
      <c r="O47" s="1"/>
      <c r="P47" s="1">
        <f t="shared" si="13"/>
        <v>40.200000000000003</v>
      </c>
      <c r="Q47" s="5"/>
      <c r="R47" s="5"/>
      <c r="S47" s="1"/>
      <c r="T47" s="1">
        <f t="shared" si="6"/>
        <v>10.241293532338309</v>
      </c>
      <c r="U47" s="1">
        <f t="shared" si="7"/>
        <v>10.241293532338309</v>
      </c>
      <c r="V47" s="1">
        <v>54</v>
      </c>
      <c r="W47" s="1">
        <v>57.8</v>
      </c>
      <c r="X47" s="1">
        <v>45.6</v>
      </c>
      <c r="Y47" s="1">
        <v>43</v>
      </c>
      <c r="Z47" s="1">
        <v>43.8</v>
      </c>
      <c r="AA47" s="1">
        <v>44.2</v>
      </c>
      <c r="AB47" s="10"/>
      <c r="AC47" s="1">
        <f t="shared" si="14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83</v>
      </c>
      <c r="B48" s="1" t="s">
        <v>38</v>
      </c>
      <c r="C48" s="1">
        <v>557</v>
      </c>
      <c r="D48" s="1">
        <v>184</v>
      </c>
      <c r="E48" s="1">
        <v>282</v>
      </c>
      <c r="F48" s="1">
        <v>365</v>
      </c>
      <c r="G48" s="6">
        <v>0.4</v>
      </c>
      <c r="H48" s="1">
        <v>45</v>
      </c>
      <c r="I48" s="1" t="s">
        <v>33</v>
      </c>
      <c r="J48" s="1">
        <v>315</v>
      </c>
      <c r="K48" s="1">
        <f t="shared" si="12"/>
        <v>-33</v>
      </c>
      <c r="L48" s="1"/>
      <c r="M48" s="1"/>
      <c r="N48" s="1">
        <v>49.200000000000053</v>
      </c>
      <c r="O48" s="1"/>
      <c r="P48" s="1">
        <f t="shared" si="13"/>
        <v>56.4</v>
      </c>
      <c r="Q48" s="5">
        <f t="shared" si="11"/>
        <v>149.79999999999995</v>
      </c>
      <c r="R48" s="5"/>
      <c r="S48" s="1"/>
      <c r="T48" s="1">
        <f t="shared" si="6"/>
        <v>10</v>
      </c>
      <c r="U48" s="1">
        <f t="shared" si="7"/>
        <v>7.3439716312056751</v>
      </c>
      <c r="V48" s="1">
        <v>61.2</v>
      </c>
      <c r="W48" s="1">
        <v>65</v>
      </c>
      <c r="X48" s="1">
        <v>62.4</v>
      </c>
      <c r="Y48" s="1">
        <v>56.4</v>
      </c>
      <c r="Z48" s="1">
        <v>97.4</v>
      </c>
      <c r="AA48" s="1">
        <v>99.6</v>
      </c>
      <c r="AB48" s="10"/>
      <c r="AC48" s="1">
        <f t="shared" si="14"/>
        <v>60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84</v>
      </c>
      <c r="B49" s="1" t="s">
        <v>32</v>
      </c>
      <c r="C49" s="1">
        <v>1.421</v>
      </c>
      <c r="D49" s="1">
        <v>163.55099999999999</v>
      </c>
      <c r="E49" s="1">
        <v>87.096000000000004</v>
      </c>
      <c r="F49" s="1">
        <v>70.075999999999993</v>
      </c>
      <c r="G49" s="6">
        <v>1</v>
      </c>
      <c r="H49" s="1">
        <v>40</v>
      </c>
      <c r="I49" s="1" t="s">
        <v>33</v>
      </c>
      <c r="J49" s="1">
        <v>90.784999999999997</v>
      </c>
      <c r="K49" s="1">
        <f t="shared" si="12"/>
        <v>-3.688999999999993</v>
      </c>
      <c r="L49" s="1"/>
      <c r="M49" s="1"/>
      <c r="N49" s="1"/>
      <c r="O49" s="1"/>
      <c r="P49" s="1">
        <f t="shared" si="13"/>
        <v>17.4192</v>
      </c>
      <c r="Q49" s="5">
        <f t="shared" si="11"/>
        <v>104.11600000000001</v>
      </c>
      <c r="R49" s="5"/>
      <c r="S49" s="1"/>
      <c r="T49" s="1">
        <f t="shared" si="6"/>
        <v>10</v>
      </c>
      <c r="U49" s="1">
        <f t="shared" si="7"/>
        <v>4.0229172407458433</v>
      </c>
      <c r="V49" s="1">
        <v>13.1394</v>
      </c>
      <c r="W49" s="1">
        <v>15.5724</v>
      </c>
      <c r="X49" s="1">
        <v>17.017399999999999</v>
      </c>
      <c r="Y49" s="1">
        <v>17.155000000000001</v>
      </c>
      <c r="Z49" s="1">
        <v>9.4957999999999991</v>
      </c>
      <c r="AA49" s="1">
        <v>9.3629999999999995</v>
      </c>
      <c r="AB49" s="10"/>
      <c r="AC49" s="1">
        <f t="shared" si="14"/>
        <v>104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38</v>
      </c>
      <c r="C50" s="1">
        <v>34</v>
      </c>
      <c r="D50" s="1">
        <v>134</v>
      </c>
      <c r="E50" s="1">
        <v>43</v>
      </c>
      <c r="F50" s="1">
        <v>97</v>
      </c>
      <c r="G50" s="6">
        <v>0.35</v>
      </c>
      <c r="H50" s="1">
        <v>40</v>
      </c>
      <c r="I50" s="1" t="s">
        <v>33</v>
      </c>
      <c r="J50" s="1">
        <v>48</v>
      </c>
      <c r="K50" s="1">
        <f t="shared" si="12"/>
        <v>-5</v>
      </c>
      <c r="L50" s="1"/>
      <c r="M50" s="1"/>
      <c r="N50" s="1"/>
      <c r="O50" s="1"/>
      <c r="P50" s="1">
        <f t="shared" si="13"/>
        <v>8.6</v>
      </c>
      <c r="Q50" s="5"/>
      <c r="R50" s="5"/>
      <c r="S50" s="1"/>
      <c r="T50" s="1">
        <f t="shared" si="6"/>
        <v>11.279069767441861</v>
      </c>
      <c r="U50" s="1">
        <f t="shared" si="7"/>
        <v>11.279069767441861</v>
      </c>
      <c r="V50" s="1">
        <v>10.199999999999999</v>
      </c>
      <c r="W50" s="1">
        <v>13</v>
      </c>
      <c r="X50" s="1">
        <v>12</v>
      </c>
      <c r="Y50" s="1">
        <v>11.2</v>
      </c>
      <c r="Z50" s="1">
        <v>10.6</v>
      </c>
      <c r="AA50" s="1">
        <v>10</v>
      </c>
      <c r="AB50" s="10"/>
      <c r="AC50" s="1">
        <f t="shared" si="14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38</v>
      </c>
      <c r="C51" s="1">
        <v>366</v>
      </c>
      <c r="D51" s="1">
        <v>962</v>
      </c>
      <c r="E51" s="1">
        <v>521</v>
      </c>
      <c r="F51" s="1">
        <v>694</v>
      </c>
      <c r="G51" s="6">
        <v>0.4</v>
      </c>
      <c r="H51" s="1">
        <v>40</v>
      </c>
      <c r="I51" s="1" t="s">
        <v>33</v>
      </c>
      <c r="J51" s="1">
        <v>553</v>
      </c>
      <c r="K51" s="1">
        <f t="shared" si="12"/>
        <v>-32</v>
      </c>
      <c r="L51" s="1"/>
      <c r="M51" s="1"/>
      <c r="N51" s="1">
        <v>141.39999999999989</v>
      </c>
      <c r="O51" s="1"/>
      <c r="P51" s="1">
        <f t="shared" si="13"/>
        <v>104.2</v>
      </c>
      <c r="Q51" s="5">
        <f t="shared" si="11"/>
        <v>206.60000000000014</v>
      </c>
      <c r="R51" s="5"/>
      <c r="S51" s="1"/>
      <c r="T51" s="1">
        <f t="shared" si="6"/>
        <v>10</v>
      </c>
      <c r="U51" s="1">
        <f t="shared" si="7"/>
        <v>8.0172744721689035</v>
      </c>
      <c r="V51" s="1">
        <v>114.8</v>
      </c>
      <c r="W51" s="1">
        <v>121</v>
      </c>
      <c r="X51" s="1">
        <v>117.6</v>
      </c>
      <c r="Y51" s="1">
        <v>116.4</v>
      </c>
      <c r="Z51" s="1">
        <v>120.2</v>
      </c>
      <c r="AA51" s="1">
        <v>116.2</v>
      </c>
      <c r="AB51" s="10"/>
      <c r="AC51" s="1">
        <f t="shared" si="14"/>
        <v>83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87</v>
      </c>
      <c r="B52" s="1" t="s">
        <v>32</v>
      </c>
      <c r="C52" s="1">
        <v>89.117000000000004</v>
      </c>
      <c r="D52" s="1">
        <v>129.26499999999999</v>
      </c>
      <c r="E52" s="1">
        <v>68.534999999999997</v>
      </c>
      <c r="F52" s="1">
        <v>121.001</v>
      </c>
      <c r="G52" s="6">
        <v>1</v>
      </c>
      <c r="H52" s="1">
        <v>50</v>
      </c>
      <c r="I52" s="1" t="s">
        <v>33</v>
      </c>
      <c r="J52" s="1">
        <v>64.683999999999997</v>
      </c>
      <c r="K52" s="1">
        <f t="shared" si="12"/>
        <v>3.8509999999999991</v>
      </c>
      <c r="L52" s="1"/>
      <c r="M52" s="1"/>
      <c r="N52" s="1">
        <v>16.704899999999991</v>
      </c>
      <c r="O52" s="1"/>
      <c r="P52" s="1">
        <f t="shared" si="13"/>
        <v>13.706999999999999</v>
      </c>
      <c r="Q52" s="5"/>
      <c r="R52" s="5"/>
      <c r="S52" s="1"/>
      <c r="T52" s="1">
        <f t="shared" si="6"/>
        <v>10.046392354271539</v>
      </c>
      <c r="U52" s="1">
        <f t="shared" si="7"/>
        <v>10.046392354271539</v>
      </c>
      <c r="V52" s="1">
        <v>16.8628</v>
      </c>
      <c r="W52" s="1">
        <v>17.144400000000001</v>
      </c>
      <c r="X52" s="1">
        <v>11.061199999999999</v>
      </c>
      <c r="Y52" s="1">
        <v>13.214600000000001</v>
      </c>
      <c r="Z52" s="1">
        <v>14.8466</v>
      </c>
      <c r="AA52" s="1">
        <v>13.219200000000001</v>
      </c>
      <c r="AB52" s="10"/>
      <c r="AC52" s="1">
        <f t="shared" si="14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88</v>
      </c>
      <c r="B53" s="1" t="s">
        <v>32</v>
      </c>
      <c r="C53" s="1">
        <v>144.04599999999999</v>
      </c>
      <c r="D53" s="1">
        <v>227.66499999999999</v>
      </c>
      <c r="E53" s="1">
        <v>96.715000000000003</v>
      </c>
      <c r="F53" s="1">
        <v>246.547</v>
      </c>
      <c r="G53" s="6">
        <v>1</v>
      </c>
      <c r="H53" s="1">
        <v>50</v>
      </c>
      <c r="I53" s="1" t="s">
        <v>33</v>
      </c>
      <c r="J53" s="1">
        <v>93.542000000000002</v>
      </c>
      <c r="K53" s="1">
        <f t="shared" si="12"/>
        <v>3.1730000000000018</v>
      </c>
      <c r="L53" s="1"/>
      <c r="M53" s="1"/>
      <c r="N53" s="1">
        <v>33.523600000000087</v>
      </c>
      <c r="O53" s="1"/>
      <c r="P53" s="1">
        <f t="shared" si="13"/>
        <v>19.343</v>
      </c>
      <c r="Q53" s="5"/>
      <c r="R53" s="5"/>
      <c r="S53" s="1"/>
      <c r="T53" s="1">
        <f t="shared" si="6"/>
        <v>14.479170759447866</v>
      </c>
      <c r="U53" s="1">
        <f t="shared" si="7"/>
        <v>14.479170759447866</v>
      </c>
      <c r="V53" s="1">
        <v>29.413399999999999</v>
      </c>
      <c r="W53" s="1">
        <v>27.962599999999998</v>
      </c>
      <c r="X53" s="1">
        <v>23.428000000000001</v>
      </c>
      <c r="Y53" s="1">
        <v>24.123999999999999</v>
      </c>
      <c r="Z53" s="1">
        <v>28.5138</v>
      </c>
      <c r="AA53" s="1">
        <v>27.831399999999999</v>
      </c>
      <c r="AB53" s="10"/>
      <c r="AC53" s="1">
        <f t="shared" si="14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32</v>
      </c>
      <c r="C54" s="1">
        <v>-10.696</v>
      </c>
      <c r="D54" s="1">
        <v>63.238</v>
      </c>
      <c r="E54" s="1">
        <v>13.061</v>
      </c>
      <c r="F54" s="1">
        <v>39.481000000000002</v>
      </c>
      <c r="G54" s="6">
        <v>1</v>
      </c>
      <c r="H54" s="1">
        <v>40</v>
      </c>
      <c r="I54" s="1" t="s">
        <v>33</v>
      </c>
      <c r="J54" s="1">
        <v>13.244999999999999</v>
      </c>
      <c r="K54" s="1">
        <f t="shared" si="12"/>
        <v>-0.18399999999999928</v>
      </c>
      <c r="L54" s="1"/>
      <c r="M54" s="1"/>
      <c r="N54" s="1"/>
      <c r="O54" s="1"/>
      <c r="P54" s="1">
        <f t="shared" si="13"/>
        <v>2.6122000000000001</v>
      </c>
      <c r="Q54" s="5"/>
      <c r="R54" s="5"/>
      <c r="S54" s="1"/>
      <c r="T54" s="1">
        <f t="shared" si="6"/>
        <v>15.114080085751475</v>
      </c>
      <c r="U54" s="1">
        <f t="shared" si="7"/>
        <v>15.114080085751475</v>
      </c>
      <c r="V54" s="1">
        <v>1.9867999999999999</v>
      </c>
      <c r="W54" s="1">
        <v>2.5952000000000002</v>
      </c>
      <c r="X54" s="1">
        <v>3.6663999999999999</v>
      </c>
      <c r="Y54" s="1">
        <v>3.1347999999999998</v>
      </c>
      <c r="Z54" s="1">
        <v>1.9134</v>
      </c>
      <c r="AA54" s="1">
        <v>2.4403999999999999</v>
      </c>
      <c r="AB54" s="10"/>
      <c r="AC54" s="1">
        <f t="shared" si="14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90</v>
      </c>
      <c r="B55" s="1" t="s">
        <v>32</v>
      </c>
      <c r="C55" s="1">
        <v>321.32299999999998</v>
      </c>
      <c r="D55" s="1">
        <v>164.596</v>
      </c>
      <c r="E55" s="1">
        <v>170.10400000000001</v>
      </c>
      <c r="F55" s="1">
        <v>305.03300000000002</v>
      </c>
      <c r="G55" s="6">
        <v>1</v>
      </c>
      <c r="H55" s="1">
        <v>40</v>
      </c>
      <c r="I55" s="1" t="s">
        <v>91</v>
      </c>
      <c r="J55" s="1">
        <v>169.691</v>
      </c>
      <c r="K55" s="1">
        <f t="shared" si="12"/>
        <v>0.41300000000001091</v>
      </c>
      <c r="L55" s="1"/>
      <c r="M55" s="1"/>
      <c r="N55" s="1"/>
      <c r="O55" s="1"/>
      <c r="P55" s="1">
        <f t="shared" si="13"/>
        <v>34.020800000000001</v>
      </c>
      <c r="Q55" s="5">
        <f t="shared" si="11"/>
        <v>35.175000000000011</v>
      </c>
      <c r="R55" s="5"/>
      <c r="S55" s="1"/>
      <c r="T55" s="1">
        <f t="shared" si="6"/>
        <v>10</v>
      </c>
      <c r="U55" s="1">
        <f t="shared" si="7"/>
        <v>8.9660736960918026</v>
      </c>
      <c r="V55" s="1">
        <v>30.7302</v>
      </c>
      <c r="W55" s="1">
        <v>30.197800000000001</v>
      </c>
      <c r="X55" s="1">
        <v>29.593800000000002</v>
      </c>
      <c r="Y55" s="1">
        <v>29.857399999999998</v>
      </c>
      <c r="Z55" s="1">
        <v>35.897799999999997</v>
      </c>
      <c r="AA55" s="1">
        <v>36.168799999999997</v>
      </c>
      <c r="AB55" s="10" t="s">
        <v>92</v>
      </c>
      <c r="AC55" s="1">
        <f t="shared" si="14"/>
        <v>35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20" t="s">
        <v>93</v>
      </c>
      <c r="B56" s="20" t="s">
        <v>32</v>
      </c>
      <c r="C56" s="20"/>
      <c r="D56" s="20"/>
      <c r="E56" s="20"/>
      <c r="F56" s="20"/>
      <c r="G56" s="21">
        <v>0</v>
      </c>
      <c r="H56" s="20">
        <v>40</v>
      </c>
      <c r="I56" s="20" t="s">
        <v>33</v>
      </c>
      <c r="J56" s="20"/>
      <c r="K56" s="20">
        <f t="shared" si="12"/>
        <v>0</v>
      </c>
      <c r="L56" s="20"/>
      <c r="M56" s="20"/>
      <c r="N56" s="20"/>
      <c r="O56" s="20"/>
      <c r="P56" s="20">
        <f t="shared" si="13"/>
        <v>0</v>
      </c>
      <c r="Q56" s="22"/>
      <c r="R56" s="22"/>
      <c r="S56" s="20"/>
      <c r="T56" s="20" t="e">
        <f t="shared" si="6"/>
        <v>#DIV/0!</v>
      </c>
      <c r="U56" s="20" t="e">
        <f t="shared" si="7"/>
        <v>#DIV/0!</v>
      </c>
      <c r="V56" s="20">
        <v>0</v>
      </c>
      <c r="W56" s="20">
        <v>0</v>
      </c>
      <c r="X56" s="20">
        <v>0</v>
      </c>
      <c r="Y56" s="20">
        <v>-0.43080000000000002</v>
      </c>
      <c r="Z56" s="20">
        <v>-0.43080000000000002</v>
      </c>
      <c r="AA56" s="20">
        <v>0</v>
      </c>
      <c r="AB56" s="23" t="s">
        <v>62</v>
      </c>
      <c r="AC56" s="20">
        <f t="shared" si="14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94</v>
      </c>
      <c r="B57" s="1" t="s">
        <v>38</v>
      </c>
      <c r="C57" s="1">
        <v>36</v>
      </c>
      <c r="D57" s="1">
        <v>80</v>
      </c>
      <c r="E57" s="1">
        <v>46</v>
      </c>
      <c r="F57" s="1">
        <v>62</v>
      </c>
      <c r="G57" s="6">
        <v>0.45</v>
      </c>
      <c r="H57" s="1">
        <v>50</v>
      </c>
      <c r="I57" s="1" t="s">
        <v>33</v>
      </c>
      <c r="J57" s="1">
        <v>46</v>
      </c>
      <c r="K57" s="1">
        <f t="shared" si="12"/>
        <v>0</v>
      </c>
      <c r="L57" s="1"/>
      <c r="M57" s="1"/>
      <c r="N57" s="1">
        <v>10</v>
      </c>
      <c r="O57" s="1"/>
      <c r="P57" s="1">
        <f t="shared" si="13"/>
        <v>9.1999999999999993</v>
      </c>
      <c r="Q57" s="5">
        <f t="shared" ref="Q57:Q60" si="15">10*P57-O57-N57-F57</f>
        <v>20</v>
      </c>
      <c r="R57" s="5"/>
      <c r="S57" s="1"/>
      <c r="T57" s="1">
        <f t="shared" si="6"/>
        <v>10</v>
      </c>
      <c r="U57" s="1">
        <f t="shared" si="7"/>
        <v>7.8260869565217401</v>
      </c>
      <c r="V57" s="1">
        <v>8.6</v>
      </c>
      <c r="W57" s="1">
        <v>8.6</v>
      </c>
      <c r="X57" s="1">
        <v>11</v>
      </c>
      <c r="Y57" s="1">
        <v>10.4</v>
      </c>
      <c r="Z57" s="1">
        <v>8.4</v>
      </c>
      <c r="AA57" s="1">
        <v>10.4</v>
      </c>
      <c r="AB57" s="10"/>
      <c r="AC57" s="1">
        <f t="shared" si="14"/>
        <v>9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95</v>
      </c>
      <c r="B58" s="1" t="s">
        <v>32</v>
      </c>
      <c r="C58" s="1">
        <v>36.246000000000002</v>
      </c>
      <c r="D58" s="1">
        <v>40.476999999999997</v>
      </c>
      <c r="E58" s="1">
        <v>8.1010000000000009</v>
      </c>
      <c r="F58" s="1">
        <v>55.396999999999998</v>
      </c>
      <c r="G58" s="6">
        <v>1</v>
      </c>
      <c r="H58" s="1">
        <v>40</v>
      </c>
      <c r="I58" s="1" t="s">
        <v>33</v>
      </c>
      <c r="J58" s="1">
        <v>7.9</v>
      </c>
      <c r="K58" s="1">
        <f t="shared" si="12"/>
        <v>0.20100000000000051</v>
      </c>
      <c r="L58" s="1"/>
      <c r="M58" s="1"/>
      <c r="N58" s="1">
        <v>13.23200000000001</v>
      </c>
      <c r="O58" s="1"/>
      <c r="P58" s="1">
        <f t="shared" si="13"/>
        <v>1.6202000000000001</v>
      </c>
      <c r="Q58" s="5"/>
      <c r="R58" s="5"/>
      <c r="S58" s="1"/>
      <c r="T58" s="1">
        <f t="shared" si="6"/>
        <v>42.358350820886308</v>
      </c>
      <c r="U58" s="1">
        <f t="shared" si="7"/>
        <v>42.358350820886308</v>
      </c>
      <c r="V58" s="1">
        <v>6.7539999999999996</v>
      </c>
      <c r="W58" s="1">
        <v>6.2412000000000001</v>
      </c>
      <c r="X58" s="1">
        <v>2.4287999999999998</v>
      </c>
      <c r="Y58" s="1">
        <v>4.5529999999999999</v>
      </c>
      <c r="Z58" s="1">
        <v>6.1976000000000004</v>
      </c>
      <c r="AA58" s="1">
        <v>5.1063999999999998</v>
      </c>
      <c r="AB58" s="26" t="s">
        <v>70</v>
      </c>
      <c r="AC58" s="1">
        <f t="shared" si="14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96</v>
      </c>
      <c r="B59" s="1" t="s">
        <v>38</v>
      </c>
      <c r="C59" s="1">
        <v>200</v>
      </c>
      <c r="D59" s="1">
        <v>154</v>
      </c>
      <c r="E59" s="1">
        <v>86</v>
      </c>
      <c r="F59" s="1">
        <v>237</v>
      </c>
      <c r="G59" s="6">
        <v>0.4</v>
      </c>
      <c r="H59" s="1">
        <v>40</v>
      </c>
      <c r="I59" s="1" t="s">
        <v>33</v>
      </c>
      <c r="J59" s="1">
        <v>96</v>
      </c>
      <c r="K59" s="1">
        <f t="shared" si="12"/>
        <v>-10</v>
      </c>
      <c r="L59" s="1"/>
      <c r="M59" s="1"/>
      <c r="N59" s="1"/>
      <c r="O59" s="1"/>
      <c r="P59" s="1">
        <f t="shared" si="13"/>
        <v>17.2</v>
      </c>
      <c r="Q59" s="5"/>
      <c r="R59" s="5"/>
      <c r="S59" s="1"/>
      <c r="T59" s="1">
        <f t="shared" si="6"/>
        <v>13.779069767441861</v>
      </c>
      <c r="U59" s="1">
        <f t="shared" si="7"/>
        <v>13.779069767441861</v>
      </c>
      <c r="V59" s="1">
        <v>24</v>
      </c>
      <c r="W59" s="1">
        <v>32</v>
      </c>
      <c r="X59" s="1">
        <v>13.8</v>
      </c>
      <c r="Y59" s="1">
        <v>9.1999999999999993</v>
      </c>
      <c r="Z59" s="1">
        <v>32.6</v>
      </c>
      <c r="AA59" s="1">
        <v>31.2</v>
      </c>
      <c r="AB59" s="10" t="s">
        <v>97</v>
      </c>
      <c r="AC59" s="1">
        <f t="shared" si="14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38</v>
      </c>
      <c r="C60" s="1">
        <v>94</v>
      </c>
      <c r="D60" s="1">
        <v>88</v>
      </c>
      <c r="E60" s="1">
        <v>97</v>
      </c>
      <c r="F60" s="1">
        <v>53</v>
      </c>
      <c r="G60" s="6">
        <v>0.4</v>
      </c>
      <c r="H60" s="1">
        <v>40</v>
      </c>
      <c r="I60" s="1" t="s">
        <v>33</v>
      </c>
      <c r="J60" s="1">
        <v>103</v>
      </c>
      <c r="K60" s="1">
        <f t="shared" si="12"/>
        <v>-6</v>
      </c>
      <c r="L60" s="1"/>
      <c r="M60" s="1"/>
      <c r="N60" s="1">
        <v>10</v>
      </c>
      <c r="O60" s="1"/>
      <c r="P60" s="1">
        <f t="shared" si="13"/>
        <v>19.399999999999999</v>
      </c>
      <c r="Q60" s="5">
        <f t="shared" si="15"/>
        <v>131</v>
      </c>
      <c r="R60" s="5"/>
      <c r="S60" s="1"/>
      <c r="T60" s="1">
        <f t="shared" si="6"/>
        <v>10</v>
      </c>
      <c r="U60" s="1">
        <f t="shared" si="7"/>
        <v>3.2474226804123716</v>
      </c>
      <c r="V60" s="1">
        <v>13.8</v>
      </c>
      <c r="W60" s="1">
        <v>19.600000000000001</v>
      </c>
      <c r="X60" s="1">
        <v>26.8</v>
      </c>
      <c r="Y60" s="1">
        <v>26</v>
      </c>
      <c r="Z60" s="1">
        <v>26.2</v>
      </c>
      <c r="AA60" s="1">
        <v>23</v>
      </c>
      <c r="AB60" s="10"/>
      <c r="AC60" s="1">
        <f t="shared" si="14"/>
        <v>52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20" t="s">
        <v>99</v>
      </c>
      <c r="B61" s="20" t="s">
        <v>32</v>
      </c>
      <c r="C61" s="20"/>
      <c r="D61" s="20"/>
      <c r="E61" s="20"/>
      <c r="F61" s="20"/>
      <c r="G61" s="21">
        <v>0</v>
      </c>
      <c r="H61" s="20">
        <v>55</v>
      </c>
      <c r="I61" s="20" t="s">
        <v>33</v>
      </c>
      <c r="J61" s="20"/>
      <c r="K61" s="20">
        <f t="shared" si="12"/>
        <v>0</v>
      </c>
      <c r="L61" s="20"/>
      <c r="M61" s="20"/>
      <c r="N61" s="20"/>
      <c r="O61" s="20"/>
      <c r="P61" s="20">
        <f t="shared" si="13"/>
        <v>0</v>
      </c>
      <c r="Q61" s="22"/>
      <c r="R61" s="22"/>
      <c r="S61" s="20"/>
      <c r="T61" s="20" t="e">
        <f t="shared" si="6"/>
        <v>#DIV/0!</v>
      </c>
      <c r="U61" s="20" t="e">
        <f t="shared" si="7"/>
        <v>#DIV/0!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3" t="s">
        <v>62</v>
      </c>
      <c r="AC61" s="20">
        <f t="shared" si="14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32</v>
      </c>
      <c r="C62" s="1">
        <v>111.642</v>
      </c>
      <c r="D62" s="1">
        <v>224.45099999999999</v>
      </c>
      <c r="E62" s="1">
        <v>65.445999999999998</v>
      </c>
      <c r="F62" s="1">
        <v>243.82900000000001</v>
      </c>
      <c r="G62" s="6">
        <v>1</v>
      </c>
      <c r="H62" s="1">
        <v>50</v>
      </c>
      <c r="I62" s="1" t="s">
        <v>33</v>
      </c>
      <c r="J62" s="1">
        <v>63.268999999999998</v>
      </c>
      <c r="K62" s="1">
        <f t="shared" si="12"/>
        <v>2.1769999999999996</v>
      </c>
      <c r="L62" s="1"/>
      <c r="M62" s="1"/>
      <c r="N62" s="1"/>
      <c r="O62" s="1"/>
      <c r="P62" s="1">
        <f t="shared" si="13"/>
        <v>13.0892</v>
      </c>
      <c r="Q62" s="5"/>
      <c r="R62" s="5"/>
      <c r="S62" s="1"/>
      <c r="T62" s="1">
        <f t="shared" si="6"/>
        <v>18.628258411514839</v>
      </c>
      <c r="U62" s="1">
        <f t="shared" si="7"/>
        <v>18.628258411514839</v>
      </c>
      <c r="V62" s="1">
        <v>23.934799999999999</v>
      </c>
      <c r="W62" s="1">
        <v>24.951799999999999</v>
      </c>
      <c r="X62" s="1">
        <v>25.858599999999999</v>
      </c>
      <c r="Y62" s="1">
        <v>26.049399999999999</v>
      </c>
      <c r="Z62" s="1">
        <v>26.1736</v>
      </c>
      <c r="AA62" s="1">
        <v>24.166399999999999</v>
      </c>
      <c r="AB62" s="10"/>
      <c r="AC62" s="1">
        <f t="shared" si="14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32</v>
      </c>
      <c r="C63" s="1">
        <v>108.04600000000001</v>
      </c>
      <c r="D63" s="1">
        <v>1.974</v>
      </c>
      <c r="E63" s="1">
        <v>17.741</v>
      </c>
      <c r="F63" s="1">
        <v>82.713999999999999</v>
      </c>
      <c r="G63" s="6">
        <v>1</v>
      </c>
      <c r="H63" s="1">
        <v>50</v>
      </c>
      <c r="I63" s="1" t="s">
        <v>33</v>
      </c>
      <c r="J63" s="1">
        <v>17.158999999999999</v>
      </c>
      <c r="K63" s="1">
        <f t="shared" si="12"/>
        <v>0.58200000000000074</v>
      </c>
      <c r="L63" s="1"/>
      <c r="M63" s="1"/>
      <c r="N63" s="1"/>
      <c r="O63" s="1"/>
      <c r="P63" s="1">
        <f t="shared" si="13"/>
        <v>3.5482</v>
      </c>
      <c r="Q63" s="5"/>
      <c r="R63" s="5"/>
      <c r="S63" s="1"/>
      <c r="T63" s="1">
        <f t="shared" si="6"/>
        <v>23.311538244743812</v>
      </c>
      <c r="U63" s="1">
        <f t="shared" si="7"/>
        <v>23.311538244743812</v>
      </c>
      <c r="V63" s="1">
        <v>7.6876000000000007</v>
      </c>
      <c r="W63" s="1">
        <v>8.25</v>
      </c>
      <c r="X63" s="1">
        <v>0.83399999999999996</v>
      </c>
      <c r="Y63" s="1">
        <v>1.8935999999999999</v>
      </c>
      <c r="Z63" s="1">
        <v>11.366</v>
      </c>
      <c r="AA63" s="1">
        <v>10.571400000000001</v>
      </c>
      <c r="AB63" s="26" t="s">
        <v>70</v>
      </c>
      <c r="AC63" s="1">
        <f t="shared" si="14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102</v>
      </c>
      <c r="B64" s="1" t="s">
        <v>38</v>
      </c>
      <c r="C64" s="1">
        <v>51</v>
      </c>
      <c r="D64" s="1">
        <v>20</v>
      </c>
      <c r="E64" s="1">
        <v>45</v>
      </c>
      <c r="F64" s="24">
        <f>22+F99</f>
        <v>32</v>
      </c>
      <c r="G64" s="6">
        <v>0.4</v>
      </c>
      <c r="H64" s="1">
        <v>50</v>
      </c>
      <c r="I64" s="1" t="s">
        <v>33</v>
      </c>
      <c r="J64" s="1">
        <v>45</v>
      </c>
      <c r="K64" s="1">
        <f t="shared" si="12"/>
        <v>0</v>
      </c>
      <c r="L64" s="1"/>
      <c r="M64" s="1"/>
      <c r="N64" s="1">
        <v>15</v>
      </c>
      <c r="O64" s="1"/>
      <c r="P64" s="1">
        <f t="shared" si="13"/>
        <v>9</v>
      </c>
      <c r="Q64" s="5">
        <f t="shared" ref="Q64:Q66" si="16">10*P64-O64-N64-F64</f>
        <v>43</v>
      </c>
      <c r="R64" s="5"/>
      <c r="S64" s="1"/>
      <c r="T64" s="1">
        <f t="shared" si="6"/>
        <v>10</v>
      </c>
      <c r="U64" s="1">
        <f t="shared" si="7"/>
        <v>5.2222222222222223</v>
      </c>
      <c r="V64" s="1">
        <v>7</v>
      </c>
      <c r="W64" s="1">
        <v>6.8</v>
      </c>
      <c r="X64" s="1">
        <v>8</v>
      </c>
      <c r="Y64" s="1">
        <v>7</v>
      </c>
      <c r="Z64" s="1">
        <v>8.8000000000000007</v>
      </c>
      <c r="AA64" s="1">
        <v>11.4</v>
      </c>
      <c r="AB64" s="12" t="s">
        <v>143</v>
      </c>
      <c r="AC64" s="1">
        <f t="shared" si="14"/>
        <v>17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103</v>
      </c>
      <c r="B65" s="1" t="s">
        <v>38</v>
      </c>
      <c r="C65" s="1">
        <v>416</v>
      </c>
      <c r="D65" s="1">
        <v>998</v>
      </c>
      <c r="E65" s="1">
        <v>579</v>
      </c>
      <c r="F65" s="1">
        <v>688</v>
      </c>
      <c r="G65" s="6">
        <v>0.4</v>
      </c>
      <c r="H65" s="1">
        <v>40</v>
      </c>
      <c r="I65" s="1" t="s">
        <v>33</v>
      </c>
      <c r="J65" s="1">
        <v>583</v>
      </c>
      <c r="K65" s="1">
        <f t="shared" si="12"/>
        <v>-4</v>
      </c>
      <c r="L65" s="1"/>
      <c r="M65" s="1"/>
      <c r="N65" s="1">
        <v>107.7000000000003</v>
      </c>
      <c r="O65" s="1"/>
      <c r="P65" s="1">
        <f t="shared" si="13"/>
        <v>115.8</v>
      </c>
      <c r="Q65" s="5">
        <f t="shared" si="16"/>
        <v>362.29999999999973</v>
      </c>
      <c r="R65" s="5"/>
      <c r="S65" s="1"/>
      <c r="T65" s="1">
        <f t="shared" si="6"/>
        <v>10</v>
      </c>
      <c r="U65" s="1">
        <f t="shared" si="7"/>
        <v>6.8713298791019026</v>
      </c>
      <c r="V65" s="1">
        <v>115.4</v>
      </c>
      <c r="W65" s="1">
        <v>118.4</v>
      </c>
      <c r="X65" s="1">
        <v>145.19999999999999</v>
      </c>
      <c r="Y65" s="1">
        <v>143</v>
      </c>
      <c r="Z65" s="1">
        <v>135.6</v>
      </c>
      <c r="AA65" s="1">
        <v>139.4</v>
      </c>
      <c r="AB65" s="10"/>
      <c r="AC65" s="1">
        <f t="shared" si="14"/>
        <v>145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104</v>
      </c>
      <c r="B66" s="1" t="s">
        <v>38</v>
      </c>
      <c r="C66" s="1">
        <v>552</v>
      </c>
      <c r="D66" s="1">
        <v>576</v>
      </c>
      <c r="E66" s="1">
        <v>461</v>
      </c>
      <c r="F66" s="1">
        <v>538</v>
      </c>
      <c r="G66" s="6">
        <v>0.4</v>
      </c>
      <c r="H66" s="1">
        <v>40</v>
      </c>
      <c r="I66" s="1" t="s">
        <v>33</v>
      </c>
      <c r="J66" s="1">
        <v>457</v>
      </c>
      <c r="K66" s="1">
        <f t="shared" si="12"/>
        <v>4</v>
      </c>
      <c r="L66" s="1"/>
      <c r="M66" s="1"/>
      <c r="N66" s="1">
        <v>173.8</v>
      </c>
      <c r="O66" s="1"/>
      <c r="P66" s="1">
        <f t="shared" si="13"/>
        <v>92.2</v>
      </c>
      <c r="Q66" s="5">
        <f t="shared" si="16"/>
        <v>210.20000000000005</v>
      </c>
      <c r="R66" s="5"/>
      <c r="S66" s="1"/>
      <c r="T66" s="1">
        <f t="shared" si="6"/>
        <v>10</v>
      </c>
      <c r="U66" s="1">
        <f t="shared" si="7"/>
        <v>7.7201735357917567</v>
      </c>
      <c r="V66" s="1">
        <v>99.8</v>
      </c>
      <c r="W66" s="1">
        <v>101</v>
      </c>
      <c r="X66" s="1">
        <v>92.8</v>
      </c>
      <c r="Y66" s="1">
        <v>92.2</v>
      </c>
      <c r="Z66" s="1">
        <v>119.2</v>
      </c>
      <c r="AA66" s="1">
        <v>124</v>
      </c>
      <c r="AB66" s="10"/>
      <c r="AC66" s="1">
        <f t="shared" si="14"/>
        <v>84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20" t="s">
        <v>105</v>
      </c>
      <c r="B67" s="20" t="s">
        <v>32</v>
      </c>
      <c r="C67" s="20"/>
      <c r="D67" s="20"/>
      <c r="E67" s="20"/>
      <c r="F67" s="20"/>
      <c r="G67" s="21">
        <v>0</v>
      </c>
      <c r="H67" s="20" t="e">
        <v>#N/A</v>
      </c>
      <c r="I67" s="20" t="s">
        <v>33</v>
      </c>
      <c r="J67" s="20"/>
      <c r="K67" s="20">
        <f t="shared" si="12"/>
        <v>0</v>
      </c>
      <c r="L67" s="20"/>
      <c r="M67" s="20"/>
      <c r="N67" s="20"/>
      <c r="O67" s="20"/>
      <c r="P67" s="20">
        <f t="shared" si="13"/>
        <v>0</v>
      </c>
      <c r="Q67" s="22"/>
      <c r="R67" s="22"/>
      <c r="S67" s="20"/>
      <c r="T67" s="20" t="e">
        <f t="shared" si="6"/>
        <v>#DIV/0!</v>
      </c>
      <c r="U67" s="20" t="e">
        <f t="shared" si="7"/>
        <v>#DIV/0!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3" t="s">
        <v>62</v>
      </c>
      <c r="AC67" s="20">
        <f t="shared" si="14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106</v>
      </c>
      <c r="B68" s="1" t="s">
        <v>32</v>
      </c>
      <c r="C68" s="1">
        <v>139.727</v>
      </c>
      <c r="D68" s="1">
        <v>243.05799999999999</v>
      </c>
      <c r="E68" s="1">
        <v>133.982</v>
      </c>
      <c r="F68" s="1">
        <v>202.69300000000001</v>
      </c>
      <c r="G68" s="6">
        <v>1</v>
      </c>
      <c r="H68" s="1">
        <v>40</v>
      </c>
      <c r="I68" s="1" t="s">
        <v>33</v>
      </c>
      <c r="J68" s="1">
        <v>130.072</v>
      </c>
      <c r="K68" s="1">
        <f t="shared" ref="K68:K97" si="17">E68-J68</f>
        <v>3.9099999999999966</v>
      </c>
      <c r="L68" s="1"/>
      <c r="M68" s="1"/>
      <c r="N68" s="1">
        <v>50.155000000000094</v>
      </c>
      <c r="O68" s="1"/>
      <c r="P68" s="1">
        <f t="shared" si="13"/>
        <v>26.796399999999998</v>
      </c>
      <c r="Q68" s="5">
        <f t="shared" ref="Q68" si="18">10*P68-O68-N68-F68</f>
        <v>15.1159999999999</v>
      </c>
      <c r="R68" s="5"/>
      <c r="S68" s="1"/>
      <c r="T68" s="1">
        <f t="shared" si="6"/>
        <v>10</v>
      </c>
      <c r="U68" s="1">
        <f t="shared" si="7"/>
        <v>9.4358943738711218</v>
      </c>
      <c r="V68" s="1">
        <v>32.012799999999999</v>
      </c>
      <c r="W68" s="1">
        <v>31.838999999999999</v>
      </c>
      <c r="X68" s="1">
        <v>31.2834</v>
      </c>
      <c r="Y68" s="1">
        <v>31.921199999999999</v>
      </c>
      <c r="Z68" s="1">
        <v>34.470199999999998</v>
      </c>
      <c r="AA68" s="1">
        <v>32.128999999999998</v>
      </c>
      <c r="AB68" s="10"/>
      <c r="AC68" s="1">
        <f t="shared" si="14"/>
        <v>15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107</v>
      </c>
      <c r="B69" s="1" t="s">
        <v>32</v>
      </c>
      <c r="C69" s="1">
        <v>84.932000000000002</v>
      </c>
      <c r="D69" s="1">
        <v>334.31599999999997</v>
      </c>
      <c r="E69" s="1">
        <v>124.04600000000001</v>
      </c>
      <c r="F69" s="1">
        <v>255.28800000000001</v>
      </c>
      <c r="G69" s="6">
        <v>1</v>
      </c>
      <c r="H69" s="1">
        <v>40</v>
      </c>
      <c r="I69" s="1" t="s">
        <v>33</v>
      </c>
      <c r="J69" s="1">
        <v>119.047</v>
      </c>
      <c r="K69" s="1">
        <f t="shared" si="17"/>
        <v>4.9990000000000094</v>
      </c>
      <c r="L69" s="1"/>
      <c r="M69" s="1"/>
      <c r="N69" s="1">
        <v>39.842199999999892</v>
      </c>
      <c r="O69" s="1"/>
      <c r="P69" s="1">
        <f t="shared" si="13"/>
        <v>24.809200000000001</v>
      </c>
      <c r="Q69" s="5"/>
      <c r="R69" s="5"/>
      <c r="S69" s="1"/>
      <c r="T69" s="1">
        <f t="shared" si="6"/>
        <v>11.895998258710474</v>
      </c>
      <c r="U69" s="1">
        <f t="shared" si="7"/>
        <v>11.895998258710474</v>
      </c>
      <c r="V69" s="1">
        <v>34.689599999999999</v>
      </c>
      <c r="W69" s="1">
        <v>35.822400000000002</v>
      </c>
      <c r="X69" s="1">
        <v>26.491199999999999</v>
      </c>
      <c r="Y69" s="1">
        <v>25.878</v>
      </c>
      <c r="Z69" s="1">
        <v>28.454999999999998</v>
      </c>
      <c r="AA69" s="1">
        <v>27.7608</v>
      </c>
      <c r="AB69" s="10"/>
      <c r="AC69" s="1">
        <f t="shared" si="14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20" t="s">
        <v>108</v>
      </c>
      <c r="B70" s="20" t="s">
        <v>32</v>
      </c>
      <c r="C70" s="20"/>
      <c r="D70" s="20"/>
      <c r="E70" s="20"/>
      <c r="F70" s="20"/>
      <c r="G70" s="21">
        <v>0</v>
      </c>
      <c r="H70" s="20">
        <v>30</v>
      </c>
      <c r="I70" s="20" t="s">
        <v>33</v>
      </c>
      <c r="J70" s="20"/>
      <c r="K70" s="20">
        <f t="shared" si="17"/>
        <v>0</v>
      </c>
      <c r="L70" s="20"/>
      <c r="M70" s="20"/>
      <c r="N70" s="20"/>
      <c r="O70" s="20"/>
      <c r="P70" s="20">
        <f t="shared" ref="P70:P100" si="19">E70/5</f>
        <v>0</v>
      </c>
      <c r="Q70" s="22"/>
      <c r="R70" s="22"/>
      <c r="S70" s="20"/>
      <c r="T70" s="20" t="e">
        <f t="shared" si="6"/>
        <v>#DIV/0!</v>
      </c>
      <c r="U70" s="20" t="e">
        <f t="shared" si="7"/>
        <v>#DIV/0!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-0.55679999999999996</v>
      </c>
      <c r="AB70" s="23" t="s">
        <v>62</v>
      </c>
      <c r="AC70" s="20">
        <f t="shared" ref="AC70:AC100" si="20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109</v>
      </c>
      <c r="B71" s="1" t="s">
        <v>38</v>
      </c>
      <c r="C71" s="1">
        <v>11</v>
      </c>
      <c r="D71" s="1">
        <v>12</v>
      </c>
      <c r="E71" s="1">
        <v>9</v>
      </c>
      <c r="F71" s="1">
        <v>14</v>
      </c>
      <c r="G71" s="6">
        <v>0.6</v>
      </c>
      <c r="H71" s="1" t="e">
        <v>#N/A</v>
      </c>
      <c r="I71" s="1" t="s">
        <v>33</v>
      </c>
      <c r="J71" s="1">
        <v>9</v>
      </c>
      <c r="K71" s="1">
        <f t="shared" si="17"/>
        <v>0</v>
      </c>
      <c r="L71" s="1"/>
      <c r="M71" s="1"/>
      <c r="N71" s="1">
        <v>10</v>
      </c>
      <c r="O71" s="1"/>
      <c r="P71" s="1">
        <f t="shared" si="19"/>
        <v>1.8</v>
      </c>
      <c r="Q71" s="5"/>
      <c r="R71" s="5"/>
      <c r="S71" s="1"/>
      <c r="T71" s="1">
        <f t="shared" ref="T71:T100" si="21">(F71+N71+O71+Q71)/P71</f>
        <v>13.333333333333332</v>
      </c>
      <c r="U71" s="1">
        <f t="shared" ref="U71:U100" si="22">(F71+N71+O71)/P71</f>
        <v>13.333333333333332</v>
      </c>
      <c r="V71" s="1">
        <v>2</v>
      </c>
      <c r="W71" s="1">
        <v>1.4</v>
      </c>
      <c r="X71" s="1">
        <v>1.8</v>
      </c>
      <c r="Y71" s="1">
        <v>2.6</v>
      </c>
      <c r="Z71" s="1">
        <v>1</v>
      </c>
      <c r="AA71" s="1">
        <v>1.4</v>
      </c>
      <c r="AB71" s="10"/>
      <c r="AC71" s="1">
        <f t="shared" si="20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0" t="s">
        <v>110</v>
      </c>
      <c r="B72" s="20" t="s">
        <v>38</v>
      </c>
      <c r="C72" s="20"/>
      <c r="D72" s="20"/>
      <c r="E72" s="20"/>
      <c r="F72" s="20"/>
      <c r="G72" s="21">
        <v>0</v>
      </c>
      <c r="H72" s="20">
        <v>50</v>
      </c>
      <c r="I72" s="20" t="s">
        <v>33</v>
      </c>
      <c r="J72" s="20"/>
      <c r="K72" s="20">
        <f t="shared" si="17"/>
        <v>0</v>
      </c>
      <c r="L72" s="20"/>
      <c r="M72" s="20"/>
      <c r="N72" s="20"/>
      <c r="O72" s="20"/>
      <c r="P72" s="20">
        <f t="shared" si="19"/>
        <v>0</v>
      </c>
      <c r="Q72" s="22"/>
      <c r="R72" s="22"/>
      <c r="S72" s="20"/>
      <c r="T72" s="20" t="e">
        <f t="shared" si="21"/>
        <v>#DIV/0!</v>
      </c>
      <c r="U72" s="20" t="e">
        <f t="shared" si="22"/>
        <v>#DIV/0!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3" t="s">
        <v>62</v>
      </c>
      <c r="AC72" s="20">
        <f t="shared" si="20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20" t="s">
        <v>111</v>
      </c>
      <c r="B73" s="20" t="s">
        <v>38</v>
      </c>
      <c r="C73" s="20"/>
      <c r="D73" s="20"/>
      <c r="E73" s="20"/>
      <c r="F73" s="20"/>
      <c r="G73" s="21">
        <v>0</v>
      </c>
      <c r="H73" s="20">
        <v>50</v>
      </c>
      <c r="I73" s="20" t="s">
        <v>33</v>
      </c>
      <c r="J73" s="20"/>
      <c r="K73" s="20">
        <f t="shared" si="17"/>
        <v>0</v>
      </c>
      <c r="L73" s="20"/>
      <c r="M73" s="20"/>
      <c r="N73" s="20"/>
      <c r="O73" s="20"/>
      <c r="P73" s="20">
        <f t="shared" si="19"/>
        <v>0</v>
      </c>
      <c r="Q73" s="22"/>
      <c r="R73" s="22"/>
      <c r="S73" s="20"/>
      <c r="T73" s="20" t="e">
        <f t="shared" si="21"/>
        <v>#DIV/0!</v>
      </c>
      <c r="U73" s="20" t="e">
        <f t="shared" si="22"/>
        <v>#DIV/0!</v>
      </c>
      <c r="V73" s="20">
        <v>-0.4</v>
      </c>
      <c r="W73" s="20">
        <v>-0.4</v>
      </c>
      <c r="X73" s="20">
        <v>0</v>
      </c>
      <c r="Y73" s="20">
        <v>0</v>
      </c>
      <c r="Z73" s="20">
        <v>-1</v>
      </c>
      <c r="AA73" s="20">
        <v>-1.4</v>
      </c>
      <c r="AB73" s="23" t="s">
        <v>62</v>
      </c>
      <c r="AC73" s="20">
        <f t="shared" si="2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20" t="s">
        <v>112</v>
      </c>
      <c r="B74" s="20" t="s">
        <v>38</v>
      </c>
      <c r="C74" s="20"/>
      <c r="D74" s="20"/>
      <c r="E74" s="20"/>
      <c r="F74" s="20"/>
      <c r="G74" s="21">
        <v>0</v>
      </c>
      <c r="H74" s="20">
        <v>30</v>
      </c>
      <c r="I74" s="20" t="s">
        <v>33</v>
      </c>
      <c r="J74" s="20"/>
      <c r="K74" s="20">
        <f t="shared" si="17"/>
        <v>0</v>
      </c>
      <c r="L74" s="20"/>
      <c r="M74" s="20"/>
      <c r="N74" s="20"/>
      <c r="O74" s="20"/>
      <c r="P74" s="20">
        <f t="shared" si="19"/>
        <v>0</v>
      </c>
      <c r="Q74" s="22"/>
      <c r="R74" s="22"/>
      <c r="S74" s="20"/>
      <c r="T74" s="20" t="e">
        <f t="shared" si="21"/>
        <v>#DIV/0!</v>
      </c>
      <c r="U74" s="20" t="e">
        <f t="shared" si="22"/>
        <v>#DIV/0!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3" t="s">
        <v>62</v>
      </c>
      <c r="AC74" s="20">
        <f t="shared" si="20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113</v>
      </c>
      <c r="B75" s="1" t="s">
        <v>38</v>
      </c>
      <c r="C75" s="1">
        <v>8</v>
      </c>
      <c r="D75" s="1">
        <v>18</v>
      </c>
      <c r="E75" s="1">
        <v>10</v>
      </c>
      <c r="F75" s="1">
        <v>16</v>
      </c>
      <c r="G75" s="6">
        <v>0.6</v>
      </c>
      <c r="H75" s="1">
        <v>55</v>
      </c>
      <c r="I75" s="1" t="s">
        <v>33</v>
      </c>
      <c r="J75" s="1">
        <v>10</v>
      </c>
      <c r="K75" s="1">
        <f t="shared" si="17"/>
        <v>0</v>
      </c>
      <c r="L75" s="1"/>
      <c r="M75" s="1"/>
      <c r="N75" s="1"/>
      <c r="O75" s="1"/>
      <c r="P75" s="1">
        <f t="shared" si="19"/>
        <v>2</v>
      </c>
      <c r="Q75" s="5">
        <v>10</v>
      </c>
      <c r="R75" s="5"/>
      <c r="S75" s="1"/>
      <c r="T75" s="1">
        <f t="shared" si="21"/>
        <v>13</v>
      </c>
      <c r="U75" s="1">
        <f t="shared" si="22"/>
        <v>8</v>
      </c>
      <c r="V75" s="1">
        <v>1.2</v>
      </c>
      <c r="W75" s="1">
        <v>0.6</v>
      </c>
      <c r="X75" s="1">
        <v>1.8</v>
      </c>
      <c r="Y75" s="1">
        <v>2.6</v>
      </c>
      <c r="Z75" s="1">
        <v>1.2</v>
      </c>
      <c r="AA75" s="1">
        <v>1.8</v>
      </c>
      <c r="AB75" s="10"/>
      <c r="AC75" s="1">
        <f t="shared" si="20"/>
        <v>6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20" t="s">
        <v>114</v>
      </c>
      <c r="B76" s="20" t="s">
        <v>38</v>
      </c>
      <c r="C76" s="20"/>
      <c r="D76" s="20"/>
      <c r="E76" s="20"/>
      <c r="F76" s="20"/>
      <c r="G76" s="21">
        <v>0</v>
      </c>
      <c r="H76" s="20">
        <v>40</v>
      </c>
      <c r="I76" s="20" t="s">
        <v>33</v>
      </c>
      <c r="J76" s="20"/>
      <c r="K76" s="20">
        <f t="shared" si="17"/>
        <v>0</v>
      </c>
      <c r="L76" s="20"/>
      <c r="M76" s="20"/>
      <c r="N76" s="20"/>
      <c r="O76" s="20"/>
      <c r="P76" s="20">
        <f t="shared" si="19"/>
        <v>0</v>
      </c>
      <c r="Q76" s="22"/>
      <c r="R76" s="22"/>
      <c r="S76" s="20"/>
      <c r="T76" s="20" t="e">
        <f t="shared" si="21"/>
        <v>#DIV/0!</v>
      </c>
      <c r="U76" s="20" t="e">
        <f t="shared" si="22"/>
        <v>#DIV/0!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3" t="s">
        <v>62</v>
      </c>
      <c r="AC76" s="20">
        <f t="shared" si="2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20" t="s">
        <v>115</v>
      </c>
      <c r="B77" s="20" t="s">
        <v>38</v>
      </c>
      <c r="C77" s="20"/>
      <c r="D77" s="20"/>
      <c r="E77" s="20"/>
      <c r="F77" s="20"/>
      <c r="G77" s="21">
        <v>0</v>
      </c>
      <c r="H77" s="20" t="e">
        <v>#N/A</v>
      </c>
      <c r="I77" s="20" t="s">
        <v>33</v>
      </c>
      <c r="J77" s="20"/>
      <c r="K77" s="20">
        <f t="shared" si="17"/>
        <v>0</v>
      </c>
      <c r="L77" s="20"/>
      <c r="M77" s="20"/>
      <c r="N77" s="20"/>
      <c r="O77" s="20"/>
      <c r="P77" s="20">
        <f t="shared" si="19"/>
        <v>0</v>
      </c>
      <c r="Q77" s="22"/>
      <c r="R77" s="22"/>
      <c r="S77" s="20"/>
      <c r="T77" s="20" t="e">
        <f t="shared" si="21"/>
        <v>#DIV/0!</v>
      </c>
      <c r="U77" s="20" t="e">
        <f t="shared" si="22"/>
        <v>#DIV/0!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23" t="s">
        <v>62</v>
      </c>
      <c r="AC77" s="20">
        <f t="shared" si="20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20" t="s">
        <v>116</v>
      </c>
      <c r="B78" s="20" t="s">
        <v>38</v>
      </c>
      <c r="C78" s="20"/>
      <c r="D78" s="20"/>
      <c r="E78" s="20"/>
      <c r="F78" s="20"/>
      <c r="G78" s="21">
        <v>0</v>
      </c>
      <c r="H78" s="20" t="e">
        <v>#N/A</v>
      </c>
      <c r="I78" s="20" t="s">
        <v>33</v>
      </c>
      <c r="J78" s="20"/>
      <c r="K78" s="20">
        <f t="shared" si="17"/>
        <v>0</v>
      </c>
      <c r="L78" s="20"/>
      <c r="M78" s="20"/>
      <c r="N78" s="20"/>
      <c r="O78" s="20"/>
      <c r="P78" s="20">
        <f t="shared" si="19"/>
        <v>0</v>
      </c>
      <c r="Q78" s="22"/>
      <c r="R78" s="22"/>
      <c r="S78" s="20"/>
      <c r="T78" s="20" t="e">
        <f t="shared" si="21"/>
        <v>#DIV/0!</v>
      </c>
      <c r="U78" s="20" t="e">
        <f t="shared" si="22"/>
        <v>#DIV/0!</v>
      </c>
      <c r="V78" s="20">
        <v>0</v>
      </c>
      <c r="W78" s="20">
        <v>0</v>
      </c>
      <c r="X78" s="20">
        <v>-0.4</v>
      </c>
      <c r="Y78" s="20">
        <v>-0.4</v>
      </c>
      <c r="Z78" s="20">
        <v>0</v>
      </c>
      <c r="AA78" s="20">
        <v>0</v>
      </c>
      <c r="AB78" s="23" t="s">
        <v>62</v>
      </c>
      <c r="AC78" s="20">
        <f t="shared" si="2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20" t="s">
        <v>117</v>
      </c>
      <c r="B79" s="20" t="s">
        <v>38</v>
      </c>
      <c r="C79" s="20"/>
      <c r="D79" s="20"/>
      <c r="E79" s="20"/>
      <c r="F79" s="20"/>
      <c r="G79" s="21">
        <v>0</v>
      </c>
      <c r="H79" s="20">
        <v>60</v>
      </c>
      <c r="I79" s="20" t="s">
        <v>33</v>
      </c>
      <c r="J79" s="20"/>
      <c r="K79" s="20">
        <f t="shared" si="17"/>
        <v>0</v>
      </c>
      <c r="L79" s="20"/>
      <c r="M79" s="20"/>
      <c r="N79" s="20"/>
      <c r="O79" s="20"/>
      <c r="P79" s="20">
        <f t="shared" si="19"/>
        <v>0</v>
      </c>
      <c r="Q79" s="22"/>
      <c r="R79" s="22"/>
      <c r="S79" s="20"/>
      <c r="T79" s="20" t="e">
        <f t="shared" si="21"/>
        <v>#DIV/0!</v>
      </c>
      <c r="U79" s="20" t="e">
        <f t="shared" si="22"/>
        <v>#DIV/0!</v>
      </c>
      <c r="V79" s="20">
        <v>0</v>
      </c>
      <c r="W79" s="20">
        <v>0</v>
      </c>
      <c r="X79" s="20">
        <v>-0.6</v>
      </c>
      <c r="Y79" s="20">
        <v>-0.6</v>
      </c>
      <c r="Z79" s="20">
        <v>0</v>
      </c>
      <c r="AA79" s="20">
        <v>0</v>
      </c>
      <c r="AB79" s="23" t="s">
        <v>62</v>
      </c>
      <c r="AC79" s="20">
        <f t="shared" si="2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118</v>
      </c>
      <c r="B80" s="1" t="s">
        <v>38</v>
      </c>
      <c r="C80" s="1">
        <v>43</v>
      </c>
      <c r="D80" s="1"/>
      <c r="E80" s="1">
        <v>-1</v>
      </c>
      <c r="F80" s="1">
        <v>43</v>
      </c>
      <c r="G80" s="6">
        <v>0.15</v>
      </c>
      <c r="H80" s="1">
        <v>60</v>
      </c>
      <c r="I80" s="1" t="s">
        <v>33</v>
      </c>
      <c r="J80" s="1">
        <v>7</v>
      </c>
      <c r="K80" s="1">
        <f t="shared" si="17"/>
        <v>-8</v>
      </c>
      <c r="L80" s="1"/>
      <c r="M80" s="1"/>
      <c r="N80" s="1"/>
      <c r="O80" s="1"/>
      <c r="P80" s="1">
        <f t="shared" si="19"/>
        <v>-0.2</v>
      </c>
      <c r="Q80" s="5"/>
      <c r="R80" s="5"/>
      <c r="S80" s="1"/>
      <c r="T80" s="1">
        <f t="shared" si="21"/>
        <v>-215</v>
      </c>
      <c r="U80" s="1">
        <f t="shared" si="22"/>
        <v>-215</v>
      </c>
      <c r="V80" s="1">
        <v>-0.2</v>
      </c>
      <c r="W80" s="1">
        <v>-0.2</v>
      </c>
      <c r="X80" s="1">
        <v>0</v>
      </c>
      <c r="Y80" s="1">
        <v>0</v>
      </c>
      <c r="Z80" s="1">
        <v>-0.2</v>
      </c>
      <c r="AA80" s="1">
        <v>-0.6</v>
      </c>
      <c r="AB80" s="26" t="s">
        <v>70</v>
      </c>
      <c r="AC80" s="1">
        <f t="shared" si="2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119</v>
      </c>
      <c r="B81" s="1" t="s">
        <v>32</v>
      </c>
      <c r="C81" s="1">
        <v>115.425</v>
      </c>
      <c r="D81" s="1">
        <v>88.341999999999999</v>
      </c>
      <c r="E81" s="1">
        <v>36.234000000000002</v>
      </c>
      <c r="F81" s="1">
        <v>151.393</v>
      </c>
      <c r="G81" s="6">
        <v>1</v>
      </c>
      <c r="H81" s="1">
        <v>55</v>
      </c>
      <c r="I81" s="1" t="s">
        <v>33</v>
      </c>
      <c r="J81" s="1">
        <v>37.006</v>
      </c>
      <c r="K81" s="1">
        <f t="shared" si="17"/>
        <v>-0.77199999999999847</v>
      </c>
      <c r="L81" s="1"/>
      <c r="M81" s="1"/>
      <c r="N81" s="1"/>
      <c r="O81" s="1"/>
      <c r="P81" s="1">
        <f t="shared" si="19"/>
        <v>7.2468000000000004</v>
      </c>
      <c r="Q81" s="5"/>
      <c r="R81" s="5"/>
      <c r="S81" s="1"/>
      <c r="T81" s="1">
        <f t="shared" si="21"/>
        <v>20.891013964784456</v>
      </c>
      <c r="U81" s="1">
        <f t="shared" si="22"/>
        <v>20.891013964784456</v>
      </c>
      <c r="V81" s="1">
        <v>4.5692000000000004</v>
      </c>
      <c r="W81" s="1">
        <v>4.3688000000000002</v>
      </c>
      <c r="X81" s="1">
        <v>9.2148000000000003</v>
      </c>
      <c r="Y81" s="1">
        <v>14.123200000000001</v>
      </c>
      <c r="Z81" s="1">
        <v>13.5236</v>
      </c>
      <c r="AA81" s="1">
        <v>8.6243999999999996</v>
      </c>
      <c r="AB81" s="25" t="s">
        <v>41</v>
      </c>
      <c r="AC81" s="1">
        <f t="shared" si="20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120</v>
      </c>
      <c r="B82" s="1" t="s">
        <v>32</v>
      </c>
      <c r="C82" s="1">
        <v>64.959999999999994</v>
      </c>
      <c r="D82" s="1"/>
      <c r="E82" s="1"/>
      <c r="F82" s="1">
        <v>64.959999999999994</v>
      </c>
      <c r="G82" s="6">
        <v>1</v>
      </c>
      <c r="H82" s="1" t="e">
        <v>#N/A</v>
      </c>
      <c r="I82" s="1" t="s">
        <v>121</v>
      </c>
      <c r="J82" s="1"/>
      <c r="K82" s="1">
        <f t="shared" si="17"/>
        <v>0</v>
      </c>
      <c r="L82" s="1"/>
      <c r="M82" s="1"/>
      <c r="N82" s="1"/>
      <c r="O82" s="1"/>
      <c r="P82" s="1">
        <f t="shared" si="19"/>
        <v>0</v>
      </c>
      <c r="Q82" s="5"/>
      <c r="R82" s="5"/>
      <c r="S82" s="1"/>
      <c r="T82" s="1" t="e">
        <f t="shared" si="21"/>
        <v>#DIV/0!</v>
      </c>
      <c r="U82" s="1" t="e">
        <f t="shared" si="22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26" t="s">
        <v>70</v>
      </c>
      <c r="AC82" s="1">
        <f t="shared" si="20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122</v>
      </c>
      <c r="B83" s="1" t="s">
        <v>38</v>
      </c>
      <c r="C83" s="1">
        <v>20</v>
      </c>
      <c r="D83" s="1">
        <v>10</v>
      </c>
      <c r="E83" s="1">
        <v>11</v>
      </c>
      <c r="F83" s="1">
        <v>17</v>
      </c>
      <c r="G83" s="6">
        <v>0.4</v>
      </c>
      <c r="H83" s="1">
        <v>55</v>
      </c>
      <c r="I83" s="1" t="s">
        <v>33</v>
      </c>
      <c r="J83" s="1">
        <v>11</v>
      </c>
      <c r="K83" s="1">
        <f t="shared" si="17"/>
        <v>0</v>
      </c>
      <c r="L83" s="1"/>
      <c r="M83" s="1"/>
      <c r="N83" s="1"/>
      <c r="O83" s="1"/>
      <c r="P83" s="1">
        <f t="shared" si="19"/>
        <v>2.2000000000000002</v>
      </c>
      <c r="Q83" s="5">
        <v>10</v>
      </c>
      <c r="R83" s="5"/>
      <c r="S83" s="1"/>
      <c r="T83" s="1">
        <f t="shared" si="21"/>
        <v>12.272727272727272</v>
      </c>
      <c r="U83" s="1">
        <f t="shared" si="22"/>
        <v>7.7272727272727266</v>
      </c>
      <c r="V83" s="1">
        <v>1.2</v>
      </c>
      <c r="W83" s="1">
        <v>0.4</v>
      </c>
      <c r="X83" s="1">
        <v>2.2000000000000002</v>
      </c>
      <c r="Y83" s="1">
        <v>3</v>
      </c>
      <c r="Z83" s="1">
        <v>2.8</v>
      </c>
      <c r="AA83" s="1">
        <v>3</v>
      </c>
      <c r="AB83" s="10"/>
      <c r="AC83" s="1">
        <f t="shared" si="20"/>
        <v>4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123</v>
      </c>
      <c r="B84" s="1" t="s">
        <v>32</v>
      </c>
      <c r="C84" s="1">
        <v>115.065</v>
      </c>
      <c r="D84" s="1">
        <v>138.75</v>
      </c>
      <c r="E84" s="1">
        <v>57.63</v>
      </c>
      <c r="F84" s="1">
        <v>178.398</v>
      </c>
      <c r="G84" s="6">
        <v>1</v>
      </c>
      <c r="H84" s="1">
        <v>55</v>
      </c>
      <c r="I84" s="1" t="s">
        <v>33</v>
      </c>
      <c r="J84" s="1">
        <v>55.287999999999997</v>
      </c>
      <c r="K84" s="1">
        <f t="shared" si="17"/>
        <v>2.3420000000000059</v>
      </c>
      <c r="L84" s="1"/>
      <c r="M84" s="1"/>
      <c r="N84" s="1"/>
      <c r="O84" s="1"/>
      <c r="P84" s="1">
        <f t="shared" si="19"/>
        <v>11.526</v>
      </c>
      <c r="Q84" s="5"/>
      <c r="R84" s="5"/>
      <c r="S84" s="1"/>
      <c r="T84" s="1">
        <f t="shared" si="21"/>
        <v>15.477876106194691</v>
      </c>
      <c r="U84" s="1">
        <f t="shared" si="22"/>
        <v>15.477876106194691</v>
      </c>
      <c r="V84" s="1">
        <v>4.9009999999999998</v>
      </c>
      <c r="W84" s="1">
        <v>4.0289999999999999</v>
      </c>
      <c r="X84" s="1">
        <v>12.766400000000001</v>
      </c>
      <c r="Y84" s="1">
        <v>19.128799999999998</v>
      </c>
      <c r="Z84" s="1">
        <v>15.28</v>
      </c>
      <c r="AA84" s="1">
        <v>9.5028000000000006</v>
      </c>
      <c r="AB84" s="10"/>
      <c r="AC84" s="1">
        <f t="shared" si="2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20" t="s">
        <v>124</v>
      </c>
      <c r="B85" s="20" t="s">
        <v>38</v>
      </c>
      <c r="C85" s="20"/>
      <c r="D85" s="20"/>
      <c r="E85" s="20"/>
      <c r="F85" s="20"/>
      <c r="G85" s="21">
        <v>0</v>
      </c>
      <c r="H85" s="20">
        <v>55</v>
      </c>
      <c r="I85" s="20" t="s">
        <v>33</v>
      </c>
      <c r="J85" s="20"/>
      <c r="K85" s="20">
        <f t="shared" si="17"/>
        <v>0</v>
      </c>
      <c r="L85" s="20"/>
      <c r="M85" s="20"/>
      <c r="N85" s="20"/>
      <c r="O85" s="20"/>
      <c r="P85" s="20">
        <f t="shared" si="19"/>
        <v>0</v>
      </c>
      <c r="Q85" s="22"/>
      <c r="R85" s="22"/>
      <c r="S85" s="20"/>
      <c r="T85" s="20" t="e">
        <f t="shared" si="21"/>
        <v>#DIV/0!</v>
      </c>
      <c r="U85" s="20" t="e">
        <f t="shared" si="22"/>
        <v>#DIV/0!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3" t="s">
        <v>62</v>
      </c>
      <c r="AC85" s="20">
        <f t="shared" si="2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125</v>
      </c>
      <c r="B86" s="1" t="s">
        <v>38</v>
      </c>
      <c r="C86" s="1">
        <v>4</v>
      </c>
      <c r="D86" s="1">
        <v>40</v>
      </c>
      <c r="E86" s="1">
        <v>6</v>
      </c>
      <c r="F86" s="1">
        <v>35</v>
      </c>
      <c r="G86" s="6">
        <v>0.4</v>
      </c>
      <c r="H86" s="1">
        <v>55</v>
      </c>
      <c r="I86" s="1" t="s">
        <v>33</v>
      </c>
      <c r="J86" s="1">
        <v>7</v>
      </c>
      <c r="K86" s="1">
        <f t="shared" si="17"/>
        <v>-1</v>
      </c>
      <c r="L86" s="1"/>
      <c r="M86" s="1"/>
      <c r="N86" s="1"/>
      <c r="O86" s="1"/>
      <c r="P86" s="1">
        <f t="shared" si="19"/>
        <v>1.2</v>
      </c>
      <c r="Q86" s="5"/>
      <c r="R86" s="5"/>
      <c r="S86" s="1"/>
      <c r="T86" s="1">
        <f t="shared" si="21"/>
        <v>29.166666666666668</v>
      </c>
      <c r="U86" s="1">
        <f t="shared" si="22"/>
        <v>29.166666666666668</v>
      </c>
      <c r="V86" s="1">
        <v>2.4</v>
      </c>
      <c r="W86" s="1">
        <v>3.2</v>
      </c>
      <c r="X86" s="1">
        <v>3.2</v>
      </c>
      <c r="Y86" s="1">
        <v>3.6</v>
      </c>
      <c r="Z86" s="1">
        <v>3</v>
      </c>
      <c r="AA86" s="1">
        <v>3</v>
      </c>
      <c r="AB86" s="25" t="s">
        <v>41</v>
      </c>
      <c r="AC86" s="1">
        <f t="shared" si="20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20" t="s">
        <v>126</v>
      </c>
      <c r="B87" s="20" t="s">
        <v>32</v>
      </c>
      <c r="C87" s="20"/>
      <c r="D87" s="20"/>
      <c r="E87" s="20"/>
      <c r="F87" s="20"/>
      <c r="G87" s="21">
        <v>0</v>
      </c>
      <c r="H87" s="20">
        <v>50</v>
      </c>
      <c r="I87" s="20" t="s">
        <v>33</v>
      </c>
      <c r="J87" s="20"/>
      <c r="K87" s="20">
        <f t="shared" si="17"/>
        <v>0</v>
      </c>
      <c r="L87" s="20"/>
      <c r="M87" s="20"/>
      <c r="N87" s="20"/>
      <c r="O87" s="20"/>
      <c r="P87" s="20">
        <f t="shared" si="19"/>
        <v>0</v>
      </c>
      <c r="Q87" s="22"/>
      <c r="R87" s="22"/>
      <c r="S87" s="20"/>
      <c r="T87" s="20" t="e">
        <f t="shared" si="21"/>
        <v>#DIV/0!</v>
      </c>
      <c r="U87" s="20" t="e">
        <f t="shared" si="22"/>
        <v>#DIV/0!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3" t="s">
        <v>62</v>
      </c>
      <c r="AC87" s="20">
        <f t="shared" si="20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127</v>
      </c>
      <c r="B88" s="1" t="s">
        <v>32</v>
      </c>
      <c r="C88" s="1">
        <v>456.68599999999998</v>
      </c>
      <c r="D88" s="1"/>
      <c r="E88" s="1">
        <v>94.798000000000002</v>
      </c>
      <c r="F88" s="1">
        <v>349.11799999999999</v>
      </c>
      <c r="G88" s="6">
        <v>1</v>
      </c>
      <c r="H88" s="1" t="e">
        <v>#N/A</v>
      </c>
      <c r="I88" s="1" t="s">
        <v>33</v>
      </c>
      <c r="J88" s="1">
        <v>91.536000000000001</v>
      </c>
      <c r="K88" s="1">
        <f t="shared" si="17"/>
        <v>3.2620000000000005</v>
      </c>
      <c r="L88" s="1"/>
      <c r="M88" s="1"/>
      <c r="N88" s="1"/>
      <c r="O88" s="1"/>
      <c r="P88" s="1">
        <f t="shared" si="19"/>
        <v>18.959600000000002</v>
      </c>
      <c r="Q88" s="5"/>
      <c r="R88" s="5"/>
      <c r="S88" s="1"/>
      <c r="T88" s="1">
        <f t="shared" si="21"/>
        <v>18.413785100951493</v>
      </c>
      <c r="U88" s="1">
        <f t="shared" si="22"/>
        <v>18.413785100951493</v>
      </c>
      <c r="V88" s="1">
        <v>12.529199999999999</v>
      </c>
      <c r="W88" s="1">
        <v>28.466000000000001</v>
      </c>
      <c r="X88" s="1">
        <v>0.502</v>
      </c>
      <c r="Y88" s="1">
        <v>0</v>
      </c>
      <c r="Z88" s="1">
        <v>0</v>
      </c>
      <c r="AA88" s="1">
        <v>0</v>
      </c>
      <c r="AB88" s="25" t="s">
        <v>128</v>
      </c>
      <c r="AC88" s="1">
        <f t="shared" si="20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129</v>
      </c>
      <c r="B89" s="1" t="s">
        <v>38</v>
      </c>
      <c r="C89" s="1">
        <v>30</v>
      </c>
      <c r="D89" s="1"/>
      <c r="E89" s="1">
        <v>10</v>
      </c>
      <c r="F89" s="1">
        <v>20</v>
      </c>
      <c r="G89" s="6">
        <v>0.3</v>
      </c>
      <c r="H89" s="1">
        <v>30</v>
      </c>
      <c r="I89" s="1" t="s">
        <v>33</v>
      </c>
      <c r="J89" s="1">
        <v>10</v>
      </c>
      <c r="K89" s="1">
        <f t="shared" si="17"/>
        <v>0</v>
      </c>
      <c r="L89" s="1"/>
      <c r="M89" s="1"/>
      <c r="N89" s="1"/>
      <c r="O89" s="1"/>
      <c r="P89" s="1">
        <f t="shared" si="19"/>
        <v>2</v>
      </c>
      <c r="Q89" s="5"/>
      <c r="R89" s="5"/>
      <c r="S89" s="1"/>
      <c r="T89" s="1">
        <f t="shared" si="21"/>
        <v>10</v>
      </c>
      <c r="U89" s="1">
        <f t="shared" si="22"/>
        <v>10</v>
      </c>
      <c r="V89" s="1">
        <v>0.4</v>
      </c>
      <c r="W89" s="1">
        <v>0.2</v>
      </c>
      <c r="X89" s="1">
        <v>0.8</v>
      </c>
      <c r="Y89" s="1">
        <v>0.8</v>
      </c>
      <c r="Z89" s="1">
        <v>1.2</v>
      </c>
      <c r="AA89" s="1">
        <v>1.2</v>
      </c>
      <c r="AB89" s="27" t="s">
        <v>41</v>
      </c>
      <c r="AC89" s="1">
        <f t="shared" si="2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130</v>
      </c>
      <c r="B90" s="1" t="s">
        <v>38</v>
      </c>
      <c r="C90" s="1">
        <v>34</v>
      </c>
      <c r="D90" s="1"/>
      <c r="E90" s="1">
        <v>9</v>
      </c>
      <c r="F90" s="1">
        <v>13</v>
      </c>
      <c r="G90" s="6">
        <v>0.3</v>
      </c>
      <c r="H90" s="1">
        <v>30</v>
      </c>
      <c r="I90" s="1" t="s">
        <v>33</v>
      </c>
      <c r="J90" s="1">
        <v>9</v>
      </c>
      <c r="K90" s="1">
        <f t="shared" si="17"/>
        <v>0</v>
      </c>
      <c r="L90" s="1"/>
      <c r="M90" s="1"/>
      <c r="N90" s="1"/>
      <c r="O90" s="1"/>
      <c r="P90" s="1">
        <f t="shared" si="19"/>
        <v>1.8</v>
      </c>
      <c r="Q90" s="5">
        <f t="shared" ref="Q90" si="23">10*P90-O90-N90-F90</f>
        <v>5</v>
      </c>
      <c r="R90" s="5"/>
      <c r="S90" s="1"/>
      <c r="T90" s="1">
        <f t="shared" si="21"/>
        <v>10</v>
      </c>
      <c r="U90" s="1">
        <f t="shared" si="22"/>
        <v>7.2222222222222223</v>
      </c>
      <c r="V90" s="1">
        <v>0.2</v>
      </c>
      <c r="W90" s="1">
        <v>0.2</v>
      </c>
      <c r="X90" s="1">
        <v>2.2000000000000002</v>
      </c>
      <c r="Y90" s="1">
        <v>2.2000000000000002</v>
      </c>
      <c r="Z90" s="1">
        <v>0.6</v>
      </c>
      <c r="AA90" s="1">
        <v>0.6</v>
      </c>
      <c r="AB90" s="10"/>
      <c r="AC90" s="1">
        <f t="shared" si="20"/>
        <v>2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131</v>
      </c>
      <c r="B91" s="1" t="s">
        <v>32</v>
      </c>
      <c r="C91" s="1">
        <v>1307.692</v>
      </c>
      <c r="D91" s="1">
        <v>1902.33</v>
      </c>
      <c r="E91" s="1">
        <v>1176.6569999999999</v>
      </c>
      <c r="F91" s="1">
        <v>1675.213</v>
      </c>
      <c r="G91" s="6">
        <v>1</v>
      </c>
      <c r="H91" s="1">
        <v>60</v>
      </c>
      <c r="I91" s="1" t="s">
        <v>132</v>
      </c>
      <c r="J91" s="1">
        <v>1139.19</v>
      </c>
      <c r="K91" s="1">
        <f t="shared" si="17"/>
        <v>37.466999999999871</v>
      </c>
      <c r="L91" s="1"/>
      <c r="M91" s="1"/>
      <c r="N91" s="1">
        <v>440</v>
      </c>
      <c r="O91" s="1">
        <v>250</v>
      </c>
      <c r="P91" s="1">
        <f t="shared" si="19"/>
        <v>235.33139999999997</v>
      </c>
      <c r="Q91" s="5">
        <f>11*P91-O91-N91-F91</f>
        <v>223.43239999999992</v>
      </c>
      <c r="R91" s="5"/>
      <c r="S91" s="1"/>
      <c r="T91" s="1">
        <f t="shared" si="21"/>
        <v>10.999999999999998</v>
      </c>
      <c r="U91" s="1">
        <f t="shared" si="22"/>
        <v>10.050562738334111</v>
      </c>
      <c r="V91" s="1">
        <v>275.14679999999998</v>
      </c>
      <c r="W91" s="1">
        <v>261.9248</v>
      </c>
      <c r="X91" s="1">
        <v>234.73159999999999</v>
      </c>
      <c r="Y91" s="1">
        <v>236.0282</v>
      </c>
      <c r="Z91" s="1">
        <v>261.2482</v>
      </c>
      <c r="AA91" s="1">
        <v>254.5556</v>
      </c>
      <c r="AB91" s="10"/>
      <c r="AC91" s="1">
        <f t="shared" si="20"/>
        <v>223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20" t="s">
        <v>133</v>
      </c>
      <c r="B92" s="20" t="s">
        <v>38</v>
      </c>
      <c r="C92" s="20"/>
      <c r="D92" s="20"/>
      <c r="E92" s="20"/>
      <c r="F92" s="20"/>
      <c r="G92" s="21">
        <v>0</v>
      </c>
      <c r="H92" s="20" t="e">
        <v>#N/A</v>
      </c>
      <c r="I92" s="20" t="s">
        <v>33</v>
      </c>
      <c r="J92" s="20"/>
      <c r="K92" s="20">
        <f t="shared" si="17"/>
        <v>0</v>
      </c>
      <c r="L92" s="20"/>
      <c r="M92" s="20"/>
      <c r="N92" s="20"/>
      <c r="O92" s="20"/>
      <c r="P92" s="20">
        <f t="shared" si="19"/>
        <v>0</v>
      </c>
      <c r="Q92" s="22"/>
      <c r="R92" s="22"/>
      <c r="S92" s="20"/>
      <c r="T92" s="20" t="e">
        <f t="shared" si="21"/>
        <v>#DIV/0!</v>
      </c>
      <c r="U92" s="20" t="e">
        <f t="shared" si="22"/>
        <v>#DIV/0!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3" t="s">
        <v>62</v>
      </c>
      <c r="AC92" s="20">
        <f t="shared" si="20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134</v>
      </c>
      <c r="B93" s="1" t="s">
        <v>32</v>
      </c>
      <c r="C93" s="1">
        <v>1498.4469999999999</v>
      </c>
      <c r="D93" s="1">
        <v>2446.7199999999998</v>
      </c>
      <c r="E93" s="1">
        <v>1225.213</v>
      </c>
      <c r="F93" s="1">
        <v>2423.7710000000002</v>
      </c>
      <c r="G93" s="6">
        <v>1</v>
      </c>
      <c r="H93" s="1">
        <v>60</v>
      </c>
      <c r="I93" s="1" t="s">
        <v>33</v>
      </c>
      <c r="J93" s="1">
        <v>1178.864</v>
      </c>
      <c r="K93" s="1">
        <f t="shared" si="17"/>
        <v>46.348999999999933</v>
      </c>
      <c r="L93" s="1"/>
      <c r="M93" s="1"/>
      <c r="N93" s="1">
        <v>180</v>
      </c>
      <c r="O93" s="1">
        <v>300</v>
      </c>
      <c r="P93" s="1">
        <f t="shared" si="19"/>
        <v>245.04259999999999</v>
      </c>
      <c r="Q93" s="5"/>
      <c r="R93" s="5"/>
      <c r="S93" s="1"/>
      <c r="T93" s="1">
        <f t="shared" si="21"/>
        <v>11.850066070144539</v>
      </c>
      <c r="U93" s="1">
        <f t="shared" si="22"/>
        <v>11.850066070144539</v>
      </c>
      <c r="V93" s="1">
        <v>319.82319999999999</v>
      </c>
      <c r="W93" s="1">
        <v>324.0394</v>
      </c>
      <c r="X93" s="1">
        <v>251.3304</v>
      </c>
      <c r="Y93" s="1">
        <v>262.75880000000001</v>
      </c>
      <c r="Z93" s="1">
        <v>320.0616</v>
      </c>
      <c r="AA93" s="1">
        <v>320.79059999999998</v>
      </c>
      <c r="AB93" s="10"/>
      <c r="AC93" s="1">
        <f t="shared" si="20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135</v>
      </c>
      <c r="B94" s="1" t="s">
        <v>32</v>
      </c>
      <c r="C94" s="1">
        <v>1284.7940000000001</v>
      </c>
      <c r="D94" s="1">
        <v>2633.74</v>
      </c>
      <c r="E94" s="24">
        <f>1022.623+E23</f>
        <v>1339.873</v>
      </c>
      <c r="F94" s="24">
        <f>2875.133+F23</f>
        <v>2869.9309999999996</v>
      </c>
      <c r="G94" s="6">
        <v>1</v>
      </c>
      <c r="H94" s="1">
        <v>60</v>
      </c>
      <c r="I94" s="1" t="s">
        <v>132</v>
      </c>
      <c r="J94" s="1">
        <v>994.56899999999996</v>
      </c>
      <c r="K94" s="1">
        <f t="shared" si="17"/>
        <v>345.30400000000009</v>
      </c>
      <c r="L94" s="1"/>
      <c r="M94" s="1"/>
      <c r="N94" s="1"/>
      <c r="O94" s="1">
        <v>300</v>
      </c>
      <c r="P94" s="1">
        <f t="shared" si="19"/>
        <v>267.97460000000001</v>
      </c>
      <c r="Q94" s="5"/>
      <c r="R94" s="5"/>
      <c r="S94" s="1"/>
      <c r="T94" s="1">
        <f t="shared" si="21"/>
        <v>11.829221874013431</v>
      </c>
      <c r="U94" s="1">
        <f t="shared" si="22"/>
        <v>11.829221874013431</v>
      </c>
      <c r="V94" s="1">
        <v>334.05959999999988</v>
      </c>
      <c r="W94" s="1">
        <v>355.00920000000002</v>
      </c>
      <c r="X94" s="1">
        <v>283.5992</v>
      </c>
      <c r="Y94" s="1">
        <v>300.82679999999988</v>
      </c>
      <c r="Z94" s="1">
        <v>358.755</v>
      </c>
      <c r="AA94" s="1">
        <v>370.46960000000001</v>
      </c>
      <c r="AB94" s="10" t="s">
        <v>56</v>
      </c>
      <c r="AC94" s="1">
        <f t="shared" si="2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136</v>
      </c>
      <c r="B95" s="1" t="s">
        <v>38</v>
      </c>
      <c r="C95" s="1">
        <v>24</v>
      </c>
      <c r="D95" s="1">
        <v>3</v>
      </c>
      <c r="E95" s="1"/>
      <c r="F95" s="1">
        <v>27</v>
      </c>
      <c r="G95" s="6">
        <v>0.2</v>
      </c>
      <c r="H95" s="1">
        <v>30</v>
      </c>
      <c r="I95" s="1" t="s">
        <v>33</v>
      </c>
      <c r="J95" s="1"/>
      <c r="K95" s="1">
        <f t="shared" si="17"/>
        <v>0</v>
      </c>
      <c r="L95" s="1"/>
      <c r="M95" s="1"/>
      <c r="N95" s="1"/>
      <c r="O95" s="1"/>
      <c r="P95" s="1">
        <f t="shared" si="19"/>
        <v>0</v>
      </c>
      <c r="Q95" s="5"/>
      <c r="R95" s="5"/>
      <c r="S95" s="1"/>
      <c r="T95" s="1" t="e">
        <f t="shared" si="21"/>
        <v>#DIV/0!</v>
      </c>
      <c r="U95" s="1" t="e">
        <f t="shared" si="22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27" t="s">
        <v>147</v>
      </c>
      <c r="AC95" s="1">
        <f t="shared" si="20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20" t="s">
        <v>137</v>
      </c>
      <c r="B96" s="20" t="s">
        <v>32</v>
      </c>
      <c r="C96" s="20"/>
      <c r="D96" s="20"/>
      <c r="E96" s="20"/>
      <c r="F96" s="20"/>
      <c r="G96" s="21">
        <v>0</v>
      </c>
      <c r="H96" s="20" t="e">
        <v>#N/A</v>
      </c>
      <c r="I96" s="20" t="s">
        <v>33</v>
      </c>
      <c r="J96" s="20"/>
      <c r="K96" s="20">
        <f t="shared" si="17"/>
        <v>0</v>
      </c>
      <c r="L96" s="20"/>
      <c r="M96" s="20"/>
      <c r="N96" s="20"/>
      <c r="O96" s="20"/>
      <c r="P96" s="20">
        <f t="shared" si="19"/>
        <v>0</v>
      </c>
      <c r="Q96" s="22"/>
      <c r="R96" s="22"/>
      <c r="S96" s="20"/>
      <c r="T96" s="20" t="e">
        <f t="shared" si="21"/>
        <v>#DIV/0!</v>
      </c>
      <c r="U96" s="20" t="e">
        <f t="shared" si="22"/>
        <v>#DIV/0!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3" t="s">
        <v>62</v>
      </c>
      <c r="AC96" s="20">
        <f t="shared" si="20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138</v>
      </c>
      <c r="B97" s="1" t="s">
        <v>32</v>
      </c>
      <c r="C97" s="1">
        <v>23.56</v>
      </c>
      <c r="D97" s="1"/>
      <c r="E97" s="1"/>
      <c r="F97" s="1">
        <v>23.56</v>
      </c>
      <c r="G97" s="6">
        <v>1</v>
      </c>
      <c r="H97" s="1" t="e">
        <v>#N/A</v>
      </c>
      <c r="I97" s="1" t="s">
        <v>121</v>
      </c>
      <c r="J97" s="1"/>
      <c r="K97" s="1">
        <f t="shared" si="17"/>
        <v>0</v>
      </c>
      <c r="L97" s="1"/>
      <c r="M97" s="1"/>
      <c r="N97" s="1"/>
      <c r="O97" s="1"/>
      <c r="P97" s="1">
        <f t="shared" si="19"/>
        <v>0</v>
      </c>
      <c r="Q97" s="5"/>
      <c r="R97" s="5"/>
      <c r="S97" s="1"/>
      <c r="T97" s="1" t="e">
        <f t="shared" si="21"/>
        <v>#DIV/0!</v>
      </c>
      <c r="U97" s="1" t="e">
        <f t="shared" si="22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26" t="s">
        <v>70</v>
      </c>
      <c r="AC97" s="1">
        <f t="shared" si="20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5" t="s">
        <v>139</v>
      </c>
      <c r="B98" s="15" t="s">
        <v>32</v>
      </c>
      <c r="C98" s="15"/>
      <c r="D98" s="15">
        <v>2.6</v>
      </c>
      <c r="E98" s="24">
        <v>2.6</v>
      </c>
      <c r="F98" s="15"/>
      <c r="G98" s="16">
        <v>0</v>
      </c>
      <c r="H98" s="15" t="e">
        <v>#N/A</v>
      </c>
      <c r="I98" s="15" t="s">
        <v>50</v>
      </c>
      <c r="J98" s="15">
        <v>2.6</v>
      </c>
      <c r="K98" s="15">
        <f t="shared" ref="K98:K100" si="24">E98-J98</f>
        <v>0</v>
      </c>
      <c r="L98" s="15"/>
      <c r="M98" s="15"/>
      <c r="N98" s="15"/>
      <c r="O98" s="15"/>
      <c r="P98" s="15">
        <f t="shared" si="19"/>
        <v>0.52</v>
      </c>
      <c r="Q98" s="17"/>
      <c r="R98" s="17"/>
      <c r="S98" s="15"/>
      <c r="T98" s="15">
        <f t="shared" si="21"/>
        <v>0</v>
      </c>
      <c r="U98" s="15">
        <f t="shared" si="22"/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8"/>
      <c r="AC98" s="15">
        <f t="shared" si="20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5" t="s">
        <v>140</v>
      </c>
      <c r="B99" s="15" t="s">
        <v>38</v>
      </c>
      <c r="C99" s="15"/>
      <c r="D99" s="15">
        <v>10</v>
      </c>
      <c r="E99" s="15"/>
      <c r="F99" s="24">
        <v>10</v>
      </c>
      <c r="G99" s="16">
        <v>0</v>
      </c>
      <c r="H99" s="15" t="e">
        <v>#N/A</v>
      </c>
      <c r="I99" s="15" t="s">
        <v>50</v>
      </c>
      <c r="J99" s="15"/>
      <c r="K99" s="15">
        <f t="shared" si="24"/>
        <v>0</v>
      </c>
      <c r="L99" s="15"/>
      <c r="M99" s="15"/>
      <c r="N99" s="15"/>
      <c r="O99" s="15"/>
      <c r="P99" s="15">
        <f t="shared" si="19"/>
        <v>0</v>
      </c>
      <c r="Q99" s="17"/>
      <c r="R99" s="17"/>
      <c r="S99" s="15"/>
      <c r="T99" s="15" t="e">
        <f t="shared" si="21"/>
        <v>#DIV/0!</v>
      </c>
      <c r="U99" s="15" t="e">
        <f t="shared" si="22"/>
        <v>#DIV/0!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9" t="s">
        <v>144</v>
      </c>
      <c r="AC99" s="15">
        <f t="shared" si="20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5" t="s">
        <v>141</v>
      </c>
      <c r="B100" s="15" t="s">
        <v>38</v>
      </c>
      <c r="C100" s="15">
        <v>-6</v>
      </c>
      <c r="D100" s="15">
        <v>6</v>
      </c>
      <c r="E100" s="15"/>
      <c r="F100" s="15"/>
      <c r="G100" s="16">
        <v>0</v>
      </c>
      <c r="H100" s="15" t="e">
        <v>#N/A</v>
      </c>
      <c r="I100" s="15" t="s">
        <v>50</v>
      </c>
      <c r="J100" s="15"/>
      <c r="K100" s="15">
        <f t="shared" si="24"/>
        <v>0</v>
      </c>
      <c r="L100" s="15"/>
      <c r="M100" s="15"/>
      <c r="N100" s="15"/>
      <c r="O100" s="15"/>
      <c r="P100" s="15">
        <f t="shared" si="19"/>
        <v>0</v>
      </c>
      <c r="Q100" s="17"/>
      <c r="R100" s="17"/>
      <c r="S100" s="15"/>
      <c r="T100" s="15" t="e">
        <f t="shared" si="21"/>
        <v>#DIV/0!</v>
      </c>
      <c r="U100" s="15" t="e">
        <f t="shared" si="22"/>
        <v>#DIV/0!</v>
      </c>
      <c r="V100" s="15">
        <v>1.4</v>
      </c>
      <c r="W100" s="15">
        <v>1.4</v>
      </c>
      <c r="X100" s="15">
        <v>0</v>
      </c>
      <c r="Y100" s="15">
        <v>0</v>
      </c>
      <c r="Z100" s="15">
        <v>0</v>
      </c>
      <c r="AA100" s="15">
        <v>0</v>
      </c>
      <c r="AB100" s="18" t="s">
        <v>142</v>
      </c>
      <c r="AC100" s="15">
        <f t="shared" si="20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0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0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0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0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0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0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0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0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0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0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0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0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0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0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0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0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0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0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0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0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0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0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0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0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0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0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0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0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0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0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0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0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0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0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0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0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0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0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0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0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0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0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0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0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0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0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0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0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0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0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0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0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0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0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0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0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0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0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0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0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0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0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0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0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0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0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0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0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0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0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0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0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0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0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0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0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0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0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0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0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0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0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0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0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0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0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0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0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0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0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0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0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0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0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0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0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0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0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0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0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0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0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0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0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0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0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0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0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0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0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0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0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0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0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0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0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0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0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0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0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0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0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0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0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0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0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0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0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0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0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0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0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0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0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0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0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0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0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0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0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0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0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0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0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0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0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0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0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0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0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0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0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0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0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0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0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0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0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0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0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0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0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0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0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0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0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0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0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0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0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0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0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0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0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0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0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0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0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0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0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0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0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0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0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0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0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0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0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0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0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0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0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0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0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0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0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0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0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0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0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0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0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0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0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0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0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0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0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0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0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0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0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0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0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0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0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0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0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0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0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0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0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0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0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0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0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0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0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0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0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0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0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0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0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0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0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0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0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0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0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0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0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0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0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0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0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0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0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0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0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0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0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0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0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0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0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0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0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0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0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0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0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0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0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0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0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0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0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0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0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0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0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0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0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0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0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0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0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0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0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0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0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0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0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0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0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0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0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0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0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0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0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0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0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0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0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0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0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0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0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0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0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0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0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0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0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0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0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0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0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0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0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0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0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0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0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0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0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0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0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0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0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0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0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0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0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0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0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0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0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0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0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0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0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0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0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0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0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0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0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0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0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0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0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0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0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0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0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0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0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0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0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0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0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0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0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0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0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0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0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0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0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0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0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0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0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0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0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0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0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0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0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0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0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0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0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0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0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0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0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0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0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0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0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0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0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0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0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0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0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0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0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0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0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0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C100" xr:uid="{7681F844-4375-4B0A-8DFB-C14AC2EAFE2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2024-08-07T06:20:22Z</dcterms:created>
  <dcterms:modified xsi:type="dcterms:W3CDTF">2024-08-08T08:10:15Z</dcterms:modified>
</cp:coreProperties>
</file>