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07,08,24 ПОКОМ КИ филиалы\"/>
    </mc:Choice>
  </mc:AlternateContent>
  <xr:revisionPtr revIDLastSave="0" documentId="13_ncr:1_{E81BDC94-3B21-43E0-AD05-4DE2354094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8" i="1" l="1"/>
  <c r="E98" i="1"/>
  <c r="E95" i="1"/>
  <c r="O74" i="1"/>
  <c r="S74" i="1" s="1"/>
  <c r="K74" i="1"/>
  <c r="AB14" i="1"/>
  <c r="AB16" i="1"/>
  <c r="AB17" i="1"/>
  <c r="AB20" i="1"/>
  <c r="AB22" i="1"/>
  <c r="AB23" i="1"/>
  <c r="AB28" i="1"/>
  <c r="AB29" i="1"/>
  <c r="AB31" i="1"/>
  <c r="AB32" i="1"/>
  <c r="AB34" i="1"/>
  <c r="AB36" i="1"/>
  <c r="AB37" i="1"/>
  <c r="AB41" i="1"/>
  <c r="AB44" i="1"/>
  <c r="AB54" i="1"/>
  <c r="AB55" i="1"/>
  <c r="AB56" i="1"/>
  <c r="AB58" i="1"/>
  <c r="AB62" i="1"/>
  <c r="AB64" i="1"/>
  <c r="AB65" i="1"/>
  <c r="AB71" i="1"/>
  <c r="AB73" i="1"/>
  <c r="AB74" i="1"/>
  <c r="AB75" i="1"/>
  <c r="AB76" i="1"/>
  <c r="AB77" i="1"/>
  <c r="AB78" i="1"/>
  <c r="AB79" i="1"/>
  <c r="AB80" i="1"/>
  <c r="AB81" i="1"/>
  <c r="AB83" i="1"/>
  <c r="AB89" i="1"/>
  <c r="AB100" i="1"/>
  <c r="T74" i="1" l="1"/>
  <c r="O7" i="1"/>
  <c r="P7" i="1" s="1"/>
  <c r="AB7" i="1" s="1"/>
  <c r="O8" i="1"/>
  <c r="AB8" i="1" s="1"/>
  <c r="O9" i="1"/>
  <c r="AB9" i="1" s="1"/>
  <c r="O10" i="1"/>
  <c r="O11" i="1"/>
  <c r="O12" i="1"/>
  <c r="AB12" i="1" s="1"/>
  <c r="O13" i="1"/>
  <c r="AB13" i="1" s="1"/>
  <c r="O14" i="1"/>
  <c r="O15" i="1"/>
  <c r="AB15" i="1" s="1"/>
  <c r="O16" i="1"/>
  <c r="O17" i="1"/>
  <c r="O18" i="1"/>
  <c r="O19" i="1"/>
  <c r="P19" i="1" s="1"/>
  <c r="O20" i="1"/>
  <c r="O21" i="1"/>
  <c r="O22" i="1"/>
  <c r="O23" i="1"/>
  <c r="O24" i="1"/>
  <c r="O25" i="1"/>
  <c r="O26" i="1"/>
  <c r="O27" i="1"/>
  <c r="AB27" i="1" s="1"/>
  <c r="O28" i="1"/>
  <c r="O29" i="1"/>
  <c r="O30" i="1"/>
  <c r="P30" i="1" s="1"/>
  <c r="O31" i="1"/>
  <c r="O32" i="1"/>
  <c r="O33" i="1"/>
  <c r="P33" i="1" s="1"/>
  <c r="O34" i="1"/>
  <c r="O35" i="1"/>
  <c r="AB35" i="1" s="1"/>
  <c r="O36" i="1"/>
  <c r="O37" i="1"/>
  <c r="O38" i="1"/>
  <c r="P38" i="1" s="1"/>
  <c r="AB38" i="1" s="1"/>
  <c r="O39" i="1"/>
  <c r="O40" i="1"/>
  <c r="O41" i="1"/>
  <c r="O42" i="1"/>
  <c r="AB42" i="1" s="1"/>
  <c r="O43" i="1"/>
  <c r="P43" i="1" s="1"/>
  <c r="AB43" i="1" s="1"/>
  <c r="O44" i="1"/>
  <c r="O45" i="1"/>
  <c r="P45" i="1" s="1"/>
  <c r="AB45" i="1" s="1"/>
  <c r="O46" i="1"/>
  <c r="AB46" i="1" s="1"/>
  <c r="O47" i="1"/>
  <c r="AB47" i="1" s="1"/>
  <c r="O48" i="1"/>
  <c r="O49" i="1"/>
  <c r="AB49" i="1" s="1"/>
  <c r="O50" i="1"/>
  <c r="P50" i="1" s="1"/>
  <c r="AB50" i="1" s="1"/>
  <c r="O51" i="1"/>
  <c r="P51" i="1" s="1"/>
  <c r="AB51" i="1" s="1"/>
  <c r="O52" i="1"/>
  <c r="AB52" i="1" s="1"/>
  <c r="O53" i="1"/>
  <c r="AB53" i="1" s="1"/>
  <c r="O54" i="1"/>
  <c r="O55" i="1"/>
  <c r="O56" i="1"/>
  <c r="O57" i="1"/>
  <c r="P57" i="1" s="1"/>
  <c r="AB57" i="1" s="1"/>
  <c r="O58" i="1"/>
  <c r="O59" i="1"/>
  <c r="P59" i="1" s="1"/>
  <c r="AB59" i="1" s="1"/>
  <c r="O60" i="1"/>
  <c r="O61" i="1"/>
  <c r="P61" i="1" s="1"/>
  <c r="AB61" i="1" s="1"/>
  <c r="O62" i="1"/>
  <c r="O63" i="1"/>
  <c r="AB63" i="1" s="1"/>
  <c r="O64" i="1"/>
  <c r="O65" i="1"/>
  <c r="O66" i="1"/>
  <c r="AB66" i="1" s="1"/>
  <c r="O67" i="1"/>
  <c r="O68" i="1"/>
  <c r="O69" i="1"/>
  <c r="AB69" i="1" s="1"/>
  <c r="O70" i="1"/>
  <c r="AB70" i="1" s="1"/>
  <c r="O71" i="1"/>
  <c r="O72" i="1"/>
  <c r="AB72" i="1" s="1"/>
  <c r="O73" i="1"/>
  <c r="O75" i="1"/>
  <c r="O76" i="1"/>
  <c r="O77" i="1"/>
  <c r="O78" i="1"/>
  <c r="O79" i="1"/>
  <c r="O80" i="1"/>
  <c r="O81" i="1"/>
  <c r="O82" i="1"/>
  <c r="AB82" i="1" s="1"/>
  <c r="O83" i="1"/>
  <c r="O84" i="1"/>
  <c r="AB84" i="1" s="1"/>
  <c r="O85" i="1"/>
  <c r="P85" i="1" s="1"/>
  <c r="AB85" i="1" s="1"/>
  <c r="O86" i="1"/>
  <c r="P86" i="1" s="1"/>
  <c r="AB86" i="1" s="1"/>
  <c r="O87" i="1"/>
  <c r="P87" i="1" s="1"/>
  <c r="AB87" i="1" s="1"/>
  <c r="O88" i="1"/>
  <c r="AB88" i="1" s="1"/>
  <c r="O89" i="1"/>
  <c r="O90" i="1"/>
  <c r="P90" i="1" s="1"/>
  <c r="AB90" i="1" s="1"/>
  <c r="O91" i="1"/>
  <c r="P91" i="1" s="1"/>
  <c r="AB91" i="1" s="1"/>
  <c r="O92" i="1"/>
  <c r="O93" i="1"/>
  <c r="AB93" i="1" s="1"/>
  <c r="O94" i="1"/>
  <c r="O95" i="1"/>
  <c r="AB95" i="1" s="1"/>
  <c r="O96" i="1"/>
  <c r="AB96" i="1" s="1"/>
  <c r="O97" i="1"/>
  <c r="P97" i="1" s="1"/>
  <c r="O98" i="1"/>
  <c r="P98" i="1" s="1"/>
  <c r="O99" i="1"/>
  <c r="AB99" i="1" s="1"/>
  <c r="O100" i="1"/>
  <c r="O6" i="1"/>
  <c r="AB6" i="1" s="1"/>
  <c r="AB97" i="1" l="1"/>
  <c r="P68" i="1"/>
  <c r="AB68" i="1" s="1"/>
  <c r="P48" i="1"/>
  <c r="AB48" i="1" s="1"/>
  <c r="P40" i="1"/>
  <c r="AB40" i="1" s="1"/>
  <c r="P26" i="1"/>
  <c r="AB26" i="1" s="1"/>
  <c r="P24" i="1"/>
  <c r="AB24" i="1" s="1"/>
  <c r="P18" i="1"/>
  <c r="AB18" i="1" s="1"/>
  <c r="P10" i="1"/>
  <c r="AB10" i="1" s="1"/>
  <c r="AB98" i="1"/>
  <c r="P92" i="1"/>
  <c r="AB92" i="1" s="1"/>
  <c r="P67" i="1"/>
  <c r="AB67" i="1" s="1"/>
  <c r="AB33" i="1"/>
  <c r="P25" i="1"/>
  <c r="AB25" i="1" s="1"/>
  <c r="P21" i="1"/>
  <c r="AB21" i="1" s="1"/>
  <c r="AB19" i="1"/>
  <c r="P11" i="1"/>
  <c r="AB11" i="1" s="1"/>
  <c r="AB30" i="1"/>
  <c r="P94" i="1"/>
  <c r="AB94" i="1" s="1"/>
  <c r="P60" i="1"/>
  <c r="AB60" i="1" s="1"/>
  <c r="P39" i="1"/>
  <c r="AB39" i="1" s="1"/>
  <c r="T100" i="1"/>
  <c r="S100" i="1"/>
  <c r="T98" i="1"/>
  <c r="T96" i="1"/>
  <c r="S96" i="1"/>
  <c r="T94" i="1"/>
  <c r="T92" i="1"/>
  <c r="T90" i="1"/>
  <c r="S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3" i="1"/>
  <c r="T73" i="1"/>
  <c r="S71" i="1"/>
  <c r="T71" i="1"/>
  <c r="S69" i="1"/>
  <c r="T69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T25" i="1"/>
  <c r="S23" i="1"/>
  <c r="T23" i="1"/>
  <c r="T21" i="1"/>
  <c r="T18" i="1"/>
  <c r="S16" i="1"/>
  <c r="T16" i="1"/>
  <c r="S13" i="1"/>
  <c r="T13" i="1"/>
  <c r="S11" i="1"/>
  <c r="T11" i="1"/>
  <c r="S9" i="1"/>
  <c r="T9" i="1"/>
  <c r="S7" i="1"/>
  <c r="T7" i="1"/>
  <c r="S6" i="1"/>
  <c r="T6" i="1"/>
  <c r="T99" i="1"/>
  <c r="S99" i="1"/>
  <c r="T97" i="1"/>
  <c r="T95" i="1"/>
  <c r="S95" i="1"/>
  <c r="T93" i="1"/>
  <c r="S93" i="1"/>
  <c r="T91" i="1"/>
  <c r="S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2" i="1"/>
  <c r="T72" i="1"/>
  <c r="S70" i="1"/>
  <c r="T70" i="1"/>
  <c r="T68" i="1"/>
  <c r="S66" i="1"/>
  <c r="T66" i="1"/>
  <c r="S64" i="1"/>
  <c r="T64" i="1"/>
  <c r="S62" i="1"/>
  <c r="T62" i="1"/>
  <c r="T60" i="1"/>
  <c r="S58" i="1"/>
  <c r="T58" i="1"/>
  <c r="S56" i="1"/>
  <c r="T56" i="1"/>
  <c r="S54" i="1"/>
  <c r="T54" i="1"/>
  <c r="S52" i="1"/>
  <c r="T52" i="1"/>
  <c r="S50" i="1"/>
  <c r="T50" i="1"/>
  <c r="T48" i="1"/>
  <c r="S46" i="1"/>
  <c r="T46" i="1"/>
  <c r="S44" i="1"/>
  <c r="T44" i="1"/>
  <c r="S42" i="1"/>
  <c r="T42" i="1"/>
  <c r="T40" i="1"/>
  <c r="S38" i="1"/>
  <c r="T38" i="1"/>
  <c r="S36" i="1"/>
  <c r="T36" i="1"/>
  <c r="S34" i="1"/>
  <c r="T34" i="1"/>
  <c r="S32" i="1"/>
  <c r="T32" i="1"/>
  <c r="T30" i="1"/>
  <c r="S28" i="1"/>
  <c r="T28" i="1"/>
  <c r="T26" i="1"/>
  <c r="S24" i="1"/>
  <c r="T24" i="1"/>
  <c r="S22" i="1"/>
  <c r="T22" i="1"/>
  <c r="S20" i="1"/>
  <c r="T20" i="1"/>
  <c r="T19" i="1"/>
  <c r="S17" i="1"/>
  <c r="T17" i="1"/>
  <c r="S15" i="1"/>
  <c r="T15" i="1"/>
  <c r="S14" i="1"/>
  <c r="T14" i="1"/>
  <c r="S12" i="1"/>
  <c r="T12" i="1"/>
  <c r="T10" i="1"/>
  <c r="S8" i="1"/>
  <c r="T8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0" i="1" l="1"/>
  <c r="S68" i="1"/>
  <c r="S21" i="1"/>
  <c r="S92" i="1"/>
  <c r="S94" i="1"/>
  <c r="S18" i="1"/>
  <c r="S25" i="1"/>
  <c r="S19" i="1"/>
  <c r="S26" i="1"/>
  <c r="S98" i="1"/>
  <c r="S40" i="1"/>
  <c r="S48" i="1"/>
  <c r="S97" i="1"/>
  <c r="S67" i="1"/>
  <c r="S30" i="1"/>
  <c r="AB5" i="1"/>
  <c r="P5" i="1"/>
  <c r="S60" i="1"/>
  <c r="S39" i="1"/>
  <c r="K5" i="1"/>
</calcChain>
</file>

<file path=xl/sharedStrings.xml><?xml version="1.0" encoding="utf-8"?>
<sst xmlns="http://schemas.openxmlformats.org/spreadsheetml/2006/main" count="369" uniqueCount="143">
  <si>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</si>
  <si>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</si>
  <si>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</si>
  <si>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</si>
  <si>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</si>
  <si>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</si>
  <si>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</si>
  <si>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</si>
  <si>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</si>
  <si>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</si>
  <si>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</si>
  <si>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</si>
  <si>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</si>
  <si>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</si>
  <si>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</si>
  <si>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</si>
  <si>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</si>
  <si>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</si>
  <si>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</si>
  <si>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</si>
  <si>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</si>
  <si>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</si>
  <si>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</si>
  <si>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07,08,</t>
  </si>
  <si>
    <t>01,08,</t>
  </si>
  <si>
    <t>31,07,</t>
  </si>
  <si>
    <t>25,07,</t>
  </si>
  <si>
    <t>24,07,</t>
  </si>
  <si>
    <t>18,07,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</si>
  <si>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</si>
  <si>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</si>
  <si>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</si>
  <si>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</si>
  <si>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</si>
  <si>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</si>
  <si>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</si>
  <si>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</si>
  <si>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</si>
  <si>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</si>
  <si>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</si>
  <si>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</si>
  <si>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</si>
  <si>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064  Колбаса Молочная Дугушка, вектор 0,4 кг, ТМ Стародворье  ПОКОМ</t>
  </si>
  <si>
    <t>нет потребности</t>
  </si>
  <si>
    <t>не в матрице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</si>
  <si>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</si>
  <si>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</si>
  <si>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</si>
  <si>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</si>
  <si>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</si>
  <si>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</si>
  <si>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</si>
  <si>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</si>
  <si>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</si>
  <si>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</si>
  <si>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</si>
  <si>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</si>
  <si>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</si>
  <si>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</si>
  <si>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</si>
  <si>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</si>
  <si>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</si>
  <si>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</si>
  <si>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</si>
  <si>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</si>
  <si>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</si>
  <si>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</si>
  <si>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</si>
  <si>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</si>
  <si>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</si>
  <si>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</si>
  <si>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</si>
  <si>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</si>
  <si>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</si>
  <si>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</si>
  <si>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</si>
  <si>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</si>
  <si>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</si>
  <si>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</si>
  <si>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</si>
  <si>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</si>
  <si>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</si>
  <si>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</si>
  <si>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</si>
  <si>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</si>
  <si>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</si>
  <si>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</si>
  <si>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</si>
  <si>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</si>
  <si>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</si>
  <si>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</si>
  <si>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</si>
  <si>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</si>
  <si>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</si>
  <si>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</si>
  <si>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</si>
  <si>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</si>
  <si>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</si>
  <si>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</si>
  <si>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</si>
  <si>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</si>
  <si>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</si>
  <si>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</si>
  <si>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</si>
  <si>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</si>
  <si>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</si>
  <si>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</si>
  <si>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378 Колбаса Докторская Дугушка ТМ Стародворье ТС Дугушка в оболочке вектор 0,6 кг.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</si>
  <si>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</si>
  <si>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</si>
  <si>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</si>
  <si>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</si>
  <si>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</si>
  <si>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</si>
  <si>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</si>
  <si>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</si>
  <si>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</si>
  <si>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>нужно увеличить продажи!!!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</si>
  <si>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</si>
  <si>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</si>
  <si>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 / 22,07 заказ Фомина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</si>
  <si>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</si>
  <si>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</si>
  <si>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</si>
  <si>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</si>
  <si>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</si>
  <si>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</si>
  <si>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</si>
  <si>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</si>
  <si>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</si>
  <si>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</si>
  <si>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</si>
  <si>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</si>
  <si>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</si>
  <si>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</si>
  <si>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>завод не отгружает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</si>
  <si>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</si>
  <si>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</si>
  <si>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</si>
  <si>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</si>
  <si>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22,07 заказ Фомина</t>
    </r>
  </si>
  <si>
    <t>заказ</t>
  </si>
  <si>
    <t>10,08,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</si>
</sst>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42578125" style="8" customWidth="1"/>
    <col min="8" max="8" width="5.42578125" customWidth="1"/>
    <col min="9" max="9" width="13" customWidth="1"/>
    <col min="10" max="11" width="6.7109375" customWidth="1"/>
    <col min="12" max="13" width="0.85546875" customWidth="1"/>
    <col min="14" max="17" width="6.7109375" customWidth="1"/>
    <col min="18" max="18" width="22" customWidth="1"/>
    <col min="19" max="20" width="5.140625" customWidth="1"/>
    <col min="21" max="26" width="5.7109375" customWidth="1"/>
    <col min="27" max="27" width="28.140625" customWidth="1"/>
    <col min="28" max="47" width="8" customWidth="1"/>
  </cols>
  <sheetData>
    <row r="1" spans="1:47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141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SUM(E6:E498)</f>
        <v>36691.313999999998</v>
      </c>
      <c r="F5" s="4">
        <f>SUM(F6:F498)</f>
        <v>46097.62799999999</v>
      </c>
      <c r="G5" s="6"/>
      <c r="H5" s="1"/>
      <c r="I5" s="1"/>
      <c r="J5" s="4">
        <f t="shared" ref="J5:Q5" si="0">SUM(J6:J498)</f>
        <v>36544.255000000005</v>
      </c>
      <c r="K5" s="4">
        <f t="shared" si="0"/>
        <v>147.05899999999912</v>
      </c>
      <c r="L5" s="4">
        <f t="shared" si="0"/>
        <v>0</v>
      </c>
      <c r="M5" s="4">
        <f t="shared" si="0"/>
        <v>0</v>
      </c>
      <c r="N5" s="4">
        <f t="shared" si="0"/>
        <v>7207.1171200000035</v>
      </c>
      <c r="O5" s="4">
        <f t="shared" si="0"/>
        <v>7338.2627999999977</v>
      </c>
      <c r="P5" s="4">
        <f t="shared" si="0"/>
        <v>20989.005779999992</v>
      </c>
      <c r="Q5" s="4">
        <f t="shared" si="0"/>
        <v>0</v>
      </c>
      <c r="R5" s="1"/>
      <c r="S5" s="1"/>
      <c r="T5" s="1"/>
      <c r="U5" s="4">
        <f t="shared" ref="U5:Z5" si="1">SUM(U6:U498)</f>
        <v>6847.8267999999998</v>
      </c>
      <c r="V5" s="4">
        <f t="shared" si="1"/>
        <v>7308.0645999999988</v>
      </c>
      <c r="W5" s="4">
        <f t="shared" si="1"/>
        <v>7328.1369999999997</v>
      </c>
      <c r="X5" s="4">
        <f t="shared" si="1"/>
        <v>7243.99</v>
      </c>
      <c r="Y5" s="4">
        <f t="shared" si="1"/>
        <v>7249.4106000000002</v>
      </c>
      <c r="Z5" s="4">
        <f t="shared" si="1"/>
        <v>7326.803200000003</v>
      </c>
      <c r="AA5" s="1"/>
      <c r="AB5" s="4">
        <f>SUM(AB6:AB498)</f>
        <v>17655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30</v>
      </c>
      <c r="B6" s="1" t="s">
        <v>31</v>
      </c>
      <c r="C6" s="1">
        <v>449.44600000000003</v>
      </c>
      <c r="D6" s="1">
        <v>644.11699999999996</v>
      </c>
      <c r="E6" s="1">
        <v>239.447</v>
      </c>
      <c r="F6" s="1">
        <v>814.93799999999999</v>
      </c>
      <c r="G6" s="6">
        <v>1</v>
      </c>
      <c r="H6" s="1">
        <v>50</v>
      </c>
      <c r="I6" s="1" t="s">
        <v>32</v>
      </c>
      <c r="J6" s="1">
        <v>224.9</v>
      </c>
      <c r="K6" s="1">
        <f t="shared" ref="K6:K35" si="2">E6-J6</f>
        <v>14.546999999999997</v>
      </c>
      <c r="L6" s="1"/>
      <c r="M6" s="1"/>
      <c r="N6" s="1"/>
      <c r="O6" s="1">
        <f>E6/5</f>
        <v>47.889400000000002</v>
      </c>
      <c r="P6" s="5"/>
      <c r="Q6" s="5"/>
      <c r="R6" s="1"/>
      <c r="S6" s="1">
        <f>(F6+N6+P6)/O6</f>
        <v>17.017085200482779</v>
      </c>
      <c r="T6" s="1">
        <f>(F6+N6)/O6</f>
        <v>17.017085200482779</v>
      </c>
      <c r="U6" s="1">
        <v>45.218400000000003</v>
      </c>
      <c r="V6" s="1">
        <v>50.678400000000003</v>
      </c>
      <c r="W6" s="1">
        <v>63.644199999999998</v>
      </c>
      <c r="X6" s="1">
        <v>64.798400000000001</v>
      </c>
      <c r="Y6" s="1">
        <v>58.135000000000012</v>
      </c>
      <c r="Z6" s="1">
        <v>57.046599999999998</v>
      </c>
      <c r="AA6" s="12" t="s">
        <v>41</v>
      </c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33</v>
      </c>
      <c r="B7" s="1" t="s">
        <v>31</v>
      </c>
      <c r="C7" s="1">
        <v>266.065</v>
      </c>
      <c r="D7" s="1">
        <v>402.22500000000002</v>
      </c>
      <c r="E7" s="1">
        <v>248.37299999999999</v>
      </c>
      <c r="F7" s="1">
        <v>361.90199999999999</v>
      </c>
      <c r="G7" s="6">
        <v>1</v>
      </c>
      <c r="H7" s="1">
        <v>45</v>
      </c>
      <c r="I7" s="1" t="s">
        <v>32</v>
      </c>
      <c r="J7" s="1">
        <v>236.95</v>
      </c>
      <c r="K7" s="1">
        <f t="shared" si="2"/>
        <v>11.423000000000002</v>
      </c>
      <c r="L7" s="1"/>
      <c r="M7" s="1"/>
      <c r="N7" s="1">
        <v>81.227659999999759</v>
      </c>
      <c r="O7" s="1">
        <f t="shared" ref="O7:O68" si="4">E7/5</f>
        <v>49.674599999999998</v>
      </c>
      <c r="P7" s="5">
        <f t="shared" ref="P7" si="5">10*O7-N7-F7</f>
        <v>53.616340000000207</v>
      </c>
      <c r="Q7" s="5"/>
      <c r="R7" s="1"/>
      <c r="S7" s="1">
        <f t="shared" ref="S7:S68" si="6">(F7+N7+P7)/O7</f>
        <v>9.9999999999999982</v>
      </c>
      <c r="T7" s="1">
        <f t="shared" ref="T7:T68" si="7">(F7+N7)/O7</f>
        <v>8.9206487822750411</v>
      </c>
      <c r="U7" s="1">
        <v>50.355200000000004</v>
      </c>
      <c r="V7" s="1">
        <v>57.894000000000013</v>
      </c>
      <c r="W7" s="1">
        <v>55.828200000000002</v>
      </c>
      <c r="X7" s="1">
        <v>51.383799999999987</v>
      </c>
      <c r="Y7" s="1">
        <v>47.686</v>
      </c>
      <c r="Z7" s="1">
        <v>53.736400000000003</v>
      </c>
      <c r="AA7" s="1"/>
      <c r="AB7" s="1">
        <f t="shared" si="3"/>
        <v>54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34</v>
      </c>
      <c r="B8" s="1" t="s">
        <v>31</v>
      </c>
      <c r="C8" s="1">
        <v>550.86</v>
      </c>
      <c r="D8" s="1">
        <v>921.01900000000001</v>
      </c>
      <c r="E8" s="1">
        <v>537.12900000000002</v>
      </c>
      <c r="F8" s="1">
        <v>792.37199999999996</v>
      </c>
      <c r="G8" s="6">
        <v>1</v>
      </c>
      <c r="H8" s="1">
        <v>45</v>
      </c>
      <c r="I8" s="1" t="s">
        <v>32</v>
      </c>
      <c r="J8" s="1">
        <v>513.55499999999995</v>
      </c>
      <c r="K8" s="1">
        <f t="shared" si="2"/>
        <v>23.574000000000069</v>
      </c>
      <c r="L8" s="1"/>
      <c r="M8" s="1"/>
      <c r="N8" s="1">
        <v>231.8970999999998</v>
      </c>
      <c r="O8" s="1">
        <f t="shared" si="4"/>
        <v>107.42580000000001</v>
      </c>
      <c r="P8" s="5"/>
      <c r="Q8" s="5"/>
      <c r="R8" s="1"/>
      <c r="S8" s="1">
        <f t="shared" si="6"/>
        <v>9.5346657879205896</v>
      </c>
      <c r="T8" s="1">
        <f t="shared" si="7"/>
        <v>9.5346657879205896</v>
      </c>
      <c r="U8" s="1">
        <v>114.54259999999999</v>
      </c>
      <c r="V8" s="1">
        <v>117.319</v>
      </c>
      <c r="W8" s="1">
        <v>105.1296</v>
      </c>
      <c r="X8" s="1">
        <v>102.2928</v>
      </c>
      <c r="Y8" s="1">
        <v>102.0634</v>
      </c>
      <c r="Z8" s="1">
        <v>111.7544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35</v>
      </c>
      <c r="B9" s="1" t="s">
        <v>31</v>
      </c>
      <c r="C9" s="1">
        <v>51.832999999999998</v>
      </c>
      <c r="D9" s="1">
        <v>73.643000000000001</v>
      </c>
      <c r="E9" s="1">
        <v>23.187999999999999</v>
      </c>
      <c r="F9" s="1">
        <v>91.581999999999994</v>
      </c>
      <c r="G9" s="6">
        <v>1</v>
      </c>
      <c r="H9" s="1">
        <v>40</v>
      </c>
      <c r="I9" s="1" t="s">
        <v>32</v>
      </c>
      <c r="J9" s="1">
        <v>24.75</v>
      </c>
      <c r="K9" s="1">
        <f t="shared" si="2"/>
        <v>-1.5620000000000012</v>
      </c>
      <c r="L9" s="1"/>
      <c r="M9" s="1"/>
      <c r="N9" s="1"/>
      <c r="O9" s="1">
        <f t="shared" si="4"/>
        <v>4.6375999999999999</v>
      </c>
      <c r="P9" s="5"/>
      <c r="Q9" s="5"/>
      <c r="R9" s="1"/>
      <c r="S9" s="1">
        <f t="shared" si="6"/>
        <v>19.747714335000861</v>
      </c>
      <c r="T9" s="1">
        <f t="shared" si="7"/>
        <v>19.747714335000861</v>
      </c>
      <c r="U9" s="1">
        <v>4.7921999999999993</v>
      </c>
      <c r="V9" s="1">
        <v>4.5590000000000002</v>
      </c>
      <c r="W9" s="1">
        <v>3.6132</v>
      </c>
      <c r="X9" s="1">
        <v>5.7135999999999996</v>
      </c>
      <c r="Y9" s="1">
        <v>7.24</v>
      </c>
      <c r="Z9" s="1">
        <v>5.7520000000000007</v>
      </c>
      <c r="AA9" s="12" t="s">
        <v>41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36</v>
      </c>
      <c r="B10" s="1" t="s">
        <v>37</v>
      </c>
      <c r="C10" s="1">
        <v>909</v>
      </c>
      <c r="D10" s="1">
        <v>396</v>
      </c>
      <c r="E10" s="1">
        <v>644</v>
      </c>
      <c r="F10" s="1">
        <v>533</v>
      </c>
      <c r="G10" s="6">
        <v>0.45</v>
      </c>
      <c r="H10" s="1">
        <v>45</v>
      </c>
      <c r="I10" s="1" t="s">
        <v>32</v>
      </c>
      <c r="J10" s="1">
        <v>655</v>
      </c>
      <c r="K10" s="1">
        <f t="shared" si="2"/>
        <v>-11</v>
      </c>
      <c r="L10" s="1"/>
      <c r="M10" s="1"/>
      <c r="N10" s="1">
        <v>62.415200000000027</v>
      </c>
      <c r="O10" s="1">
        <f t="shared" si="4"/>
        <v>128.80000000000001</v>
      </c>
      <c r="P10" s="5">
        <f t="shared" ref="P10:P11" si="8">9.5*O10-N10-F10</f>
        <v>628.1848</v>
      </c>
      <c r="Q10" s="5"/>
      <c r="R10" s="1"/>
      <c r="S10" s="1">
        <f t="shared" si="6"/>
        <v>9.4999999999999982</v>
      </c>
      <c r="T10" s="1">
        <f t="shared" si="7"/>
        <v>4.6227888198757761</v>
      </c>
      <c r="U10" s="1">
        <v>106.6</v>
      </c>
      <c r="V10" s="1">
        <v>122</v>
      </c>
      <c r="W10" s="1">
        <v>129.4</v>
      </c>
      <c r="X10" s="1">
        <v>130.19999999999999</v>
      </c>
      <c r="Y10" s="1">
        <v>136.80000000000001</v>
      </c>
      <c r="Z10" s="1">
        <v>133</v>
      </c>
      <c r="AA10" s="1"/>
      <c r="AB10" s="1">
        <f t="shared" si="3"/>
        <v>283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38</v>
      </c>
      <c r="B11" s="1" t="s">
        <v>37</v>
      </c>
      <c r="C11" s="1">
        <v>883</v>
      </c>
      <c r="D11" s="1">
        <v>990</v>
      </c>
      <c r="E11" s="1">
        <v>1010.362</v>
      </c>
      <c r="F11" s="1">
        <v>716.63800000000003</v>
      </c>
      <c r="G11" s="6">
        <v>0.45</v>
      </c>
      <c r="H11" s="1">
        <v>45</v>
      </c>
      <c r="I11" s="1" t="s">
        <v>32</v>
      </c>
      <c r="J11" s="1">
        <v>1006</v>
      </c>
      <c r="K11" s="1">
        <f t="shared" si="2"/>
        <v>4.3619999999999663</v>
      </c>
      <c r="L11" s="1"/>
      <c r="M11" s="1"/>
      <c r="N11" s="1">
        <v>255.40000000000009</v>
      </c>
      <c r="O11" s="1">
        <f t="shared" si="4"/>
        <v>202.07239999999999</v>
      </c>
      <c r="P11" s="5">
        <f t="shared" si="8"/>
        <v>947.6497999999998</v>
      </c>
      <c r="Q11" s="5"/>
      <c r="R11" s="1"/>
      <c r="S11" s="1">
        <f t="shared" si="6"/>
        <v>9.5</v>
      </c>
      <c r="T11" s="1">
        <f t="shared" si="7"/>
        <v>4.810345203006448</v>
      </c>
      <c r="U11" s="1">
        <v>159.4</v>
      </c>
      <c r="V11" s="1">
        <v>158.4</v>
      </c>
      <c r="W11" s="1">
        <v>172.6</v>
      </c>
      <c r="X11" s="1">
        <v>177.4</v>
      </c>
      <c r="Y11" s="1">
        <v>184.8</v>
      </c>
      <c r="Z11" s="1">
        <v>174</v>
      </c>
      <c r="AA11" s="1"/>
      <c r="AB11" s="1">
        <f t="shared" si="3"/>
        <v>426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39</v>
      </c>
      <c r="B12" s="1" t="s">
        <v>37</v>
      </c>
      <c r="C12" s="1">
        <v>49</v>
      </c>
      <c r="D12" s="1">
        <v>195</v>
      </c>
      <c r="E12" s="1">
        <v>36</v>
      </c>
      <c r="F12" s="1">
        <v>203</v>
      </c>
      <c r="G12" s="6">
        <v>0.17</v>
      </c>
      <c r="H12" s="1">
        <v>180</v>
      </c>
      <c r="I12" s="1" t="s">
        <v>32</v>
      </c>
      <c r="J12" s="1">
        <v>36</v>
      </c>
      <c r="K12" s="1">
        <f t="shared" si="2"/>
        <v>0</v>
      </c>
      <c r="L12" s="1"/>
      <c r="M12" s="1"/>
      <c r="N12" s="1"/>
      <c r="O12" s="1">
        <f t="shared" si="4"/>
        <v>7.2</v>
      </c>
      <c r="P12" s="5"/>
      <c r="Q12" s="5"/>
      <c r="R12" s="1"/>
      <c r="S12" s="1">
        <f t="shared" si="6"/>
        <v>28.194444444444443</v>
      </c>
      <c r="T12" s="1">
        <f t="shared" si="7"/>
        <v>28.194444444444443</v>
      </c>
      <c r="U12" s="1">
        <v>7.4</v>
      </c>
      <c r="V12" s="1">
        <v>6.6</v>
      </c>
      <c r="W12" s="1">
        <v>4.2</v>
      </c>
      <c r="X12" s="1">
        <v>6</v>
      </c>
      <c r="Y12" s="1">
        <v>6.4</v>
      </c>
      <c r="Z12" s="1">
        <v>4.5999999999999996</v>
      </c>
      <c r="AA12" s="12" t="s">
        <v>41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40</v>
      </c>
      <c r="B13" s="1" t="s">
        <v>37</v>
      </c>
      <c r="C13" s="1">
        <v>48</v>
      </c>
      <c r="D13" s="1">
        <v>90</v>
      </c>
      <c r="E13" s="1">
        <v>27</v>
      </c>
      <c r="F13" s="1">
        <v>109</v>
      </c>
      <c r="G13" s="6">
        <v>0.3</v>
      </c>
      <c r="H13" s="1">
        <v>40</v>
      </c>
      <c r="I13" s="1" t="s">
        <v>32</v>
      </c>
      <c r="J13" s="1">
        <v>28</v>
      </c>
      <c r="K13" s="1">
        <f t="shared" si="2"/>
        <v>-1</v>
      </c>
      <c r="L13" s="1"/>
      <c r="M13" s="1"/>
      <c r="N13" s="1"/>
      <c r="O13" s="1">
        <f t="shared" si="4"/>
        <v>5.4</v>
      </c>
      <c r="P13" s="5"/>
      <c r="Q13" s="5"/>
      <c r="R13" s="1"/>
      <c r="S13" s="1">
        <f t="shared" si="6"/>
        <v>20.185185185185183</v>
      </c>
      <c r="T13" s="1">
        <f t="shared" si="7"/>
        <v>20.185185185185183</v>
      </c>
      <c r="U13" s="1">
        <v>1.8</v>
      </c>
      <c r="V13" s="1">
        <v>4.2</v>
      </c>
      <c r="W13" s="1">
        <v>9</v>
      </c>
      <c r="X13" s="1">
        <v>6.6</v>
      </c>
      <c r="Y13" s="1">
        <v>2.8</v>
      </c>
      <c r="Z13" s="1">
        <v>5.4</v>
      </c>
      <c r="AA13" s="12" t="s">
        <v>41</v>
      </c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5" t="s">
        <v>42</v>
      </c>
      <c r="B14" s="15" t="s">
        <v>37</v>
      </c>
      <c r="C14" s="15"/>
      <c r="D14" s="15">
        <v>210</v>
      </c>
      <c r="E14" s="15"/>
      <c r="F14" s="15"/>
      <c r="G14" s="16">
        <v>0</v>
      </c>
      <c r="H14" s="15" t="e">
        <v>#N/A</v>
      </c>
      <c r="I14" s="15" t="s">
        <v>32</v>
      </c>
      <c r="J14" s="15"/>
      <c r="K14" s="15">
        <f t="shared" si="2"/>
        <v>0</v>
      </c>
      <c r="L14" s="15"/>
      <c r="M14" s="15"/>
      <c r="N14" s="15"/>
      <c r="O14" s="15">
        <f t="shared" si="4"/>
        <v>0</v>
      </c>
      <c r="P14" s="17"/>
      <c r="Q14" s="17"/>
      <c r="R14" s="15"/>
      <c r="S14" s="15" t="e">
        <f t="shared" si="6"/>
        <v>#DIV/0!</v>
      </c>
      <c r="T14" s="15" t="e">
        <f t="shared" si="7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 t="s">
        <v>43</v>
      </c>
      <c r="AB14" s="15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45</v>
      </c>
      <c r="B15" s="1" t="s">
        <v>37</v>
      </c>
      <c r="C15" s="1">
        <v>113</v>
      </c>
      <c r="D15" s="1">
        <v>255</v>
      </c>
      <c r="E15" s="1">
        <v>111</v>
      </c>
      <c r="F15" s="1">
        <v>249</v>
      </c>
      <c r="G15" s="6">
        <v>0.17</v>
      </c>
      <c r="H15" s="1">
        <v>180</v>
      </c>
      <c r="I15" s="1" t="s">
        <v>32</v>
      </c>
      <c r="J15" s="1">
        <v>111</v>
      </c>
      <c r="K15" s="1">
        <f t="shared" si="2"/>
        <v>0</v>
      </c>
      <c r="L15" s="1"/>
      <c r="M15" s="1"/>
      <c r="N15" s="1"/>
      <c r="O15" s="1">
        <f t="shared" si="4"/>
        <v>22.2</v>
      </c>
      <c r="P15" s="5"/>
      <c r="Q15" s="5"/>
      <c r="R15" s="1"/>
      <c r="S15" s="1">
        <f t="shared" si="6"/>
        <v>11.216216216216216</v>
      </c>
      <c r="T15" s="1">
        <f t="shared" si="7"/>
        <v>11.216216216216216</v>
      </c>
      <c r="U15" s="1">
        <v>18.8</v>
      </c>
      <c r="V15" s="1">
        <v>17.8</v>
      </c>
      <c r="W15" s="1">
        <v>19.8</v>
      </c>
      <c r="X15" s="1">
        <v>20.2</v>
      </c>
      <c r="Y15" s="1">
        <v>15.2</v>
      </c>
      <c r="Z15" s="1">
        <v>18.2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5" t="s">
        <v>46</v>
      </c>
      <c r="B16" s="15" t="s">
        <v>37</v>
      </c>
      <c r="C16" s="15"/>
      <c r="D16" s="15">
        <v>12</v>
      </c>
      <c r="E16" s="15"/>
      <c r="F16" s="15"/>
      <c r="G16" s="16">
        <v>0</v>
      </c>
      <c r="H16" s="15" t="e">
        <v>#N/A</v>
      </c>
      <c r="I16" s="15" t="s">
        <v>32</v>
      </c>
      <c r="J16" s="15"/>
      <c r="K16" s="15">
        <f t="shared" si="2"/>
        <v>0</v>
      </c>
      <c r="L16" s="15"/>
      <c r="M16" s="15"/>
      <c r="N16" s="15"/>
      <c r="O16" s="15">
        <f t="shared" si="4"/>
        <v>0</v>
      </c>
      <c r="P16" s="17"/>
      <c r="Q16" s="17"/>
      <c r="R16" s="15"/>
      <c r="S16" s="15" t="e">
        <f t="shared" si="6"/>
        <v>#DIV/0!</v>
      </c>
      <c r="T16" s="15" t="e">
        <f t="shared" si="7"/>
        <v>#DIV/0!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 t="s">
        <v>43</v>
      </c>
      <c r="AB16" s="15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5" t="s">
        <v>47</v>
      </c>
      <c r="B17" s="15" t="s">
        <v>37</v>
      </c>
      <c r="C17" s="15"/>
      <c r="D17" s="15"/>
      <c r="E17" s="15"/>
      <c r="F17" s="15"/>
      <c r="G17" s="16">
        <v>0</v>
      </c>
      <c r="H17" s="15" t="e">
        <v>#N/A</v>
      </c>
      <c r="I17" s="15" t="s">
        <v>32</v>
      </c>
      <c r="J17" s="15"/>
      <c r="K17" s="15">
        <f t="shared" si="2"/>
        <v>0</v>
      </c>
      <c r="L17" s="15"/>
      <c r="M17" s="15"/>
      <c r="N17" s="15"/>
      <c r="O17" s="15">
        <f t="shared" si="4"/>
        <v>0</v>
      </c>
      <c r="P17" s="17"/>
      <c r="Q17" s="17"/>
      <c r="R17" s="15"/>
      <c r="S17" s="15" t="e">
        <f t="shared" si="6"/>
        <v>#DIV/0!</v>
      </c>
      <c r="T17" s="15" t="e">
        <f t="shared" si="7"/>
        <v>#DIV/0!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 t="s">
        <v>43</v>
      </c>
      <c r="AB17" s="15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48</v>
      </c>
      <c r="B18" s="1" t="s">
        <v>31</v>
      </c>
      <c r="C18" s="1">
        <v>3188.8310000000001</v>
      </c>
      <c r="D18" s="1">
        <v>1480.395</v>
      </c>
      <c r="E18" s="1">
        <v>2099.2959999999998</v>
      </c>
      <c r="F18" s="1">
        <v>2227.547</v>
      </c>
      <c r="G18" s="6">
        <v>1</v>
      </c>
      <c r="H18" s="1">
        <v>55</v>
      </c>
      <c r="I18" s="1" t="s">
        <v>32</v>
      </c>
      <c r="J18" s="1">
        <v>1989.95</v>
      </c>
      <c r="K18" s="1">
        <f t="shared" si="2"/>
        <v>109.34599999999978</v>
      </c>
      <c r="L18" s="1"/>
      <c r="M18" s="1"/>
      <c r="N18" s="1">
        <v>650.10939999999982</v>
      </c>
      <c r="O18" s="1">
        <f t="shared" si="4"/>
        <v>419.85919999999999</v>
      </c>
      <c r="P18" s="5">
        <f>9.2*O18-N18-F18</f>
        <v>985.04823999999962</v>
      </c>
      <c r="Q18" s="5"/>
      <c r="R18" s="1"/>
      <c r="S18" s="1">
        <f t="shared" si="6"/>
        <v>9.1999999999999993</v>
      </c>
      <c r="T18" s="1">
        <f t="shared" si="7"/>
        <v>6.85386053229273</v>
      </c>
      <c r="U18" s="1">
        <v>390.42739999999998</v>
      </c>
      <c r="V18" s="1">
        <v>431.9348</v>
      </c>
      <c r="W18" s="1">
        <v>482.24959999999999</v>
      </c>
      <c r="X18" s="1">
        <v>479.06700000000001</v>
      </c>
      <c r="Y18" s="1">
        <v>429.41940000000011</v>
      </c>
      <c r="Z18" s="1">
        <v>439.97579999999999</v>
      </c>
      <c r="AA18" s="1"/>
      <c r="AB18" s="1">
        <f t="shared" si="3"/>
        <v>985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49</v>
      </c>
      <c r="B19" s="1" t="s">
        <v>31</v>
      </c>
      <c r="C19" s="1">
        <v>2855.0479999999998</v>
      </c>
      <c r="D19" s="1">
        <v>3851.665</v>
      </c>
      <c r="E19" s="1">
        <v>2665.2689999999998</v>
      </c>
      <c r="F19" s="1">
        <v>3450.6840000000002</v>
      </c>
      <c r="G19" s="6">
        <v>1</v>
      </c>
      <c r="H19" s="1">
        <v>50</v>
      </c>
      <c r="I19" s="1" t="s">
        <v>32</v>
      </c>
      <c r="J19" s="1">
        <v>2650.6</v>
      </c>
      <c r="K19" s="1">
        <f t="shared" si="2"/>
        <v>14.668999999999869</v>
      </c>
      <c r="L19" s="1"/>
      <c r="M19" s="1"/>
      <c r="N19" s="1">
        <v>694.51279999999815</v>
      </c>
      <c r="O19" s="1">
        <f t="shared" si="4"/>
        <v>533.05379999999991</v>
      </c>
      <c r="P19" s="5">
        <f>9.3*O19-N19-F19</f>
        <v>812.20354000000134</v>
      </c>
      <c r="Q19" s="5"/>
      <c r="R19" s="1"/>
      <c r="S19" s="1">
        <f t="shared" si="6"/>
        <v>9.3000000000000007</v>
      </c>
      <c r="T19" s="1">
        <f t="shared" si="7"/>
        <v>7.7763197635960921</v>
      </c>
      <c r="U19" s="1">
        <v>517.99219999999991</v>
      </c>
      <c r="V19" s="1">
        <v>570.43320000000006</v>
      </c>
      <c r="W19" s="1">
        <v>530.66020000000003</v>
      </c>
      <c r="X19" s="1">
        <v>501.73919999999998</v>
      </c>
      <c r="Y19" s="1">
        <v>639.09379999999999</v>
      </c>
      <c r="Z19" s="1">
        <v>620.24680000000001</v>
      </c>
      <c r="AA19" s="1"/>
      <c r="AB19" s="1">
        <f t="shared" si="3"/>
        <v>812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5" t="s">
        <v>50</v>
      </c>
      <c r="B20" s="15" t="s">
        <v>31</v>
      </c>
      <c r="C20" s="15"/>
      <c r="D20" s="15">
        <v>164.72</v>
      </c>
      <c r="E20" s="15"/>
      <c r="F20" s="15"/>
      <c r="G20" s="16">
        <v>0</v>
      </c>
      <c r="H20" s="15">
        <v>50</v>
      </c>
      <c r="I20" s="15" t="s">
        <v>32</v>
      </c>
      <c r="J20" s="15">
        <v>42.1</v>
      </c>
      <c r="K20" s="15">
        <f t="shared" si="2"/>
        <v>-42.1</v>
      </c>
      <c r="L20" s="15"/>
      <c r="M20" s="15"/>
      <c r="N20" s="15"/>
      <c r="O20" s="15">
        <f t="shared" si="4"/>
        <v>0</v>
      </c>
      <c r="P20" s="17"/>
      <c r="Q20" s="17"/>
      <c r="R20" s="15"/>
      <c r="S20" s="15" t="e">
        <f t="shared" si="6"/>
        <v>#DIV/0!</v>
      </c>
      <c r="T20" s="15" t="e">
        <f t="shared" si="7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 t="s">
        <v>43</v>
      </c>
      <c r="AB20" s="15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51</v>
      </c>
      <c r="B21" s="1" t="s">
        <v>31</v>
      </c>
      <c r="C21" s="1">
        <v>3353.3679999999999</v>
      </c>
      <c r="D21" s="1">
        <v>4278.79</v>
      </c>
      <c r="E21" s="1">
        <v>2962.9180000000001</v>
      </c>
      <c r="F21" s="1">
        <v>4068.4589999999998</v>
      </c>
      <c r="G21" s="6">
        <v>1</v>
      </c>
      <c r="H21" s="1">
        <v>55</v>
      </c>
      <c r="I21" s="1" t="s">
        <v>32</v>
      </c>
      <c r="J21" s="1">
        <v>2812.3</v>
      </c>
      <c r="K21" s="1">
        <f t="shared" si="2"/>
        <v>150.61799999999994</v>
      </c>
      <c r="L21" s="1"/>
      <c r="M21" s="1"/>
      <c r="N21" s="1">
        <v>903.14750000000004</v>
      </c>
      <c r="O21" s="1">
        <f t="shared" si="4"/>
        <v>592.58360000000005</v>
      </c>
      <c r="P21" s="5">
        <f>9.5*O21-N21-F21</f>
        <v>657.9377000000004</v>
      </c>
      <c r="Q21" s="5"/>
      <c r="R21" s="1"/>
      <c r="S21" s="1">
        <f t="shared" si="6"/>
        <v>9.5</v>
      </c>
      <c r="T21" s="1">
        <f t="shared" si="7"/>
        <v>8.3897132826490637</v>
      </c>
      <c r="U21" s="1">
        <v>629.44260000000008</v>
      </c>
      <c r="V21" s="1">
        <v>701.31540000000007</v>
      </c>
      <c r="W21" s="1">
        <v>682.96640000000002</v>
      </c>
      <c r="X21" s="1">
        <v>665.68280000000004</v>
      </c>
      <c r="Y21" s="1">
        <v>570.43399999999997</v>
      </c>
      <c r="Z21" s="1">
        <v>577.45420000000001</v>
      </c>
      <c r="AA21" s="1"/>
      <c r="AB21" s="1">
        <f t="shared" si="3"/>
        <v>658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9" t="s">
        <v>52</v>
      </c>
      <c r="B22" s="9" t="s">
        <v>31</v>
      </c>
      <c r="C22" s="9">
        <v>406.59100000000001</v>
      </c>
      <c r="D22" s="9">
        <v>2354.0790000000002</v>
      </c>
      <c r="E22" s="13">
        <v>378.495</v>
      </c>
      <c r="F22" s="13">
        <v>1945.356</v>
      </c>
      <c r="G22" s="10">
        <v>0</v>
      </c>
      <c r="H22" s="9">
        <v>60</v>
      </c>
      <c r="I22" s="9" t="s">
        <v>53</v>
      </c>
      <c r="J22" s="9">
        <v>370.6</v>
      </c>
      <c r="K22" s="9">
        <f t="shared" si="2"/>
        <v>7.8949999999999818</v>
      </c>
      <c r="L22" s="9"/>
      <c r="M22" s="9"/>
      <c r="N22" s="9"/>
      <c r="O22" s="9">
        <f t="shared" si="4"/>
        <v>75.698999999999998</v>
      </c>
      <c r="P22" s="11"/>
      <c r="Q22" s="11"/>
      <c r="R22" s="9"/>
      <c r="S22" s="9">
        <f t="shared" si="6"/>
        <v>25.698569333808901</v>
      </c>
      <c r="T22" s="9">
        <f t="shared" si="7"/>
        <v>25.698569333808901</v>
      </c>
      <c r="U22" s="9">
        <v>247.63040000000001</v>
      </c>
      <c r="V22" s="9">
        <v>272.50740000000002</v>
      </c>
      <c r="W22" s="9">
        <v>189.6566</v>
      </c>
      <c r="X22" s="9">
        <v>136.31360000000001</v>
      </c>
      <c r="Y22" s="9">
        <v>75.787400000000005</v>
      </c>
      <c r="Z22" s="9">
        <v>179.43819999999999</v>
      </c>
      <c r="AA22" s="9" t="s">
        <v>54</v>
      </c>
      <c r="AB22" s="9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9" t="s">
        <v>55</v>
      </c>
      <c r="B23" s="9" t="s">
        <v>31</v>
      </c>
      <c r="C23" s="9"/>
      <c r="D23" s="9">
        <v>5.1950000000000003</v>
      </c>
      <c r="E23" s="13">
        <v>5.1950000000000003</v>
      </c>
      <c r="F23" s="9"/>
      <c r="G23" s="10">
        <v>0</v>
      </c>
      <c r="H23" s="9" t="e">
        <v>#N/A</v>
      </c>
      <c r="I23" s="9" t="s">
        <v>44</v>
      </c>
      <c r="J23" s="9"/>
      <c r="K23" s="9">
        <f t="shared" si="2"/>
        <v>5.1950000000000003</v>
      </c>
      <c r="L23" s="9"/>
      <c r="M23" s="9"/>
      <c r="N23" s="9"/>
      <c r="O23" s="9">
        <f t="shared" si="4"/>
        <v>1.0390000000000001</v>
      </c>
      <c r="P23" s="11"/>
      <c r="Q23" s="11"/>
      <c r="R23" s="9"/>
      <c r="S23" s="9">
        <f t="shared" si="6"/>
        <v>0</v>
      </c>
      <c r="T23" s="9">
        <f t="shared" si="7"/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54</v>
      </c>
      <c r="AB23" s="9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56</v>
      </c>
      <c r="B24" s="1" t="s">
        <v>31</v>
      </c>
      <c r="C24" s="1">
        <v>699.61599999999999</v>
      </c>
      <c r="D24" s="1">
        <v>253.77</v>
      </c>
      <c r="E24" s="1">
        <v>545.97799999999995</v>
      </c>
      <c r="F24" s="1">
        <v>344.59800000000001</v>
      </c>
      <c r="G24" s="6">
        <v>1</v>
      </c>
      <c r="H24" s="1">
        <v>60</v>
      </c>
      <c r="I24" s="1" t="s">
        <v>32</v>
      </c>
      <c r="J24" s="1">
        <v>510.4</v>
      </c>
      <c r="K24" s="1">
        <f t="shared" si="2"/>
        <v>35.577999999999975</v>
      </c>
      <c r="L24" s="1"/>
      <c r="M24" s="1"/>
      <c r="N24" s="1">
        <v>248.60740000000001</v>
      </c>
      <c r="O24" s="1">
        <f t="shared" si="4"/>
        <v>109.19559999999998</v>
      </c>
      <c r="P24" s="5">
        <f t="shared" ref="P24:P26" si="9">9.5*O24-N24-F24</f>
        <v>444.1527999999999</v>
      </c>
      <c r="Q24" s="5"/>
      <c r="R24" s="1"/>
      <c r="S24" s="1">
        <f t="shared" si="6"/>
        <v>9.5</v>
      </c>
      <c r="T24" s="1">
        <f t="shared" si="7"/>
        <v>5.4325027748370829</v>
      </c>
      <c r="U24" s="1">
        <v>83.388199999999998</v>
      </c>
      <c r="V24" s="1">
        <v>83.964799999999997</v>
      </c>
      <c r="W24" s="1">
        <v>111.94240000000001</v>
      </c>
      <c r="X24" s="1">
        <v>111.27800000000001</v>
      </c>
      <c r="Y24" s="1">
        <v>87.765000000000001</v>
      </c>
      <c r="Z24" s="1">
        <v>94.460999999999999</v>
      </c>
      <c r="AA24" s="1"/>
      <c r="AB24" s="1">
        <f t="shared" si="3"/>
        <v>444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57</v>
      </c>
      <c r="B25" s="1" t="s">
        <v>31</v>
      </c>
      <c r="C25" s="1">
        <v>1259.6110000000001</v>
      </c>
      <c r="D25" s="1">
        <v>775.04200000000003</v>
      </c>
      <c r="E25" s="1">
        <v>1052.6600000000001</v>
      </c>
      <c r="F25" s="1">
        <v>859.75599999999997</v>
      </c>
      <c r="G25" s="6">
        <v>1</v>
      </c>
      <c r="H25" s="1">
        <v>60</v>
      </c>
      <c r="I25" s="1" t="s">
        <v>32</v>
      </c>
      <c r="J25" s="1">
        <v>986.7</v>
      </c>
      <c r="K25" s="1">
        <f t="shared" si="2"/>
        <v>65.960000000000036</v>
      </c>
      <c r="L25" s="1"/>
      <c r="M25" s="1"/>
      <c r="N25" s="1">
        <v>352.61100000000067</v>
      </c>
      <c r="O25" s="1">
        <f t="shared" si="4"/>
        <v>210.53200000000001</v>
      </c>
      <c r="P25" s="5">
        <f t="shared" si="9"/>
        <v>787.68699999999933</v>
      </c>
      <c r="Q25" s="5"/>
      <c r="R25" s="1"/>
      <c r="S25" s="1">
        <f t="shared" si="6"/>
        <v>9.5</v>
      </c>
      <c r="T25" s="1">
        <f t="shared" si="7"/>
        <v>5.7585877681302629</v>
      </c>
      <c r="U25" s="1">
        <v>173.9864</v>
      </c>
      <c r="V25" s="1">
        <v>185.52520000000001</v>
      </c>
      <c r="W25" s="1">
        <v>215.89779999999999</v>
      </c>
      <c r="X25" s="1">
        <v>215.9838</v>
      </c>
      <c r="Y25" s="1">
        <v>188.4528</v>
      </c>
      <c r="Z25" s="1">
        <v>193.62979999999999</v>
      </c>
      <c r="AA25" s="1"/>
      <c r="AB25" s="1">
        <f t="shared" si="3"/>
        <v>788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58</v>
      </c>
      <c r="B26" s="1" t="s">
        <v>31</v>
      </c>
      <c r="C26" s="1">
        <v>1902.3510000000001</v>
      </c>
      <c r="D26" s="1">
        <v>1480.2850000000001</v>
      </c>
      <c r="E26" s="1">
        <v>1603.817</v>
      </c>
      <c r="F26" s="1">
        <v>1531.385</v>
      </c>
      <c r="G26" s="6">
        <v>1</v>
      </c>
      <c r="H26" s="1">
        <v>60</v>
      </c>
      <c r="I26" s="1" t="s">
        <v>32</v>
      </c>
      <c r="J26" s="1">
        <v>1502.7</v>
      </c>
      <c r="K26" s="1">
        <f t="shared" si="2"/>
        <v>101.11699999999996</v>
      </c>
      <c r="L26" s="1"/>
      <c r="M26" s="1"/>
      <c r="N26" s="1">
        <v>587.26530000000116</v>
      </c>
      <c r="O26" s="1">
        <f t="shared" si="4"/>
        <v>320.76339999999999</v>
      </c>
      <c r="P26" s="5">
        <f t="shared" si="9"/>
        <v>928.60199999999918</v>
      </c>
      <c r="Q26" s="5"/>
      <c r="R26" s="1"/>
      <c r="S26" s="1">
        <f t="shared" si="6"/>
        <v>9.5</v>
      </c>
      <c r="T26" s="1">
        <f t="shared" si="7"/>
        <v>6.6050250745565151</v>
      </c>
      <c r="U26" s="1">
        <v>290.18400000000003</v>
      </c>
      <c r="V26" s="1">
        <v>316.8852</v>
      </c>
      <c r="W26" s="1">
        <v>347.60680000000002</v>
      </c>
      <c r="X26" s="1">
        <v>342.79300000000001</v>
      </c>
      <c r="Y26" s="1">
        <v>314.77159999999998</v>
      </c>
      <c r="Z26" s="1">
        <v>322.5378</v>
      </c>
      <c r="AA26" s="1"/>
      <c r="AB26" s="1">
        <f t="shared" si="3"/>
        <v>929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59</v>
      </c>
      <c r="B27" s="1" t="s">
        <v>31</v>
      </c>
      <c r="C27" s="1"/>
      <c r="D27" s="1">
        <v>20.672000000000001</v>
      </c>
      <c r="E27" s="1">
        <v>4.1100000000000003</v>
      </c>
      <c r="F27" s="1">
        <v>14.484999999999999</v>
      </c>
      <c r="G27" s="6">
        <v>1</v>
      </c>
      <c r="H27" s="1">
        <v>35</v>
      </c>
      <c r="I27" s="1" t="s">
        <v>32</v>
      </c>
      <c r="J27" s="1">
        <v>7.1</v>
      </c>
      <c r="K27" s="1">
        <f t="shared" si="2"/>
        <v>-2.9899999999999993</v>
      </c>
      <c r="L27" s="1"/>
      <c r="M27" s="1"/>
      <c r="N27" s="1">
        <v>4.5085999999999888</v>
      </c>
      <c r="O27" s="1">
        <f t="shared" si="4"/>
        <v>0.82200000000000006</v>
      </c>
      <c r="P27" s="5">
        <v>5</v>
      </c>
      <c r="Q27" s="5"/>
      <c r="R27" s="1"/>
      <c r="S27" s="1">
        <f t="shared" si="6"/>
        <v>29.189294403892927</v>
      </c>
      <c r="T27" s="1">
        <f t="shared" si="7"/>
        <v>23.106569343065676</v>
      </c>
      <c r="U27" s="1">
        <v>1.7867999999999999</v>
      </c>
      <c r="V27" s="1">
        <v>3.4154</v>
      </c>
      <c r="W27" s="1">
        <v>6.5495999999999999</v>
      </c>
      <c r="X27" s="1">
        <v>6.2866</v>
      </c>
      <c r="Y27" s="1">
        <v>3.8483999999999998</v>
      </c>
      <c r="Z27" s="1">
        <v>4.0950000000000006</v>
      </c>
      <c r="AA27" s="1"/>
      <c r="AB27" s="1">
        <f t="shared" si="3"/>
        <v>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5" t="s">
        <v>60</v>
      </c>
      <c r="B28" s="15" t="s">
        <v>31</v>
      </c>
      <c r="C28" s="15"/>
      <c r="D28" s="15">
        <v>86.028999999999996</v>
      </c>
      <c r="E28" s="15"/>
      <c r="F28" s="15"/>
      <c r="G28" s="16">
        <v>0</v>
      </c>
      <c r="H28" s="15" t="e">
        <v>#N/A</v>
      </c>
      <c r="I28" s="15" t="s">
        <v>32</v>
      </c>
      <c r="J28" s="15">
        <v>6.5</v>
      </c>
      <c r="K28" s="15">
        <f t="shared" si="2"/>
        <v>-6.5</v>
      </c>
      <c r="L28" s="15"/>
      <c r="M28" s="15"/>
      <c r="N28" s="15"/>
      <c r="O28" s="15">
        <f t="shared" si="4"/>
        <v>0</v>
      </c>
      <c r="P28" s="17"/>
      <c r="Q28" s="17"/>
      <c r="R28" s="15"/>
      <c r="S28" s="15" t="e">
        <f t="shared" si="6"/>
        <v>#DIV/0!</v>
      </c>
      <c r="T28" s="15" t="e">
        <f t="shared" si="7"/>
        <v>#DIV/0!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 t="s">
        <v>43</v>
      </c>
      <c r="AB28" s="15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5" t="s">
        <v>61</v>
      </c>
      <c r="B29" s="15" t="s">
        <v>31</v>
      </c>
      <c r="C29" s="15"/>
      <c r="D29" s="15">
        <v>113.23099999999999</v>
      </c>
      <c r="E29" s="15"/>
      <c r="F29" s="15"/>
      <c r="G29" s="16">
        <v>0</v>
      </c>
      <c r="H29" s="15">
        <v>30</v>
      </c>
      <c r="I29" s="15" t="s">
        <v>32</v>
      </c>
      <c r="J29" s="15">
        <v>18.25</v>
      </c>
      <c r="K29" s="15">
        <f t="shared" si="2"/>
        <v>-18.25</v>
      </c>
      <c r="L29" s="15"/>
      <c r="M29" s="15"/>
      <c r="N29" s="15"/>
      <c r="O29" s="15">
        <f t="shared" si="4"/>
        <v>0</v>
      </c>
      <c r="P29" s="17"/>
      <c r="Q29" s="17"/>
      <c r="R29" s="15"/>
      <c r="S29" s="15" t="e">
        <f t="shared" si="6"/>
        <v>#DIV/0!</v>
      </c>
      <c r="T29" s="15" t="e">
        <f t="shared" si="7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 t="s">
        <v>43</v>
      </c>
      <c r="AB29" s="15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62</v>
      </c>
      <c r="B30" s="1" t="s">
        <v>31</v>
      </c>
      <c r="C30" s="1">
        <v>657.61300000000006</v>
      </c>
      <c r="D30" s="1">
        <v>327.34800000000001</v>
      </c>
      <c r="E30" s="1">
        <v>629.87199999999996</v>
      </c>
      <c r="F30" s="1">
        <v>238.68</v>
      </c>
      <c r="G30" s="6">
        <v>1</v>
      </c>
      <c r="H30" s="1">
        <v>30</v>
      </c>
      <c r="I30" s="1" t="s">
        <v>32</v>
      </c>
      <c r="J30" s="1">
        <v>663.8</v>
      </c>
      <c r="K30" s="1">
        <f t="shared" si="2"/>
        <v>-33.927999999999997</v>
      </c>
      <c r="L30" s="1"/>
      <c r="M30" s="1"/>
      <c r="N30" s="1">
        <v>322.65300000000002</v>
      </c>
      <c r="O30" s="1">
        <f t="shared" si="4"/>
        <v>125.97439999999999</v>
      </c>
      <c r="P30" s="5">
        <f>9.5*O30-N30-F30</f>
        <v>635.4237999999998</v>
      </c>
      <c r="Q30" s="5"/>
      <c r="R30" s="1"/>
      <c r="S30" s="1">
        <f t="shared" si="6"/>
        <v>9.5</v>
      </c>
      <c r="T30" s="1">
        <f t="shared" si="7"/>
        <v>4.4559291411588395</v>
      </c>
      <c r="U30" s="1">
        <v>95.728999999999999</v>
      </c>
      <c r="V30" s="1">
        <v>100.9958</v>
      </c>
      <c r="W30" s="1">
        <v>121.0788</v>
      </c>
      <c r="X30" s="1">
        <v>120.4838</v>
      </c>
      <c r="Y30" s="1">
        <v>83.6952</v>
      </c>
      <c r="Z30" s="1">
        <v>76.002399999999994</v>
      </c>
      <c r="AA30" s="1"/>
      <c r="AB30" s="1">
        <f t="shared" si="3"/>
        <v>635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5" t="s">
        <v>63</v>
      </c>
      <c r="B31" s="15" t="s">
        <v>31</v>
      </c>
      <c r="C31" s="15"/>
      <c r="D31" s="15"/>
      <c r="E31" s="15"/>
      <c r="F31" s="15"/>
      <c r="G31" s="16">
        <v>0</v>
      </c>
      <c r="H31" s="15" t="e">
        <v>#N/A</v>
      </c>
      <c r="I31" s="15" t="s">
        <v>32</v>
      </c>
      <c r="J31" s="15"/>
      <c r="K31" s="15">
        <f t="shared" si="2"/>
        <v>0</v>
      </c>
      <c r="L31" s="15"/>
      <c r="M31" s="15"/>
      <c r="N31" s="15"/>
      <c r="O31" s="15">
        <f t="shared" si="4"/>
        <v>0</v>
      </c>
      <c r="P31" s="17"/>
      <c r="Q31" s="17"/>
      <c r="R31" s="15"/>
      <c r="S31" s="15" t="e">
        <f t="shared" si="6"/>
        <v>#DIV/0!</v>
      </c>
      <c r="T31" s="15" t="e">
        <f t="shared" si="7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 t="s">
        <v>43</v>
      </c>
      <c r="AB31" s="15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5" t="s">
        <v>64</v>
      </c>
      <c r="B32" s="15" t="s">
        <v>31</v>
      </c>
      <c r="C32" s="15"/>
      <c r="D32" s="15">
        <v>111.922</v>
      </c>
      <c r="E32" s="15"/>
      <c r="F32" s="15"/>
      <c r="G32" s="16">
        <v>0</v>
      </c>
      <c r="H32" s="15">
        <v>40</v>
      </c>
      <c r="I32" s="15" t="s">
        <v>32</v>
      </c>
      <c r="J32" s="15">
        <v>6.5</v>
      </c>
      <c r="K32" s="15">
        <f t="shared" si="2"/>
        <v>-6.5</v>
      </c>
      <c r="L32" s="15"/>
      <c r="M32" s="15"/>
      <c r="N32" s="15"/>
      <c r="O32" s="15">
        <f t="shared" si="4"/>
        <v>0</v>
      </c>
      <c r="P32" s="17"/>
      <c r="Q32" s="17"/>
      <c r="R32" s="15"/>
      <c r="S32" s="15" t="e">
        <f t="shared" si="6"/>
        <v>#DIV/0!</v>
      </c>
      <c r="T32" s="15" t="e">
        <f t="shared" si="7"/>
        <v>#DIV/0!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 t="s">
        <v>43</v>
      </c>
      <c r="AB32" s="15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65</v>
      </c>
      <c r="B33" s="1" t="s">
        <v>31</v>
      </c>
      <c r="C33" s="1">
        <v>6842.625</v>
      </c>
      <c r="D33" s="1">
        <v>1798.3040000000001</v>
      </c>
      <c r="E33" s="1">
        <v>4703.3379999999997</v>
      </c>
      <c r="F33" s="1">
        <v>3258.2139999999999</v>
      </c>
      <c r="G33" s="6">
        <v>1</v>
      </c>
      <c r="H33" s="1">
        <v>40</v>
      </c>
      <c r="I33" s="1" t="s">
        <v>32</v>
      </c>
      <c r="J33" s="1">
        <v>4599.78</v>
      </c>
      <c r="K33" s="1">
        <f t="shared" si="2"/>
        <v>103.55799999999999</v>
      </c>
      <c r="L33" s="1"/>
      <c r="M33" s="1"/>
      <c r="N33" s="1">
        <v>841.3056000000006</v>
      </c>
      <c r="O33" s="1">
        <f t="shared" si="4"/>
        <v>940.66759999999999</v>
      </c>
      <c r="P33" s="5">
        <f>9.4*O33-N33-F33</f>
        <v>4742.7558399999989</v>
      </c>
      <c r="Q33" s="5"/>
      <c r="R33" s="1"/>
      <c r="S33" s="1">
        <f t="shared" si="6"/>
        <v>9.4</v>
      </c>
      <c r="T33" s="1">
        <f t="shared" si="7"/>
        <v>4.3580958884945122</v>
      </c>
      <c r="U33" s="1">
        <v>759.17660000000001</v>
      </c>
      <c r="V33" s="1">
        <v>823.33220000000006</v>
      </c>
      <c r="W33" s="1">
        <v>1014.4349999999999</v>
      </c>
      <c r="X33" s="1">
        <v>1036.6828</v>
      </c>
      <c r="Y33" s="1">
        <v>917.36900000000003</v>
      </c>
      <c r="Z33" s="1">
        <v>948.36399999999992</v>
      </c>
      <c r="AA33" s="1"/>
      <c r="AB33" s="1">
        <f t="shared" si="3"/>
        <v>4743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5" t="s">
        <v>66</v>
      </c>
      <c r="B34" s="15" t="s">
        <v>31</v>
      </c>
      <c r="C34" s="15"/>
      <c r="D34" s="15"/>
      <c r="E34" s="15"/>
      <c r="F34" s="15"/>
      <c r="G34" s="16">
        <v>0</v>
      </c>
      <c r="H34" s="15">
        <v>35</v>
      </c>
      <c r="I34" s="15" t="s">
        <v>32</v>
      </c>
      <c r="J34" s="15"/>
      <c r="K34" s="15">
        <f t="shared" si="2"/>
        <v>0</v>
      </c>
      <c r="L34" s="15"/>
      <c r="M34" s="15"/>
      <c r="N34" s="15"/>
      <c r="O34" s="15">
        <f t="shared" si="4"/>
        <v>0</v>
      </c>
      <c r="P34" s="17"/>
      <c r="Q34" s="17"/>
      <c r="R34" s="15"/>
      <c r="S34" s="15" t="e">
        <f t="shared" si="6"/>
        <v>#DIV/0!</v>
      </c>
      <c r="T34" s="15" t="e">
        <f t="shared" si="7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 t="s">
        <v>43</v>
      </c>
      <c r="AB34" s="15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67</v>
      </c>
      <c r="B35" s="1" t="s">
        <v>31</v>
      </c>
      <c r="C35" s="1">
        <v>24.884</v>
      </c>
      <c r="D35" s="1"/>
      <c r="E35" s="1">
        <v>12.896000000000001</v>
      </c>
      <c r="F35" s="1">
        <v>6.47</v>
      </c>
      <c r="G35" s="6">
        <v>1</v>
      </c>
      <c r="H35" s="1">
        <v>45</v>
      </c>
      <c r="I35" s="1" t="s">
        <v>32</v>
      </c>
      <c r="J35" s="1">
        <v>15.75</v>
      </c>
      <c r="K35" s="1">
        <f t="shared" si="2"/>
        <v>-2.8539999999999992</v>
      </c>
      <c r="L35" s="1"/>
      <c r="M35" s="1"/>
      <c r="N35" s="1">
        <v>10</v>
      </c>
      <c r="O35" s="1">
        <f t="shared" si="4"/>
        <v>2.5792000000000002</v>
      </c>
      <c r="P35" s="5">
        <v>10</v>
      </c>
      <c r="Q35" s="5"/>
      <c r="R35" s="1"/>
      <c r="S35" s="1">
        <f t="shared" si="6"/>
        <v>10.262872208436724</v>
      </c>
      <c r="T35" s="1">
        <f t="shared" si="7"/>
        <v>6.3857009925558303</v>
      </c>
      <c r="U35" s="1">
        <v>1.831</v>
      </c>
      <c r="V35" s="1">
        <v>1.8360000000000001</v>
      </c>
      <c r="W35" s="1">
        <v>1.3484</v>
      </c>
      <c r="X35" s="1">
        <v>1.3506</v>
      </c>
      <c r="Y35" s="1">
        <v>2.9009999999999998</v>
      </c>
      <c r="Z35" s="1">
        <v>2.6375999999999999</v>
      </c>
      <c r="AA35" s="1"/>
      <c r="AB35" s="1">
        <f t="shared" si="3"/>
        <v>10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5" t="s">
        <v>68</v>
      </c>
      <c r="B36" s="15" t="s">
        <v>31</v>
      </c>
      <c r="C36" s="15"/>
      <c r="D36" s="15">
        <v>78.611000000000004</v>
      </c>
      <c r="E36" s="15"/>
      <c r="F36" s="15"/>
      <c r="G36" s="16">
        <v>0</v>
      </c>
      <c r="H36" s="15" t="e">
        <v>#N/A</v>
      </c>
      <c r="I36" s="15" t="s">
        <v>32</v>
      </c>
      <c r="J36" s="15">
        <v>3.9</v>
      </c>
      <c r="K36" s="15">
        <f t="shared" ref="K36:K67" si="10">E36-J36</f>
        <v>-3.9</v>
      </c>
      <c r="L36" s="15"/>
      <c r="M36" s="15"/>
      <c r="N36" s="15"/>
      <c r="O36" s="15">
        <f t="shared" si="4"/>
        <v>0</v>
      </c>
      <c r="P36" s="17"/>
      <c r="Q36" s="17"/>
      <c r="R36" s="15"/>
      <c r="S36" s="15" t="e">
        <f t="shared" si="6"/>
        <v>#DIV/0!</v>
      </c>
      <c r="T36" s="15" t="e">
        <f t="shared" si="7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43</v>
      </c>
      <c r="AB36" s="15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5" t="s">
        <v>69</v>
      </c>
      <c r="B37" s="15" t="s">
        <v>31</v>
      </c>
      <c r="C37" s="15"/>
      <c r="D37" s="15"/>
      <c r="E37" s="15"/>
      <c r="F37" s="15"/>
      <c r="G37" s="16">
        <v>0</v>
      </c>
      <c r="H37" s="15">
        <v>45</v>
      </c>
      <c r="I37" s="15" t="s">
        <v>32</v>
      </c>
      <c r="J37" s="15"/>
      <c r="K37" s="15">
        <f t="shared" si="10"/>
        <v>0</v>
      </c>
      <c r="L37" s="15"/>
      <c r="M37" s="15"/>
      <c r="N37" s="15"/>
      <c r="O37" s="15">
        <f t="shared" si="4"/>
        <v>0</v>
      </c>
      <c r="P37" s="17"/>
      <c r="Q37" s="17"/>
      <c r="R37" s="15"/>
      <c r="S37" s="15" t="e">
        <f t="shared" si="6"/>
        <v>#DIV/0!</v>
      </c>
      <c r="T37" s="15" t="e">
        <f t="shared" si="7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 t="s">
        <v>43</v>
      </c>
      <c r="AB37" s="15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70</v>
      </c>
      <c r="B38" s="1" t="s">
        <v>31</v>
      </c>
      <c r="C38" s="1">
        <v>39.134999999999998</v>
      </c>
      <c r="D38" s="1">
        <v>12.909000000000001</v>
      </c>
      <c r="E38" s="1">
        <v>36.856999999999999</v>
      </c>
      <c r="F38" s="1"/>
      <c r="G38" s="6">
        <v>1</v>
      </c>
      <c r="H38" s="1">
        <v>45</v>
      </c>
      <c r="I38" s="1" t="s">
        <v>32</v>
      </c>
      <c r="J38" s="1">
        <v>52.7</v>
      </c>
      <c r="K38" s="1">
        <f t="shared" si="10"/>
        <v>-15.843000000000004</v>
      </c>
      <c r="L38" s="1"/>
      <c r="M38" s="1"/>
      <c r="N38" s="1">
        <v>59.82200000000001</v>
      </c>
      <c r="O38" s="1">
        <f t="shared" si="4"/>
        <v>7.3713999999999995</v>
      </c>
      <c r="P38" s="5">
        <f t="shared" ref="P38" si="11">10*O38-N38-F38</f>
        <v>13.891999999999989</v>
      </c>
      <c r="Q38" s="5"/>
      <c r="R38" s="1"/>
      <c r="S38" s="1">
        <f t="shared" si="6"/>
        <v>10</v>
      </c>
      <c r="T38" s="1">
        <f t="shared" si="7"/>
        <v>8.1154190520118306</v>
      </c>
      <c r="U38" s="1">
        <v>7.5870000000000006</v>
      </c>
      <c r="V38" s="1">
        <v>10.372</v>
      </c>
      <c r="W38" s="1">
        <v>12.3154</v>
      </c>
      <c r="X38" s="1">
        <v>8.4843999999999991</v>
      </c>
      <c r="Y38" s="1">
        <v>8.6316000000000006</v>
      </c>
      <c r="Z38" s="1">
        <v>11.736599999999999</v>
      </c>
      <c r="AA38" s="1"/>
      <c r="AB38" s="1">
        <f t="shared" ref="AB38:AB69" si="12">ROUND(P38*G38,0)</f>
        <v>14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71</v>
      </c>
      <c r="B39" s="1" t="s">
        <v>31</v>
      </c>
      <c r="C39" s="1">
        <v>48.31</v>
      </c>
      <c r="D39" s="1">
        <v>12.743</v>
      </c>
      <c r="E39" s="1">
        <v>41.695</v>
      </c>
      <c r="F39" s="1">
        <v>8.5459999999999994</v>
      </c>
      <c r="G39" s="6">
        <v>1</v>
      </c>
      <c r="H39" s="1">
        <v>45</v>
      </c>
      <c r="I39" s="1" t="s">
        <v>32</v>
      </c>
      <c r="J39" s="1">
        <v>46.9</v>
      </c>
      <c r="K39" s="1">
        <f t="shared" si="10"/>
        <v>-5.2049999999999983</v>
      </c>
      <c r="L39" s="1"/>
      <c r="M39" s="1"/>
      <c r="N39" s="1"/>
      <c r="O39" s="1">
        <f t="shared" si="4"/>
        <v>8.3390000000000004</v>
      </c>
      <c r="P39" s="5">
        <f>8*O39-N39-F39</f>
        <v>58.166000000000004</v>
      </c>
      <c r="Q39" s="5"/>
      <c r="R39" s="1"/>
      <c r="S39" s="1">
        <f t="shared" si="6"/>
        <v>8</v>
      </c>
      <c r="T39" s="1">
        <f t="shared" si="7"/>
        <v>1.0248231202782108</v>
      </c>
      <c r="U39" s="1">
        <v>4.0419999999999998</v>
      </c>
      <c r="V39" s="1">
        <v>5.0481999999999996</v>
      </c>
      <c r="W39" s="1">
        <v>3.7355999999999998</v>
      </c>
      <c r="X39" s="1">
        <v>3.5865999999999998</v>
      </c>
      <c r="Y39" s="1">
        <v>7.0970000000000004</v>
      </c>
      <c r="Z39" s="1">
        <v>6.9037999999999986</v>
      </c>
      <c r="AA39" s="1"/>
      <c r="AB39" s="1">
        <f t="shared" si="12"/>
        <v>58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72</v>
      </c>
      <c r="B40" s="1" t="s">
        <v>37</v>
      </c>
      <c r="C40" s="1">
        <v>980</v>
      </c>
      <c r="D40" s="1">
        <v>984</v>
      </c>
      <c r="E40" s="1">
        <v>1051</v>
      </c>
      <c r="F40" s="1">
        <v>731</v>
      </c>
      <c r="G40" s="6">
        <v>0.4</v>
      </c>
      <c r="H40" s="1">
        <v>45</v>
      </c>
      <c r="I40" s="1" t="s">
        <v>32</v>
      </c>
      <c r="J40" s="1">
        <v>1069</v>
      </c>
      <c r="K40" s="1">
        <f t="shared" si="10"/>
        <v>-18</v>
      </c>
      <c r="L40" s="1"/>
      <c r="M40" s="1"/>
      <c r="N40" s="1">
        <v>21.199999999999822</v>
      </c>
      <c r="O40" s="1">
        <f t="shared" si="4"/>
        <v>210.2</v>
      </c>
      <c r="P40" s="5">
        <f>9.5*O40-N40-F40</f>
        <v>1244.7</v>
      </c>
      <c r="Q40" s="5"/>
      <c r="R40" s="1"/>
      <c r="S40" s="1">
        <f t="shared" si="6"/>
        <v>9.5</v>
      </c>
      <c r="T40" s="1">
        <f t="shared" si="7"/>
        <v>3.5784966698382488</v>
      </c>
      <c r="U40" s="1">
        <v>188.2</v>
      </c>
      <c r="V40" s="1">
        <v>184.6</v>
      </c>
      <c r="W40" s="1">
        <v>188.08</v>
      </c>
      <c r="X40" s="1">
        <v>183.28</v>
      </c>
      <c r="Y40" s="1">
        <v>188.8</v>
      </c>
      <c r="Z40" s="1">
        <v>185</v>
      </c>
      <c r="AA40" s="1"/>
      <c r="AB40" s="1">
        <f t="shared" si="12"/>
        <v>498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5" t="s">
        <v>73</v>
      </c>
      <c r="B41" s="15" t="s">
        <v>37</v>
      </c>
      <c r="C41" s="15"/>
      <c r="D41" s="15">
        <v>210</v>
      </c>
      <c r="E41" s="15"/>
      <c r="F41" s="15"/>
      <c r="G41" s="16">
        <v>0</v>
      </c>
      <c r="H41" s="15">
        <v>50</v>
      </c>
      <c r="I41" s="15" t="s">
        <v>32</v>
      </c>
      <c r="J41" s="15">
        <v>11</v>
      </c>
      <c r="K41" s="15">
        <f t="shared" si="10"/>
        <v>-11</v>
      </c>
      <c r="L41" s="15"/>
      <c r="M41" s="15"/>
      <c r="N41" s="15"/>
      <c r="O41" s="15">
        <f t="shared" si="4"/>
        <v>0</v>
      </c>
      <c r="P41" s="17"/>
      <c r="Q41" s="17"/>
      <c r="R41" s="15"/>
      <c r="S41" s="15" t="e">
        <f t="shared" si="6"/>
        <v>#DIV/0!</v>
      </c>
      <c r="T41" s="15" t="e">
        <f t="shared" si="7"/>
        <v>#DIV/0!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 t="s">
        <v>43</v>
      </c>
      <c r="AB41" s="15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74</v>
      </c>
      <c r="B42" s="1" t="s">
        <v>37</v>
      </c>
      <c r="C42" s="1">
        <v>943</v>
      </c>
      <c r="D42" s="1">
        <v>2040</v>
      </c>
      <c r="E42" s="1">
        <v>887</v>
      </c>
      <c r="F42" s="1">
        <v>1902</v>
      </c>
      <c r="G42" s="6">
        <v>0.4</v>
      </c>
      <c r="H42" s="1">
        <v>45</v>
      </c>
      <c r="I42" s="1" t="s">
        <v>32</v>
      </c>
      <c r="J42" s="1">
        <v>910</v>
      </c>
      <c r="K42" s="1">
        <f t="shared" si="10"/>
        <v>-23</v>
      </c>
      <c r="L42" s="1"/>
      <c r="M42" s="1"/>
      <c r="N42" s="1"/>
      <c r="O42" s="1">
        <f t="shared" si="4"/>
        <v>177.4</v>
      </c>
      <c r="P42" s="5"/>
      <c r="Q42" s="5"/>
      <c r="R42" s="1"/>
      <c r="S42" s="1">
        <f t="shared" si="6"/>
        <v>10.721533258173618</v>
      </c>
      <c r="T42" s="1">
        <f t="shared" si="7"/>
        <v>10.721533258173618</v>
      </c>
      <c r="U42" s="1">
        <v>160</v>
      </c>
      <c r="V42" s="1">
        <v>170.91800000000001</v>
      </c>
      <c r="W42" s="1">
        <v>166.59800000000001</v>
      </c>
      <c r="X42" s="1">
        <v>172.08</v>
      </c>
      <c r="Y42" s="1">
        <v>179.4</v>
      </c>
      <c r="Z42" s="1">
        <v>177.8</v>
      </c>
      <c r="AA42" s="1"/>
      <c r="AB42" s="1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75</v>
      </c>
      <c r="B43" s="1" t="s">
        <v>31</v>
      </c>
      <c r="C43" s="1">
        <v>519.95000000000005</v>
      </c>
      <c r="D43" s="1">
        <v>303.17899999999997</v>
      </c>
      <c r="E43" s="1">
        <v>343.315</v>
      </c>
      <c r="F43" s="1">
        <v>423.26499999999999</v>
      </c>
      <c r="G43" s="6">
        <v>1</v>
      </c>
      <c r="H43" s="1">
        <v>45</v>
      </c>
      <c r="I43" s="1" t="s">
        <v>32</v>
      </c>
      <c r="J43" s="1">
        <v>329.1</v>
      </c>
      <c r="K43" s="1">
        <f t="shared" si="10"/>
        <v>14.214999999999975</v>
      </c>
      <c r="L43" s="1"/>
      <c r="M43" s="1"/>
      <c r="N43" s="1">
        <v>132.9622999999998</v>
      </c>
      <c r="O43" s="1">
        <f t="shared" si="4"/>
        <v>68.662999999999997</v>
      </c>
      <c r="P43" s="5">
        <f t="shared" ref="P43" si="13">10*O43-N43-F43</f>
        <v>130.40270000000021</v>
      </c>
      <c r="Q43" s="5"/>
      <c r="R43" s="1"/>
      <c r="S43" s="1">
        <f t="shared" si="6"/>
        <v>10</v>
      </c>
      <c r="T43" s="1">
        <f t="shared" si="7"/>
        <v>8.1008301414153152</v>
      </c>
      <c r="U43" s="1">
        <v>65.355999999999995</v>
      </c>
      <c r="V43" s="1">
        <v>67.884399999999999</v>
      </c>
      <c r="W43" s="1">
        <v>82.358399999999989</v>
      </c>
      <c r="X43" s="1">
        <v>83.138199999999998</v>
      </c>
      <c r="Y43" s="1">
        <v>69.080399999999997</v>
      </c>
      <c r="Z43" s="1">
        <v>76.172200000000004</v>
      </c>
      <c r="AA43" s="1"/>
      <c r="AB43" s="1">
        <f t="shared" si="12"/>
        <v>130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5" t="s">
        <v>76</v>
      </c>
      <c r="B44" s="15" t="s">
        <v>37</v>
      </c>
      <c r="C44" s="15"/>
      <c r="D44" s="15">
        <v>254</v>
      </c>
      <c r="E44" s="15">
        <v>2</v>
      </c>
      <c r="F44" s="15"/>
      <c r="G44" s="16">
        <v>0</v>
      </c>
      <c r="H44" s="15" t="e">
        <v>#N/A</v>
      </c>
      <c r="I44" s="15" t="s">
        <v>32</v>
      </c>
      <c r="J44" s="15">
        <v>6</v>
      </c>
      <c r="K44" s="15">
        <f t="shared" si="10"/>
        <v>-4</v>
      </c>
      <c r="L44" s="15"/>
      <c r="M44" s="15"/>
      <c r="N44" s="15"/>
      <c r="O44" s="15">
        <f t="shared" si="4"/>
        <v>0.4</v>
      </c>
      <c r="P44" s="17"/>
      <c r="Q44" s="17"/>
      <c r="R44" s="15"/>
      <c r="S44" s="15">
        <f t="shared" si="6"/>
        <v>0</v>
      </c>
      <c r="T44" s="15">
        <f t="shared" si="7"/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 t="s">
        <v>43</v>
      </c>
      <c r="AB44" s="15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77</v>
      </c>
      <c r="B45" s="1" t="s">
        <v>37</v>
      </c>
      <c r="C45" s="1">
        <v>198</v>
      </c>
      <c r="D45" s="1">
        <v>288</v>
      </c>
      <c r="E45" s="1">
        <v>195</v>
      </c>
      <c r="F45" s="1">
        <v>204</v>
      </c>
      <c r="G45" s="6">
        <v>0.35</v>
      </c>
      <c r="H45" s="1">
        <v>40</v>
      </c>
      <c r="I45" s="1" t="s">
        <v>32</v>
      </c>
      <c r="J45" s="1">
        <v>249</v>
      </c>
      <c r="K45" s="1">
        <f t="shared" si="10"/>
        <v>-54</v>
      </c>
      <c r="L45" s="1"/>
      <c r="M45" s="1"/>
      <c r="N45" s="1"/>
      <c r="O45" s="1">
        <f t="shared" si="4"/>
        <v>39</v>
      </c>
      <c r="P45" s="5">
        <f t="shared" ref="P45:P51" si="14">10*O45-N45-F45</f>
        <v>186</v>
      </c>
      <c r="Q45" s="5"/>
      <c r="R45" s="1"/>
      <c r="S45" s="1">
        <f t="shared" si="6"/>
        <v>10</v>
      </c>
      <c r="T45" s="1">
        <f t="shared" si="7"/>
        <v>5.2307692307692308</v>
      </c>
      <c r="U45" s="1">
        <v>34.200000000000003</v>
      </c>
      <c r="V45" s="1">
        <v>31.8</v>
      </c>
      <c r="W45" s="1">
        <v>33.200000000000003</v>
      </c>
      <c r="X45" s="1">
        <v>34.6</v>
      </c>
      <c r="Y45" s="1">
        <v>38.799999999999997</v>
      </c>
      <c r="Z45" s="1">
        <v>30.2</v>
      </c>
      <c r="AA45" s="1"/>
      <c r="AB45" s="1">
        <f t="shared" si="12"/>
        <v>65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78</v>
      </c>
      <c r="B46" s="1" t="s">
        <v>31</v>
      </c>
      <c r="C46" s="1">
        <v>31.155000000000001</v>
      </c>
      <c r="D46" s="1">
        <v>145.59200000000001</v>
      </c>
      <c r="E46" s="1">
        <v>25.602</v>
      </c>
      <c r="F46" s="1">
        <v>140.471</v>
      </c>
      <c r="G46" s="6">
        <v>1</v>
      </c>
      <c r="H46" s="1">
        <v>40</v>
      </c>
      <c r="I46" s="1" t="s">
        <v>32</v>
      </c>
      <c r="J46" s="1">
        <v>29</v>
      </c>
      <c r="K46" s="1">
        <f t="shared" si="10"/>
        <v>-3.3979999999999997</v>
      </c>
      <c r="L46" s="1"/>
      <c r="M46" s="1"/>
      <c r="N46" s="1"/>
      <c r="O46" s="1">
        <f t="shared" si="4"/>
        <v>5.1204000000000001</v>
      </c>
      <c r="P46" s="5"/>
      <c r="Q46" s="5"/>
      <c r="R46" s="1"/>
      <c r="S46" s="1">
        <f t="shared" si="6"/>
        <v>27.433598937583003</v>
      </c>
      <c r="T46" s="1">
        <f t="shared" si="7"/>
        <v>27.433598937583003</v>
      </c>
      <c r="U46" s="1">
        <v>3.8477999999999999</v>
      </c>
      <c r="V46" s="1">
        <v>3.9878</v>
      </c>
      <c r="W46" s="1">
        <v>4.5491999999999999</v>
      </c>
      <c r="X46" s="1">
        <v>4.9855999999999998</v>
      </c>
      <c r="Y46" s="1">
        <v>6.4456000000000007</v>
      </c>
      <c r="Z46" s="1">
        <v>6.4476000000000004</v>
      </c>
      <c r="AA46" s="12" t="s">
        <v>41</v>
      </c>
      <c r="AB46" s="1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79</v>
      </c>
      <c r="B47" s="1" t="s">
        <v>37</v>
      </c>
      <c r="C47" s="1">
        <v>975</v>
      </c>
      <c r="D47" s="1">
        <v>744</v>
      </c>
      <c r="E47" s="1">
        <v>520</v>
      </c>
      <c r="F47" s="1">
        <v>1096</v>
      </c>
      <c r="G47" s="6">
        <v>0.4</v>
      </c>
      <c r="H47" s="1">
        <v>40</v>
      </c>
      <c r="I47" s="1" t="s">
        <v>32</v>
      </c>
      <c r="J47" s="1">
        <v>544</v>
      </c>
      <c r="K47" s="1">
        <f t="shared" si="10"/>
        <v>-24</v>
      </c>
      <c r="L47" s="1"/>
      <c r="M47" s="1"/>
      <c r="N47" s="1"/>
      <c r="O47" s="1">
        <f t="shared" si="4"/>
        <v>104</v>
      </c>
      <c r="P47" s="5"/>
      <c r="Q47" s="5"/>
      <c r="R47" s="1"/>
      <c r="S47" s="1">
        <f t="shared" si="6"/>
        <v>10.538461538461538</v>
      </c>
      <c r="T47" s="1">
        <f t="shared" si="7"/>
        <v>10.538461538461538</v>
      </c>
      <c r="U47" s="1">
        <v>85.2</v>
      </c>
      <c r="V47" s="1">
        <v>97.8</v>
      </c>
      <c r="W47" s="1">
        <v>112.08</v>
      </c>
      <c r="X47" s="1">
        <v>102.48</v>
      </c>
      <c r="Y47" s="1">
        <v>110.4</v>
      </c>
      <c r="Z47" s="1">
        <v>122.2</v>
      </c>
      <c r="AA47" s="1"/>
      <c r="AB47" s="1">
        <f t="shared" si="1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80</v>
      </c>
      <c r="B48" s="1" t="s">
        <v>37</v>
      </c>
      <c r="C48" s="1">
        <v>643</v>
      </c>
      <c r="D48" s="1">
        <v>1416</v>
      </c>
      <c r="E48" s="1">
        <v>811</v>
      </c>
      <c r="F48" s="1">
        <v>1124</v>
      </c>
      <c r="G48" s="6">
        <v>0.4</v>
      </c>
      <c r="H48" s="1">
        <v>45</v>
      </c>
      <c r="I48" s="1" t="s">
        <v>32</v>
      </c>
      <c r="J48" s="1">
        <v>800</v>
      </c>
      <c r="K48" s="1">
        <f t="shared" si="10"/>
        <v>11</v>
      </c>
      <c r="L48" s="1"/>
      <c r="M48" s="1"/>
      <c r="N48" s="1"/>
      <c r="O48" s="1">
        <f t="shared" si="4"/>
        <v>162.19999999999999</v>
      </c>
      <c r="P48" s="5">
        <f>9.5*O48-N48-F48</f>
        <v>416.89999999999986</v>
      </c>
      <c r="Q48" s="5"/>
      <c r="R48" s="1"/>
      <c r="S48" s="1">
        <f t="shared" si="6"/>
        <v>9.5</v>
      </c>
      <c r="T48" s="1">
        <f t="shared" si="7"/>
        <v>6.9297163995067823</v>
      </c>
      <c r="U48" s="1">
        <v>143.80000000000001</v>
      </c>
      <c r="V48" s="1">
        <v>158.4</v>
      </c>
      <c r="W48" s="1">
        <v>169.48</v>
      </c>
      <c r="X48" s="1">
        <v>160.47999999999999</v>
      </c>
      <c r="Y48" s="1">
        <v>168.8</v>
      </c>
      <c r="Z48" s="1">
        <v>174.6</v>
      </c>
      <c r="AA48" s="1"/>
      <c r="AB48" s="1">
        <f t="shared" si="12"/>
        <v>167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81</v>
      </c>
      <c r="B49" s="1" t="s">
        <v>31</v>
      </c>
      <c r="C49" s="1">
        <v>22.745000000000001</v>
      </c>
      <c r="D49" s="1">
        <v>172.56200000000001</v>
      </c>
      <c r="E49" s="1">
        <v>44.82</v>
      </c>
      <c r="F49" s="1">
        <v>139.798</v>
      </c>
      <c r="G49" s="6">
        <v>1</v>
      </c>
      <c r="H49" s="1">
        <v>40</v>
      </c>
      <c r="I49" s="1" t="s">
        <v>32</v>
      </c>
      <c r="J49" s="1">
        <v>54</v>
      </c>
      <c r="K49" s="1">
        <f t="shared" si="10"/>
        <v>-9.18</v>
      </c>
      <c r="L49" s="1"/>
      <c r="M49" s="1"/>
      <c r="N49" s="1"/>
      <c r="O49" s="1">
        <f t="shared" si="4"/>
        <v>8.9640000000000004</v>
      </c>
      <c r="P49" s="5"/>
      <c r="Q49" s="5"/>
      <c r="R49" s="1"/>
      <c r="S49" s="1">
        <f t="shared" si="6"/>
        <v>15.595493083444889</v>
      </c>
      <c r="T49" s="1">
        <f t="shared" si="7"/>
        <v>15.595493083444889</v>
      </c>
      <c r="U49" s="1">
        <v>8.116200000000001</v>
      </c>
      <c r="V49" s="1">
        <v>8.2728000000000002</v>
      </c>
      <c r="W49" s="1">
        <v>8.1295999999999999</v>
      </c>
      <c r="X49" s="1">
        <v>7.1965999999999992</v>
      </c>
      <c r="Y49" s="1">
        <v>7.3061999999999996</v>
      </c>
      <c r="Z49" s="1">
        <v>8.3079999999999998</v>
      </c>
      <c r="AA49" s="1"/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82</v>
      </c>
      <c r="B50" s="1" t="s">
        <v>37</v>
      </c>
      <c r="C50" s="1">
        <v>262</v>
      </c>
      <c r="D50" s="1">
        <v>456</v>
      </c>
      <c r="E50" s="1">
        <v>310</v>
      </c>
      <c r="F50" s="1">
        <v>354</v>
      </c>
      <c r="G50" s="6">
        <v>0.35</v>
      </c>
      <c r="H50" s="1">
        <v>40</v>
      </c>
      <c r="I50" s="1" t="s">
        <v>32</v>
      </c>
      <c r="J50" s="1">
        <v>313</v>
      </c>
      <c r="K50" s="1">
        <f t="shared" si="10"/>
        <v>-3</v>
      </c>
      <c r="L50" s="1"/>
      <c r="M50" s="1"/>
      <c r="N50" s="1"/>
      <c r="O50" s="1">
        <f t="shared" si="4"/>
        <v>62</v>
      </c>
      <c r="P50" s="5">
        <f t="shared" si="14"/>
        <v>266</v>
      </c>
      <c r="Q50" s="5"/>
      <c r="R50" s="1"/>
      <c r="S50" s="1">
        <f t="shared" si="6"/>
        <v>10</v>
      </c>
      <c r="T50" s="1">
        <f t="shared" si="7"/>
        <v>5.709677419354839</v>
      </c>
      <c r="U50" s="1">
        <v>46.8</v>
      </c>
      <c r="V50" s="1">
        <v>43.4</v>
      </c>
      <c r="W50" s="1">
        <v>38.6</v>
      </c>
      <c r="X50" s="1">
        <v>42</v>
      </c>
      <c r="Y50" s="1">
        <v>54.8</v>
      </c>
      <c r="Z50" s="1">
        <v>55.6</v>
      </c>
      <c r="AA50" s="1"/>
      <c r="AB50" s="1">
        <f t="shared" si="12"/>
        <v>93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83</v>
      </c>
      <c r="B51" s="1" t="s">
        <v>37</v>
      </c>
      <c r="C51" s="1">
        <v>392</v>
      </c>
      <c r="D51" s="1">
        <v>432</v>
      </c>
      <c r="E51" s="1">
        <v>330</v>
      </c>
      <c r="F51" s="1">
        <v>451</v>
      </c>
      <c r="G51" s="6">
        <v>0.4</v>
      </c>
      <c r="H51" s="1">
        <v>40</v>
      </c>
      <c r="I51" s="1" t="s">
        <v>32</v>
      </c>
      <c r="J51" s="1">
        <v>331</v>
      </c>
      <c r="K51" s="1">
        <f t="shared" si="10"/>
        <v>-1</v>
      </c>
      <c r="L51" s="1"/>
      <c r="M51" s="1"/>
      <c r="N51" s="1"/>
      <c r="O51" s="1">
        <f t="shared" si="4"/>
        <v>66</v>
      </c>
      <c r="P51" s="5">
        <f t="shared" si="14"/>
        <v>209</v>
      </c>
      <c r="Q51" s="5"/>
      <c r="R51" s="1"/>
      <c r="S51" s="1">
        <f t="shared" si="6"/>
        <v>10</v>
      </c>
      <c r="T51" s="1">
        <f t="shared" si="7"/>
        <v>6.833333333333333</v>
      </c>
      <c r="U51" s="1">
        <v>55.2</v>
      </c>
      <c r="V51" s="1">
        <v>52</v>
      </c>
      <c r="W51" s="1">
        <v>54</v>
      </c>
      <c r="X51" s="1">
        <v>66</v>
      </c>
      <c r="Y51" s="1">
        <v>72.400000000000006</v>
      </c>
      <c r="Z51" s="1">
        <v>57.2</v>
      </c>
      <c r="AA51" s="1"/>
      <c r="AB51" s="1">
        <f t="shared" si="12"/>
        <v>84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84</v>
      </c>
      <c r="B52" s="1" t="s">
        <v>31</v>
      </c>
      <c r="C52" s="1">
        <v>266.04000000000002</v>
      </c>
      <c r="D52" s="1">
        <v>475.40899999999999</v>
      </c>
      <c r="E52" s="1">
        <v>159.85599999999999</v>
      </c>
      <c r="F52" s="1">
        <v>538.81799999999998</v>
      </c>
      <c r="G52" s="6">
        <v>1</v>
      </c>
      <c r="H52" s="1">
        <v>50</v>
      </c>
      <c r="I52" s="1" t="s">
        <v>32</v>
      </c>
      <c r="J52" s="1">
        <v>157.80000000000001</v>
      </c>
      <c r="K52" s="1">
        <f t="shared" si="10"/>
        <v>2.0559999999999832</v>
      </c>
      <c r="L52" s="1"/>
      <c r="M52" s="1"/>
      <c r="N52" s="1"/>
      <c r="O52" s="1">
        <f t="shared" si="4"/>
        <v>31.9712</v>
      </c>
      <c r="P52" s="5"/>
      <c r="Q52" s="5"/>
      <c r="R52" s="1"/>
      <c r="S52" s="1">
        <f t="shared" si="6"/>
        <v>16.853230407366631</v>
      </c>
      <c r="T52" s="1">
        <f t="shared" si="7"/>
        <v>16.853230407366631</v>
      </c>
      <c r="U52" s="1">
        <v>30.489799999999999</v>
      </c>
      <c r="V52" s="1">
        <v>29.597000000000001</v>
      </c>
      <c r="W52" s="1">
        <v>25.1004</v>
      </c>
      <c r="X52" s="1">
        <v>33.156199999999998</v>
      </c>
      <c r="Y52" s="1">
        <v>34.304400000000001</v>
      </c>
      <c r="Z52" s="1">
        <v>33.119399999999999</v>
      </c>
      <c r="AA52" s="1"/>
      <c r="AB52" s="1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85</v>
      </c>
      <c r="B53" s="1" t="s">
        <v>31</v>
      </c>
      <c r="C53" s="1">
        <v>528.548</v>
      </c>
      <c r="D53" s="1">
        <v>902.63499999999999</v>
      </c>
      <c r="E53" s="1">
        <v>424.88600000000002</v>
      </c>
      <c r="F53" s="1">
        <v>914.19600000000003</v>
      </c>
      <c r="G53" s="6">
        <v>1</v>
      </c>
      <c r="H53" s="1">
        <v>50</v>
      </c>
      <c r="I53" s="1" t="s">
        <v>32</v>
      </c>
      <c r="J53" s="1">
        <v>403.65</v>
      </c>
      <c r="K53" s="1">
        <f t="shared" si="10"/>
        <v>21.236000000000047</v>
      </c>
      <c r="L53" s="1"/>
      <c r="M53" s="1"/>
      <c r="N53" s="1"/>
      <c r="O53" s="1">
        <f t="shared" si="4"/>
        <v>84.977200000000011</v>
      </c>
      <c r="P53" s="5"/>
      <c r="Q53" s="5"/>
      <c r="R53" s="1"/>
      <c r="S53" s="1">
        <f t="shared" si="6"/>
        <v>10.758132769731175</v>
      </c>
      <c r="T53" s="1">
        <f t="shared" si="7"/>
        <v>10.758132769731175</v>
      </c>
      <c r="U53" s="1">
        <v>86.002200000000002</v>
      </c>
      <c r="V53" s="1">
        <v>89.962599999999995</v>
      </c>
      <c r="W53" s="1">
        <v>92.978399999999993</v>
      </c>
      <c r="X53" s="1">
        <v>89.132800000000003</v>
      </c>
      <c r="Y53" s="1">
        <v>92.639399999999995</v>
      </c>
      <c r="Z53" s="1">
        <v>93.834000000000003</v>
      </c>
      <c r="AA53" s="1"/>
      <c r="AB53" s="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5" t="s">
        <v>86</v>
      </c>
      <c r="B54" s="15" t="s">
        <v>31</v>
      </c>
      <c r="C54" s="15"/>
      <c r="D54" s="15"/>
      <c r="E54" s="15"/>
      <c r="F54" s="15"/>
      <c r="G54" s="16">
        <v>0</v>
      </c>
      <c r="H54" s="15" t="e">
        <v>#N/A</v>
      </c>
      <c r="I54" s="15" t="s">
        <v>32</v>
      </c>
      <c r="J54" s="15"/>
      <c r="K54" s="15">
        <f t="shared" si="10"/>
        <v>0</v>
      </c>
      <c r="L54" s="15"/>
      <c r="M54" s="15"/>
      <c r="N54" s="15"/>
      <c r="O54" s="15">
        <f t="shared" si="4"/>
        <v>0</v>
      </c>
      <c r="P54" s="17"/>
      <c r="Q54" s="17"/>
      <c r="R54" s="15"/>
      <c r="S54" s="15" t="e">
        <f t="shared" si="6"/>
        <v>#DIV/0!</v>
      </c>
      <c r="T54" s="15" t="e">
        <f t="shared" si="7"/>
        <v>#DIV/0!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 t="s">
        <v>43</v>
      </c>
      <c r="AB54" s="15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5" t="s">
        <v>87</v>
      </c>
      <c r="B55" s="15" t="s">
        <v>31</v>
      </c>
      <c r="C55" s="15"/>
      <c r="D55" s="15"/>
      <c r="E55" s="15"/>
      <c r="F55" s="15"/>
      <c r="G55" s="16">
        <v>0</v>
      </c>
      <c r="H55" s="15">
        <v>40</v>
      </c>
      <c r="I55" s="15" t="s">
        <v>32</v>
      </c>
      <c r="J55" s="15"/>
      <c r="K55" s="15">
        <f t="shared" si="10"/>
        <v>0</v>
      </c>
      <c r="L55" s="15"/>
      <c r="M55" s="15"/>
      <c r="N55" s="15"/>
      <c r="O55" s="15">
        <f t="shared" si="4"/>
        <v>0</v>
      </c>
      <c r="P55" s="17"/>
      <c r="Q55" s="17"/>
      <c r="R55" s="15"/>
      <c r="S55" s="15" t="e">
        <f t="shared" si="6"/>
        <v>#DIV/0!</v>
      </c>
      <c r="T55" s="15" t="e">
        <f t="shared" si="7"/>
        <v>#DIV/0!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 t="s">
        <v>43</v>
      </c>
      <c r="AB55" s="15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5" t="s">
        <v>88</v>
      </c>
      <c r="B56" s="15" t="s">
        <v>31</v>
      </c>
      <c r="C56" s="15"/>
      <c r="D56" s="15"/>
      <c r="E56" s="15"/>
      <c r="F56" s="15"/>
      <c r="G56" s="16">
        <v>0</v>
      </c>
      <c r="H56" s="15" t="e">
        <v>#N/A</v>
      </c>
      <c r="I56" s="15" t="s">
        <v>32</v>
      </c>
      <c r="J56" s="15"/>
      <c r="K56" s="15">
        <f t="shared" si="10"/>
        <v>0</v>
      </c>
      <c r="L56" s="15"/>
      <c r="M56" s="15"/>
      <c r="N56" s="15"/>
      <c r="O56" s="15">
        <f t="shared" si="4"/>
        <v>0</v>
      </c>
      <c r="P56" s="17"/>
      <c r="Q56" s="17"/>
      <c r="R56" s="15"/>
      <c r="S56" s="15" t="e">
        <f t="shared" si="6"/>
        <v>#DIV/0!</v>
      </c>
      <c r="T56" s="15" t="e">
        <f t="shared" si="7"/>
        <v>#DIV/0!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 t="s">
        <v>43</v>
      </c>
      <c r="AB56" s="15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89</v>
      </c>
      <c r="B57" s="1" t="s">
        <v>37</v>
      </c>
      <c r="C57" s="1">
        <v>202</v>
      </c>
      <c r="D57" s="1">
        <v>160</v>
      </c>
      <c r="E57" s="1">
        <v>116.34699999999999</v>
      </c>
      <c r="F57" s="1">
        <v>219</v>
      </c>
      <c r="G57" s="6">
        <v>0.45</v>
      </c>
      <c r="H57" s="1">
        <v>50</v>
      </c>
      <c r="I57" s="1" t="s">
        <v>32</v>
      </c>
      <c r="J57" s="1">
        <v>116</v>
      </c>
      <c r="K57" s="1">
        <f t="shared" si="10"/>
        <v>0.3469999999999942</v>
      </c>
      <c r="L57" s="1"/>
      <c r="M57" s="1"/>
      <c r="N57" s="1"/>
      <c r="O57" s="1">
        <f t="shared" si="4"/>
        <v>23.269399999999997</v>
      </c>
      <c r="P57" s="5">
        <f>10*O57-N57-F57</f>
        <v>13.69399999999996</v>
      </c>
      <c r="Q57" s="5"/>
      <c r="R57" s="1"/>
      <c r="S57" s="1">
        <f t="shared" si="6"/>
        <v>10</v>
      </c>
      <c r="T57" s="1">
        <f t="shared" si="7"/>
        <v>9.4115018006480629</v>
      </c>
      <c r="U57" s="1">
        <v>20.2</v>
      </c>
      <c r="V57" s="1">
        <v>19.8</v>
      </c>
      <c r="W57" s="1">
        <v>27.071000000000002</v>
      </c>
      <c r="X57" s="1">
        <v>25.071000000000002</v>
      </c>
      <c r="Y57" s="1">
        <v>15.2</v>
      </c>
      <c r="Z57" s="1">
        <v>16.399999999999999</v>
      </c>
      <c r="AA57" s="1"/>
      <c r="AB57" s="1">
        <f t="shared" si="12"/>
        <v>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5" t="s">
        <v>90</v>
      </c>
      <c r="B58" s="15" t="s">
        <v>31</v>
      </c>
      <c r="C58" s="15"/>
      <c r="D58" s="15">
        <v>116.405</v>
      </c>
      <c r="E58" s="15"/>
      <c r="F58" s="15"/>
      <c r="G58" s="16">
        <v>0</v>
      </c>
      <c r="H58" s="15" t="e">
        <v>#N/A</v>
      </c>
      <c r="I58" s="15" t="s">
        <v>32</v>
      </c>
      <c r="J58" s="15">
        <v>15.3</v>
      </c>
      <c r="K58" s="15">
        <f t="shared" si="10"/>
        <v>-15.3</v>
      </c>
      <c r="L58" s="15"/>
      <c r="M58" s="15"/>
      <c r="N58" s="15"/>
      <c r="O58" s="15">
        <f t="shared" si="4"/>
        <v>0</v>
      </c>
      <c r="P58" s="17"/>
      <c r="Q58" s="17"/>
      <c r="R58" s="15"/>
      <c r="S58" s="15" t="e">
        <f t="shared" si="6"/>
        <v>#DIV/0!</v>
      </c>
      <c r="T58" s="15" t="e">
        <f t="shared" si="7"/>
        <v>#DIV/0!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 t="s">
        <v>43</v>
      </c>
      <c r="AB58" s="15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91</v>
      </c>
      <c r="B59" s="1" t="s">
        <v>37</v>
      </c>
      <c r="C59" s="1">
        <v>150</v>
      </c>
      <c r="D59" s="1">
        <v>132</v>
      </c>
      <c r="E59" s="1">
        <v>157</v>
      </c>
      <c r="F59" s="1">
        <v>112</v>
      </c>
      <c r="G59" s="6">
        <v>0.4</v>
      </c>
      <c r="H59" s="1">
        <v>40</v>
      </c>
      <c r="I59" s="1" t="s">
        <v>32</v>
      </c>
      <c r="J59" s="1">
        <v>157</v>
      </c>
      <c r="K59" s="1">
        <f t="shared" si="10"/>
        <v>0</v>
      </c>
      <c r="L59" s="1"/>
      <c r="M59" s="1"/>
      <c r="N59" s="1"/>
      <c r="O59" s="1">
        <f t="shared" si="4"/>
        <v>31.4</v>
      </c>
      <c r="P59" s="5">
        <f t="shared" ref="P59:P61" si="15">10*O59-N59-F59</f>
        <v>202</v>
      </c>
      <c r="Q59" s="5"/>
      <c r="R59" s="1"/>
      <c r="S59" s="1">
        <f t="shared" si="6"/>
        <v>10</v>
      </c>
      <c r="T59" s="1">
        <f t="shared" si="7"/>
        <v>3.5668789808917198</v>
      </c>
      <c r="U59" s="1">
        <v>21</v>
      </c>
      <c r="V59" s="1">
        <v>20.2</v>
      </c>
      <c r="W59" s="1">
        <v>23.6</v>
      </c>
      <c r="X59" s="1">
        <v>23.2</v>
      </c>
      <c r="Y59" s="1">
        <v>26.6</v>
      </c>
      <c r="Z59" s="1">
        <v>20.6</v>
      </c>
      <c r="AA59" s="1"/>
      <c r="AB59" s="1">
        <f t="shared" si="12"/>
        <v>81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92</v>
      </c>
      <c r="B60" s="1" t="s">
        <v>37</v>
      </c>
      <c r="C60" s="1">
        <v>122</v>
      </c>
      <c r="D60" s="1">
        <v>66</v>
      </c>
      <c r="E60" s="1">
        <v>146</v>
      </c>
      <c r="F60" s="1">
        <v>32</v>
      </c>
      <c r="G60" s="6">
        <v>0.4</v>
      </c>
      <c r="H60" s="1">
        <v>40</v>
      </c>
      <c r="I60" s="1" t="s">
        <v>32</v>
      </c>
      <c r="J60" s="1">
        <v>152</v>
      </c>
      <c r="K60" s="1">
        <f t="shared" si="10"/>
        <v>-6</v>
      </c>
      <c r="L60" s="1"/>
      <c r="M60" s="1"/>
      <c r="N60" s="1">
        <v>9.9399999999999977</v>
      </c>
      <c r="O60" s="1">
        <f t="shared" si="4"/>
        <v>29.2</v>
      </c>
      <c r="P60" s="5">
        <f>8*O60-N60-F60</f>
        <v>191.66</v>
      </c>
      <c r="Q60" s="5"/>
      <c r="R60" s="1"/>
      <c r="S60" s="1">
        <f t="shared" si="6"/>
        <v>8</v>
      </c>
      <c r="T60" s="1">
        <f t="shared" si="7"/>
        <v>1.4363013698630136</v>
      </c>
      <c r="U60" s="1">
        <v>14.8</v>
      </c>
      <c r="V60" s="1">
        <v>14.6</v>
      </c>
      <c r="W60" s="1">
        <v>19.600000000000001</v>
      </c>
      <c r="X60" s="1">
        <v>19.8</v>
      </c>
      <c r="Y60" s="1">
        <v>21.8</v>
      </c>
      <c r="Z60" s="1">
        <v>17.8</v>
      </c>
      <c r="AA60" s="1"/>
      <c r="AB60" s="1">
        <f t="shared" si="12"/>
        <v>77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93</v>
      </c>
      <c r="B61" s="1" t="s">
        <v>31</v>
      </c>
      <c r="C61" s="1">
        <v>315.31400000000002</v>
      </c>
      <c r="D61" s="1">
        <v>178.76499999999999</v>
      </c>
      <c r="E61" s="1">
        <v>162.096</v>
      </c>
      <c r="F61" s="1">
        <v>300.56</v>
      </c>
      <c r="G61" s="6">
        <v>1</v>
      </c>
      <c r="H61" s="1">
        <v>55</v>
      </c>
      <c r="I61" s="1" t="s">
        <v>32</v>
      </c>
      <c r="J61" s="1">
        <v>156.30000000000001</v>
      </c>
      <c r="K61" s="1">
        <f t="shared" si="10"/>
        <v>5.7959999999999923</v>
      </c>
      <c r="L61" s="1"/>
      <c r="M61" s="1"/>
      <c r="N61" s="1"/>
      <c r="O61" s="1">
        <f t="shared" si="4"/>
        <v>32.419200000000004</v>
      </c>
      <c r="P61" s="5">
        <f t="shared" si="15"/>
        <v>23.632000000000005</v>
      </c>
      <c r="Q61" s="5"/>
      <c r="R61" s="1"/>
      <c r="S61" s="1">
        <f t="shared" si="6"/>
        <v>10</v>
      </c>
      <c r="T61" s="1">
        <f t="shared" si="7"/>
        <v>9.2710492547626089</v>
      </c>
      <c r="U61" s="1">
        <v>34.213000000000001</v>
      </c>
      <c r="V61" s="1">
        <v>35.808199999999999</v>
      </c>
      <c r="W61" s="1">
        <v>45.809199999999997</v>
      </c>
      <c r="X61" s="1">
        <v>46.695599999999999</v>
      </c>
      <c r="Y61" s="1">
        <v>43.632399999999997</v>
      </c>
      <c r="Z61" s="1">
        <v>45.646599999999999</v>
      </c>
      <c r="AA61" s="1"/>
      <c r="AB61" s="1">
        <f t="shared" si="12"/>
        <v>24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9" t="s">
        <v>94</v>
      </c>
      <c r="B62" s="9" t="s">
        <v>37</v>
      </c>
      <c r="C62" s="9">
        <v>19</v>
      </c>
      <c r="D62" s="9"/>
      <c r="E62" s="9"/>
      <c r="F62" s="9">
        <v>19</v>
      </c>
      <c r="G62" s="10">
        <v>0</v>
      </c>
      <c r="H62" s="9" t="e">
        <v>#N/A</v>
      </c>
      <c r="I62" s="9" t="s">
        <v>44</v>
      </c>
      <c r="J62" s="9"/>
      <c r="K62" s="9">
        <f t="shared" si="10"/>
        <v>0</v>
      </c>
      <c r="L62" s="9"/>
      <c r="M62" s="9"/>
      <c r="N62" s="9"/>
      <c r="O62" s="9">
        <f t="shared" si="4"/>
        <v>0</v>
      </c>
      <c r="P62" s="11"/>
      <c r="Q62" s="11"/>
      <c r="R62" s="9"/>
      <c r="S62" s="9" t="e">
        <f t="shared" si="6"/>
        <v>#DIV/0!</v>
      </c>
      <c r="T62" s="9" t="e">
        <f t="shared" si="7"/>
        <v>#DIV/0!</v>
      </c>
      <c r="U62" s="9">
        <v>0</v>
      </c>
      <c r="V62" s="9">
        <v>0</v>
      </c>
      <c r="W62" s="9">
        <v>0.2</v>
      </c>
      <c r="X62" s="9">
        <v>0.2</v>
      </c>
      <c r="Y62" s="9">
        <v>0</v>
      </c>
      <c r="Z62" s="9">
        <v>0</v>
      </c>
      <c r="AA62" s="14" t="s">
        <v>95</v>
      </c>
      <c r="AB62" s="9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96</v>
      </c>
      <c r="B63" s="1" t="s">
        <v>31</v>
      </c>
      <c r="C63" s="1">
        <v>372.14</v>
      </c>
      <c r="D63" s="1">
        <v>459.56099999999998</v>
      </c>
      <c r="E63" s="1">
        <v>253.13300000000001</v>
      </c>
      <c r="F63" s="1">
        <v>538.875</v>
      </c>
      <c r="G63" s="6">
        <v>1</v>
      </c>
      <c r="H63" s="1">
        <v>50</v>
      </c>
      <c r="I63" s="1" t="s">
        <v>32</v>
      </c>
      <c r="J63" s="1">
        <v>228.95</v>
      </c>
      <c r="K63" s="1">
        <f t="shared" si="10"/>
        <v>24.183000000000021</v>
      </c>
      <c r="L63" s="1"/>
      <c r="M63" s="1"/>
      <c r="N63" s="1"/>
      <c r="O63" s="1">
        <f t="shared" si="4"/>
        <v>50.626600000000003</v>
      </c>
      <c r="P63" s="5"/>
      <c r="Q63" s="5"/>
      <c r="R63" s="1"/>
      <c r="S63" s="1">
        <f t="shared" si="6"/>
        <v>10.644108038066944</v>
      </c>
      <c r="T63" s="1">
        <f t="shared" si="7"/>
        <v>10.644108038066944</v>
      </c>
      <c r="U63" s="1">
        <v>41.911799999999999</v>
      </c>
      <c r="V63" s="1">
        <v>41.0976</v>
      </c>
      <c r="W63" s="1">
        <v>57.3294</v>
      </c>
      <c r="X63" s="1">
        <v>59.898400000000002</v>
      </c>
      <c r="Y63" s="1">
        <v>60.604399999999998</v>
      </c>
      <c r="Z63" s="1">
        <v>63.010800000000003</v>
      </c>
      <c r="AA63" s="1"/>
      <c r="AB63" s="1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5" t="s">
        <v>97</v>
      </c>
      <c r="B64" s="15" t="s">
        <v>31</v>
      </c>
      <c r="C64" s="15"/>
      <c r="D64" s="15">
        <v>76.682000000000002</v>
      </c>
      <c r="E64" s="15"/>
      <c r="F64" s="15"/>
      <c r="G64" s="16">
        <v>0</v>
      </c>
      <c r="H64" s="15">
        <v>50</v>
      </c>
      <c r="I64" s="15" t="s">
        <v>32</v>
      </c>
      <c r="J64" s="15">
        <v>9.1</v>
      </c>
      <c r="K64" s="15">
        <f t="shared" si="10"/>
        <v>-9.1</v>
      </c>
      <c r="L64" s="15"/>
      <c r="M64" s="15"/>
      <c r="N64" s="15"/>
      <c r="O64" s="15">
        <f t="shared" si="4"/>
        <v>0</v>
      </c>
      <c r="P64" s="17"/>
      <c r="Q64" s="17"/>
      <c r="R64" s="15"/>
      <c r="S64" s="15" t="e">
        <f t="shared" si="6"/>
        <v>#DIV/0!</v>
      </c>
      <c r="T64" s="15" t="e">
        <f t="shared" si="7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 t="s">
        <v>43</v>
      </c>
      <c r="AB64" s="15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9" t="s">
        <v>98</v>
      </c>
      <c r="B65" s="9" t="s">
        <v>37</v>
      </c>
      <c r="C65" s="9"/>
      <c r="D65" s="9">
        <v>186</v>
      </c>
      <c r="E65" s="9"/>
      <c r="F65" s="9"/>
      <c r="G65" s="10">
        <v>0</v>
      </c>
      <c r="H65" s="9" t="e">
        <v>#N/A</v>
      </c>
      <c r="I65" s="9" t="s">
        <v>44</v>
      </c>
      <c r="J65" s="9"/>
      <c r="K65" s="9">
        <f t="shared" si="10"/>
        <v>0</v>
      </c>
      <c r="L65" s="9"/>
      <c r="M65" s="9"/>
      <c r="N65" s="9"/>
      <c r="O65" s="9">
        <f t="shared" si="4"/>
        <v>0</v>
      </c>
      <c r="P65" s="11"/>
      <c r="Q65" s="11"/>
      <c r="R65" s="9"/>
      <c r="S65" s="9" t="e">
        <f t="shared" si="6"/>
        <v>#DIV/0!</v>
      </c>
      <c r="T65" s="9" t="e">
        <f t="shared" si="7"/>
        <v>#DIV/0!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/>
      <c r="AB65" s="9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99</v>
      </c>
      <c r="B66" s="1" t="s">
        <v>37</v>
      </c>
      <c r="C66" s="1">
        <v>156</v>
      </c>
      <c r="D66" s="1">
        <v>510</v>
      </c>
      <c r="E66" s="1">
        <v>176.38499999999999</v>
      </c>
      <c r="F66" s="1">
        <v>464</v>
      </c>
      <c r="G66" s="6">
        <v>0.4</v>
      </c>
      <c r="H66" s="1">
        <v>50</v>
      </c>
      <c r="I66" s="1" t="s">
        <v>32</v>
      </c>
      <c r="J66" s="1">
        <v>176</v>
      </c>
      <c r="K66" s="1">
        <f t="shared" si="10"/>
        <v>0.38499999999999091</v>
      </c>
      <c r="L66" s="1"/>
      <c r="M66" s="1"/>
      <c r="N66" s="1"/>
      <c r="O66" s="1">
        <f t="shared" si="4"/>
        <v>35.277000000000001</v>
      </c>
      <c r="P66" s="5"/>
      <c r="Q66" s="5"/>
      <c r="R66" s="1"/>
      <c r="S66" s="1">
        <f t="shared" si="6"/>
        <v>13.153045893925221</v>
      </c>
      <c r="T66" s="1">
        <f t="shared" si="7"/>
        <v>13.153045893925221</v>
      </c>
      <c r="U66" s="1">
        <v>19.600000000000001</v>
      </c>
      <c r="V66" s="1">
        <v>17</v>
      </c>
      <c r="W66" s="1">
        <v>17.600000000000001</v>
      </c>
      <c r="X66" s="1">
        <v>19.600000000000001</v>
      </c>
      <c r="Y66" s="1">
        <v>26.4</v>
      </c>
      <c r="Z66" s="1">
        <v>25.4</v>
      </c>
      <c r="AA66" s="1"/>
      <c r="AB66" s="1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100</v>
      </c>
      <c r="B67" s="1" t="s">
        <v>37</v>
      </c>
      <c r="C67" s="1">
        <v>569</v>
      </c>
      <c r="D67" s="1">
        <v>1056</v>
      </c>
      <c r="E67" s="1">
        <v>777</v>
      </c>
      <c r="F67" s="1">
        <v>725</v>
      </c>
      <c r="G67" s="6">
        <v>0.4</v>
      </c>
      <c r="H67" s="1">
        <v>40</v>
      </c>
      <c r="I67" s="1" t="s">
        <v>32</v>
      </c>
      <c r="J67" s="1">
        <v>789</v>
      </c>
      <c r="K67" s="1">
        <f t="shared" si="10"/>
        <v>-12</v>
      </c>
      <c r="L67" s="1"/>
      <c r="M67" s="1"/>
      <c r="N67" s="1">
        <v>154.80000000000021</v>
      </c>
      <c r="O67" s="1">
        <f t="shared" si="4"/>
        <v>155.4</v>
      </c>
      <c r="P67" s="5">
        <f t="shared" ref="P67:P68" si="16">9.5*O67-N67-F67</f>
        <v>596.49999999999977</v>
      </c>
      <c r="Q67" s="5"/>
      <c r="R67" s="1"/>
      <c r="S67" s="1">
        <f t="shared" si="6"/>
        <v>9.5</v>
      </c>
      <c r="T67" s="1">
        <f t="shared" si="7"/>
        <v>5.6615186615186621</v>
      </c>
      <c r="U67" s="1">
        <v>136.80000000000001</v>
      </c>
      <c r="V67" s="1">
        <v>126</v>
      </c>
      <c r="W67" s="1">
        <v>140.4</v>
      </c>
      <c r="X67" s="1">
        <v>147.6</v>
      </c>
      <c r="Y67" s="1">
        <v>147</v>
      </c>
      <c r="Z67" s="1">
        <v>150.6</v>
      </c>
      <c r="AA67" s="1"/>
      <c r="AB67" s="1">
        <f t="shared" si="12"/>
        <v>239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101</v>
      </c>
      <c r="B68" s="1" t="s">
        <v>37</v>
      </c>
      <c r="C68" s="1">
        <v>703</v>
      </c>
      <c r="D68" s="1">
        <v>618</v>
      </c>
      <c r="E68" s="1">
        <v>652</v>
      </c>
      <c r="F68" s="1">
        <v>571</v>
      </c>
      <c r="G68" s="6">
        <v>0.4</v>
      </c>
      <c r="H68" s="1">
        <v>40</v>
      </c>
      <c r="I68" s="1" t="s">
        <v>32</v>
      </c>
      <c r="J68" s="1">
        <v>657</v>
      </c>
      <c r="K68" s="1">
        <f t="shared" ref="K68:K99" si="17">E68-J68</f>
        <v>-5</v>
      </c>
      <c r="L68" s="1"/>
      <c r="M68" s="1"/>
      <c r="N68" s="1">
        <v>43.099999999999909</v>
      </c>
      <c r="O68" s="1">
        <f t="shared" si="4"/>
        <v>130.4</v>
      </c>
      <c r="P68" s="5">
        <f t="shared" si="16"/>
        <v>624.70000000000005</v>
      </c>
      <c r="Q68" s="5"/>
      <c r="R68" s="1"/>
      <c r="S68" s="1">
        <f t="shared" si="6"/>
        <v>9.5</v>
      </c>
      <c r="T68" s="1">
        <f t="shared" si="7"/>
        <v>4.7093558282208576</v>
      </c>
      <c r="U68" s="1">
        <v>105.2</v>
      </c>
      <c r="V68" s="1">
        <v>101.6</v>
      </c>
      <c r="W68" s="1">
        <v>115.8</v>
      </c>
      <c r="X68" s="1">
        <v>122</v>
      </c>
      <c r="Y68" s="1">
        <v>124.8</v>
      </c>
      <c r="Z68" s="1">
        <v>126.6</v>
      </c>
      <c r="AA68" s="1"/>
      <c r="AB68" s="1">
        <f t="shared" si="12"/>
        <v>250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102</v>
      </c>
      <c r="B69" s="1" t="s">
        <v>31</v>
      </c>
      <c r="C69" s="1">
        <v>108.544</v>
      </c>
      <c r="D69" s="1">
        <v>456.90800000000002</v>
      </c>
      <c r="E69" s="1">
        <v>152.22200000000001</v>
      </c>
      <c r="F69" s="1">
        <v>355.15199999999999</v>
      </c>
      <c r="G69" s="6">
        <v>1</v>
      </c>
      <c r="H69" s="1">
        <v>40</v>
      </c>
      <c r="I69" s="1" t="s">
        <v>32</v>
      </c>
      <c r="J69" s="1">
        <v>166</v>
      </c>
      <c r="K69" s="1">
        <f t="shared" si="17"/>
        <v>-13.777999999999992</v>
      </c>
      <c r="L69" s="1"/>
      <c r="M69" s="1"/>
      <c r="N69" s="1"/>
      <c r="O69" s="1">
        <f t="shared" ref="O69:O100" si="18">E69/5</f>
        <v>30.444400000000002</v>
      </c>
      <c r="P69" s="5"/>
      <c r="Q69" s="5"/>
      <c r="R69" s="1"/>
      <c r="S69" s="1">
        <f t="shared" ref="S69:S100" si="19">(F69+N69+P69)/O69</f>
        <v>11.66559367239952</v>
      </c>
      <c r="T69" s="1">
        <f t="shared" ref="T69:T100" si="20">(F69+N69)/O69</f>
        <v>11.66559367239952</v>
      </c>
      <c r="U69" s="1">
        <v>24.869800000000001</v>
      </c>
      <c r="V69" s="1">
        <v>26.355</v>
      </c>
      <c r="W69" s="1">
        <v>20.013000000000002</v>
      </c>
      <c r="X69" s="1">
        <v>15.4366</v>
      </c>
      <c r="Y69" s="1">
        <v>21.184200000000001</v>
      </c>
      <c r="Z69" s="1">
        <v>26.124199999999998</v>
      </c>
      <c r="AA69" s="1"/>
      <c r="AB69" s="1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103</v>
      </c>
      <c r="B70" s="1" t="s">
        <v>31</v>
      </c>
      <c r="C70" s="1">
        <v>59.843000000000004</v>
      </c>
      <c r="D70" s="1">
        <v>344.43299999999999</v>
      </c>
      <c r="E70" s="1">
        <v>100.03</v>
      </c>
      <c r="F70" s="1">
        <v>249.61099999999999</v>
      </c>
      <c r="G70" s="6">
        <v>1</v>
      </c>
      <c r="H70" s="1">
        <v>40</v>
      </c>
      <c r="I70" s="1" t="s">
        <v>32</v>
      </c>
      <c r="J70" s="1">
        <v>108.2</v>
      </c>
      <c r="K70" s="1">
        <f t="shared" si="17"/>
        <v>-8.1700000000000017</v>
      </c>
      <c r="L70" s="1"/>
      <c r="M70" s="1"/>
      <c r="N70" s="1"/>
      <c r="O70" s="1">
        <f t="shared" si="18"/>
        <v>20.006</v>
      </c>
      <c r="P70" s="5"/>
      <c r="Q70" s="5"/>
      <c r="R70" s="1"/>
      <c r="S70" s="1">
        <f t="shared" si="19"/>
        <v>12.476806957912626</v>
      </c>
      <c r="T70" s="1">
        <f t="shared" si="20"/>
        <v>12.476806957912626</v>
      </c>
      <c r="U70" s="1">
        <v>19.817399999999999</v>
      </c>
      <c r="V70" s="1">
        <v>20.543600000000001</v>
      </c>
      <c r="W70" s="1">
        <v>11.1852</v>
      </c>
      <c r="X70" s="1">
        <v>10.0886</v>
      </c>
      <c r="Y70" s="1">
        <v>13.429399999999999</v>
      </c>
      <c r="Z70" s="1">
        <v>14.3858</v>
      </c>
      <c r="AA70" s="1"/>
      <c r="AB70" s="1">
        <f t="shared" ref="AB70:AB100" si="21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5" t="s">
        <v>104</v>
      </c>
      <c r="B71" s="15" t="s">
        <v>31</v>
      </c>
      <c r="C71" s="15"/>
      <c r="D71" s="15">
        <v>217.465</v>
      </c>
      <c r="E71" s="15">
        <v>0.72</v>
      </c>
      <c r="F71" s="15"/>
      <c r="G71" s="16">
        <v>0</v>
      </c>
      <c r="H71" s="15" t="e">
        <v>#N/A</v>
      </c>
      <c r="I71" s="15" t="s">
        <v>32</v>
      </c>
      <c r="J71" s="15">
        <v>2.6</v>
      </c>
      <c r="K71" s="15">
        <f t="shared" si="17"/>
        <v>-1.8800000000000001</v>
      </c>
      <c r="L71" s="15"/>
      <c r="M71" s="15"/>
      <c r="N71" s="15"/>
      <c r="O71" s="15">
        <f t="shared" si="18"/>
        <v>0.14399999999999999</v>
      </c>
      <c r="P71" s="17"/>
      <c r="Q71" s="17"/>
      <c r="R71" s="15"/>
      <c r="S71" s="15">
        <f t="shared" si="19"/>
        <v>0</v>
      </c>
      <c r="T71" s="15">
        <f t="shared" si="20"/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 t="s">
        <v>43</v>
      </c>
      <c r="AB71" s="15">
        <f t="shared" si="21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105</v>
      </c>
      <c r="B72" s="1" t="s">
        <v>31</v>
      </c>
      <c r="C72" s="1">
        <v>117.32</v>
      </c>
      <c r="D72" s="1">
        <v>117.51600000000001</v>
      </c>
      <c r="E72" s="1">
        <v>67.388000000000005</v>
      </c>
      <c r="F72" s="1">
        <v>134.69800000000001</v>
      </c>
      <c r="G72" s="6">
        <v>1</v>
      </c>
      <c r="H72" s="1">
        <v>30</v>
      </c>
      <c r="I72" s="1" t="s">
        <v>32</v>
      </c>
      <c r="J72" s="1">
        <v>79.25</v>
      </c>
      <c r="K72" s="1">
        <f t="shared" si="17"/>
        <v>-11.861999999999995</v>
      </c>
      <c r="L72" s="1"/>
      <c r="M72" s="1"/>
      <c r="N72" s="1">
        <v>23.96138000000013</v>
      </c>
      <c r="O72" s="1">
        <f t="shared" si="18"/>
        <v>13.477600000000001</v>
      </c>
      <c r="P72" s="5"/>
      <c r="Q72" s="5"/>
      <c r="R72" s="1"/>
      <c r="S72" s="1">
        <f t="shared" si="19"/>
        <v>11.772079598741625</v>
      </c>
      <c r="T72" s="1">
        <f t="shared" si="20"/>
        <v>11.772079598741625</v>
      </c>
      <c r="U72" s="1">
        <v>18.3278</v>
      </c>
      <c r="V72" s="1">
        <v>13.971</v>
      </c>
      <c r="W72" s="1">
        <v>12.5604</v>
      </c>
      <c r="X72" s="1">
        <v>19.445599999999999</v>
      </c>
      <c r="Y72" s="1">
        <v>18.917999999999999</v>
      </c>
      <c r="Z72" s="1">
        <v>18.696000000000002</v>
      </c>
      <c r="AA72" s="1"/>
      <c r="AB72" s="1">
        <f t="shared" si="2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5" t="s">
        <v>106</v>
      </c>
      <c r="B73" s="15" t="s">
        <v>37</v>
      </c>
      <c r="C73" s="15"/>
      <c r="D73" s="15"/>
      <c r="E73" s="15"/>
      <c r="F73" s="15"/>
      <c r="G73" s="16">
        <v>0</v>
      </c>
      <c r="H73" s="15" t="e">
        <v>#N/A</v>
      </c>
      <c r="I73" s="15" t="s">
        <v>32</v>
      </c>
      <c r="J73" s="15"/>
      <c r="K73" s="15">
        <f t="shared" si="17"/>
        <v>0</v>
      </c>
      <c r="L73" s="15"/>
      <c r="M73" s="15"/>
      <c r="N73" s="15"/>
      <c r="O73" s="15">
        <f t="shared" si="18"/>
        <v>0</v>
      </c>
      <c r="P73" s="17"/>
      <c r="Q73" s="17"/>
      <c r="R73" s="15"/>
      <c r="S73" s="15" t="e">
        <f t="shared" si="19"/>
        <v>#DIV/0!</v>
      </c>
      <c r="T73" s="15" t="e">
        <f t="shared" si="20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 t="s">
        <v>43</v>
      </c>
      <c r="AB73" s="15">
        <f t="shared" si="2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9" t="s">
        <v>107</v>
      </c>
      <c r="B74" s="9" t="s">
        <v>37</v>
      </c>
      <c r="C74" s="9"/>
      <c r="D74" s="9">
        <v>150</v>
      </c>
      <c r="E74" s="9"/>
      <c r="F74" s="9"/>
      <c r="G74" s="10">
        <v>0</v>
      </c>
      <c r="H74" s="9" t="e">
        <v>#N/A</v>
      </c>
      <c r="I74" s="9" t="s">
        <v>44</v>
      </c>
      <c r="J74" s="9"/>
      <c r="K74" s="9">
        <f t="shared" si="17"/>
        <v>0</v>
      </c>
      <c r="L74" s="9"/>
      <c r="M74" s="9"/>
      <c r="N74" s="9"/>
      <c r="O74" s="9">
        <f t="shared" si="18"/>
        <v>0</v>
      </c>
      <c r="P74" s="11"/>
      <c r="Q74" s="11"/>
      <c r="R74" s="9"/>
      <c r="S74" s="9" t="e">
        <f t="shared" si="19"/>
        <v>#DIV/0!</v>
      </c>
      <c r="T74" s="9" t="e">
        <f t="shared" si="20"/>
        <v>#DIV/0!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/>
      <c r="AB74" s="9">
        <f t="shared" si="2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5" t="s">
        <v>108</v>
      </c>
      <c r="B75" s="15" t="s">
        <v>37</v>
      </c>
      <c r="C75" s="15"/>
      <c r="D75" s="15"/>
      <c r="E75" s="15"/>
      <c r="F75" s="15"/>
      <c r="G75" s="16">
        <v>0</v>
      </c>
      <c r="H75" s="15" t="e">
        <v>#N/A</v>
      </c>
      <c r="I75" s="15" t="s">
        <v>32</v>
      </c>
      <c r="J75" s="15"/>
      <c r="K75" s="15">
        <f t="shared" si="17"/>
        <v>0</v>
      </c>
      <c r="L75" s="15"/>
      <c r="M75" s="15"/>
      <c r="N75" s="15"/>
      <c r="O75" s="15">
        <f t="shared" si="18"/>
        <v>0</v>
      </c>
      <c r="P75" s="17"/>
      <c r="Q75" s="17"/>
      <c r="R75" s="15"/>
      <c r="S75" s="15" t="e">
        <f t="shared" si="19"/>
        <v>#DIV/0!</v>
      </c>
      <c r="T75" s="15" t="e">
        <f t="shared" si="20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 t="s">
        <v>43</v>
      </c>
      <c r="AB75" s="15">
        <f t="shared" si="2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5" t="s">
        <v>109</v>
      </c>
      <c r="B76" s="15" t="s">
        <v>37</v>
      </c>
      <c r="C76" s="15"/>
      <c r="D76" s="15">
        <v>220</v>
      </c>
      <c r="E76" s="15"/>
      <c r="F76" s="15"/>
      <c r="G76" s="16">
        <v>0</v>
      </c>
      <c r="H76" s="15" t="e">
        <v>#N/A</v>
      </c>
      <c r="I76" s="15" t="s">
        <v>32</v>
      </c>
      <c r="J76" s="15">
        <v>3</v>
      </c>
      <c r="K76" s="15">
        <f t="shared" si="17"/>
        <v>-3</v>
      </c>
      <c r="L76" s="15"/>
      <c r="M76" s="15"/>
      <c r="N76" s="15"/>
      <c r="O76" s="15">
        <f t="shared" si="18"/>
        <v>0</v>
      </c>
      <c r="P76" s="17"/>
      <c r="Q76" s="17"/>
      <c r="R76" s="15"/>
      <c r="S76" s="15" t="e">
        <f t="shared" si="19"/>
        <v>#DIV/0!</v>
      </c>
      <c r="T76" s="15" t="e">
        <f t="shared" si="20"/>
        <v>#DIV/0!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 t="s">
        <v>43</v>
      </c>
      <c r="AB76" s="15">
        <f t="shared" si="21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5" t="s">
        <v>110</v>
      </c>
      <c r="B77" s="15" t="s">
        <v>37</v>
      </c>
      <c r="C77" s="15"/>
      <c r="D77" s="15"/>
      <c r="E77" s="15"/>
      <c r="F77" s="15"/>
      <c r="G77" s="16">
        <v>0</v>
      </c>
      <c r="H77" s="15" t="e">
        <v>#N/A</v>
      </c>
      <c r="I77" s="15" t="s">
        <v>32</v>
      </c>
      <c r="J77" s="15"/>
      <c r="K77" s="15">
        <f t="shared" si="17"/>
        <v>0</v>
      </c>
      <c r="L77" s="15"/>
      <c r="M77" s="15"/>
      <c r="N77" s="15"/>
      <c r="O77" s="15">
        <f t="shared" si="18"/>
        <v>0</v>
      </c>
      <c r="P77" s="17"/>
      <c r="Q77" s="17"/>
      <c r="R77" s="15"/>
      <c r="S77" s="15" t="e">
        <f t="shared" si="19"/>
        <v>#DIV/0!</v>
      </c>
      <c r="T77" s="15" t="e">
        <f t="shared" si="20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 t="s">
        <v>43</v>
      </c>
      <c r="AB77" s="15">
        <f t="shared" si="2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5" t="s">
        <v>111</v>
      </c>
      <c r="B78" s="15" t="s">
        <v>37</v>
      </c>
      <c r="C78" s="15"/>
      <c r="D78" s="15">
        <v>264</v>
      </c>
      <c r="E78" s="15"/>
      <c r="F78" s="15"/>
      <c r="G78" s="16">
        <v>0</v>
      </c>
      <c r="H78" s="15" t="e">
        <v>#N/A</v>
      </c>
      <c r="I78" s="15" t="s">
        <v>32</v>
      </c>
      <c r="J78" s="15"/>
      <c r="K78" s="15">
        <f t="shared" si="17"/>
        <v>0</v>
      </c>
      <c r="L78" s="15"/>
      <c r="M78" s="15"/>
      <c r="N78" s="15"/>
      <c r="O78" s="15">
        <f t="shared" si="18"/>
        <v>0</v>
      </c>
      <c r="P78" s="17"/>
      <c r="Q78" s="17"/>
      <c r="R78" s="15"/>
      <c r="S78" s="15" t="e">
        <f t="shared" si="19"/>
        <v>#DIV/0!</v>
      </c>
      <c r="T78" s="15" t="e">
        <f t="shared" si="20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 t="s">
        <v>43</v>
      </c>
      <c r="AB78" s="15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5" t="s">
        <v>112</v>
      </c>
      <c r="B79" s="15" t="s">
        <v>37</v>
      </c>
      <c r="C79" s="15"/>
      <c r="D79" s="15"/>
      <c r="E79" s="15"/>
      <c r="F79" s="15"/>
      <c r="G79" s="16">
        <v>0</v>
      </c>
      <c r="H79" s="15" t="e">
        <v>#N/A</v>
      </c>
      <c r="I79" s="15" t="s">
        <v>32</v>
      </c>
      <c r="J79" s="15"/>
      <c r="K79" s="15">
        <f t="shared" si="17"/>
        <v>0</v>
      </c>
      <c r="L79" s="15"/>
      <c r="M79" s="15"/>
      <c r="N79" s="15"/>
      <c r="O79" s="15">
        <f t="shared" si="18"/>
        <v>0</v>
      </c>
      <c r="P79" s="17"/>
      <c r="Q79" s="17"/>
      <c r="R79" s="15"/>
      <c r="S79" s="15" t="e">
        <f t="shared" si="19"/>
        <v>#DIV/0!</v>
      </c>
      <c r="T79" s="15" t="e">
        <f t="shared" si="20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 t="s">
        <v>43</v>
      </c>
      <c r="AB79" s="15">
        <f t="shared" si="2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5" t="s">
        <v>113</v>
      </c>
      <c r="B80" s="15" t="s">
        <v>37</v>
      </c>
      <c r="C80" s="15"/>
      <c r="D80" s="15">
        <v>174</v>
      </c>
      <c r="E80" s="15"/>
      <c r="F80" s="15"/>
      <c r="G80" s="16">
        <v>0</v>
      </c>
      <c r="H80" s="15" t="e">
        <v>#N/A</v>
      </c>
      <c r="I80" s="15" t="s">
        <v>32</v>
      </c>
      <c r="J80" s="15"/>
      <c r="K80" s="15">
        <f t="shared" si="17"/>
        <v>0</v>
      </c>
      <c r="L80" s="15"/>
      <c r="M80" s="15"/>
      <c r="N80" s="15"/>
      <c r="O80" s="15">
        <f t="shared" si="18"/>
        <v>0</v>
      </c>
      <c r="P80" s="17"/>
      <c r="Q80" s="17"/>
      <c r="R80" s="15"/>
      <c r="S80" s="15" t="e">
        <f t="shared" si="19"/>
        <v>#DIV/0!</v>
      </c>
      <c r="T80" s="15" t="e">
        <f t="shared" si="20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 t="s">
        <v>43</v>
      </c>
      <c r="AB80" s="15">
        <f t="shared" si="2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5" t="s">
        <v>114</v>
      </c>
      <c r="B81" s="15" t="s">
        <v>37</v>
      </c>
      <c r="C81" s="15">
        <v>79</v>
      </c>
      <c r="D81" s="15"/>
      <c r="E81" s="15">
        <v>1</v>
      </c>
      <c r="F81" s="15">
        <v>75</v>
      </c>
      <c r="G81" s="16">
        <v>0</v>
      </c>
      <c r="H81" s="15" t="e">
        <v>#N/A</v>
      </c>
      <c r="I81" s="15" t="s">
        <v>115</v>
      </c>
      <c r="J81" s="15">
        <v>1</v>
      </c>
      <c r="K81" s="15">
        <f t="shared" si="17"/>
        <v>0</v>
      </c>
      <c r="L81" s="15"/>
      <c r="M81" s="15"/>
      <c r="N81" s="15"/>
      <c r="O81" s="15">
        <f t="shared" si="18"/>
        <v>0.2</v>
      </c>
      <c r="P81" s="17"/>
      <c r="Q81" s="17"/>
      <c r="R81" s="15"/>
      <c r="S81" s="15">
        <f t="shared" si="19"/>
        <v>375</v>
      </c>
      <c r="T81" s="15">
        <f t="shared" si="20"/>
        <v>375</v>
      </c>
      <c r="U81" s="15">
        <v>1.6</v>
      </c>
      <c r="V81" s="15">
        <v>1.6</v>
      </c>
      <c r="W81" s="15">
        <v>0</v>
      </c>
      <c r="X81" s="15">
        <v>0</v>
      </c>
      <c r="Y81" s="15">
        <v>0</v>
      </c>
      <c r="Z81" s="15">
        <v>0</v>
      </c>
      <c r="AA81" s="14" t="s">
        <v>95</v>
      </c>
      <c r="AB81" s="15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116</v>
      </c>
      <c r="B82" s="1" t="s">
        <v>37</v>
      </c>
      <c r="C82" s="1">
        <v>60</v>
      </c>
      <c r="D82" s="1"/>
      <c r="E82" s="1">
        <v>10</v>
      </c>
      <c r="F82" s="1">
        <v>42</v>
      </c>
      <c r="G82" s="6">
        <v>0.11</v>
      </c>
      <c r="H82" s="1">
        <v>150</v>
      </c>
      <c r="I82" s="1" t="s">
        <v>32</v>
      </c>
      <c r="J82" s="1">
        <v>12</v>
      </c>
      <c r="K82" s="1">
        <f t="shared" si="17"/>
        <v>-2</v>
      </c>
      <c r="L82" s="1"/>
      <c r="M82" s="1"/>
      <c r="N82" s="1"/>
      <c r="O82" s="1">
        <f t="shared" si="18"/>
        <v>2</v>
      </c>
      <c r="P82" s="5"/>
      <c r="Q82" s="5"/>
      <c r="R82" s="1"/>
      <c r="S82" s="1">
        <f t="shared" si="19"/>
        <v>21</v>
      </c>
      <c r="T82" s="1">
        <f t="shared" si="20"/>
        <v>21</v>
      </c>
      <c r="U82" s="1">
        <v>2</v>
      </c>
      <c r="V82" s="1">
        <v>2.2000000000000002</v>
      </c>
      <c r="W82" s="1">
        <v>1.8</v>
      </c>
      <c r="X82" s="1">
        <v>1.4</v>
      </c>
      <c r="Y82" s="1">
        <v>0.6</v>
      </c>
      <c r="Z82" s="1">
        <v>0.8</v>
      </c>
      <c r="AA82" s="14" t="s">
        <v>117</v>
      </c>
      <c r="AB82" s="1">
        <f t="shared" si="2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5" t="s">
        <v>118</v>
      </c>
      <c r="B83" s="15" t="s">
        <v>37</v>
      </c>
      <c r="C83" s="15">
        <v>84</v>
      </c>
      <c r="D83" s="15"/>
      <c r="E83" s="15">
        <v>32</v>
      </c>
      <c r="F83" s="15">
        <v>49</v>
      </c>
      <c r="G83" s="16">
        <v>0</v>
      </c>
      <c r="H83" s="15" t="e">
        <v>#N/A</v>
      </c>
      <c r="I83" s="15" t="s">
        <v>115</v>
      </c>
      <c r="J83" s="15">
        <v>33</v>
      </c>
      <c r="K83" s="15">
        <f t="shared" si="17"/>
        <v>-1</v>
      </c>
      <c r="L83" s="15"/>
      <c r="M83" s="15"/>
      <c r="N83" s="15"/>
      <c r="O83" s="15">
        <f t="shared" si="18"/>
        <v>6.4</v>
      </c>
      <c r="P83" s="17"/>
      <c r="Q83" s="17"/>
      <c r="R83" s="15"/>
      <c r="S83" s="15">
        <f t="shared" si="19"/>
        <v>7.65625</v>
      </c>
      <c r="T83" s="15">
        <f t="shared" si="20"/>
        <v>7.65625</v>
      </c>
      <c r="U83" s="15">
        <v>4.8</v>
      </c>
      <c r="V83" s="15">
        <v>3.8</v>
      </c>
      <c r="W83" s="15">
        <v>0</v>
      </c>
      <c r="X83" s="15">
        <v>0</v>
      </c>
      <c r="Y83" s="15">
        <v>0</v>
      </c>
      <c r="Z83" s="15">
        <v>0</v>
      </c>
      <c r="AA83" s="15"/>
      <c r="AB83" s="15">
        <f t="shared" si="2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119</v>
      </c>
      <c r="B84" s="1" t="s">
        <v>37</v>
      </c>
      <c r="C84" s="1">
        <v>212</v>
      </c>
      <c r="D84" s="1"/>
      <c r="E84" s="1">
        <v>36</v>
      </c>
      <c r="F84" s="1">
        <v>169</v>
      </c>
      <c r="G84" s="6">
        <v>0.06</v>
      </c>
      <c r="H84" s="1">
        <v>60</v>
      </c>
      <c r="I84" s="1" t="s">
        <v>32</v>
      </c>
      <c r="J84" s="1">
        <v>39</v>
      </c>
      <c r="K84" s="1">
        <f t="shared" si="17"/>
        <v>-3</v>
      </c>
      <c r="L84" s="1"/>
      <c r="M84" s="1"/>
      <c r="N84" s="1"/>
      <c r="O84" s="1">
        <f t="shared" si="18"/>
        <v>7.2</v>
      </c>
      <c r="P84" s="5"/>
      <c r="Q84" s="5"/>
      <c r="R84" s="1"/>
      <c r="S84" s="1">
        <f t="shared" si="19"/>
        <v>23.472222222222221</v>
      </c>
      <c r="T84" s="1">
        <f t="shared" si="20"/>
        <v>23.472222222222221</v>
      </c>
      <c r="U84" s="1">
        <v>7.4</v>
      </c>
      <c r="V84" s="1">
        <v>8.4</v>
      </c>
      <c r="W84" s="1">
        <v>6</v>
      </c>
      <c r="X84" s="1">
        <v>4</v>
      </c>
      <c r="Y84" s="1">
        <v>12.2</v>
      </c>
      <c r="Z84" s="1">
        <v>12.6</v>
      </c>
      <c r="AA84" s="18" t="s">
        <v>140</v>
      </c>
      <c r="AB84" s="1">
        <f t="shared" si="21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121</v>
      </c>
      <c r="B85" s="1" t="s">
        <v>37</v>
      </c>
      <c r="C85" s="1">
        <v>44</v>
      </c>
      <c r="D85" s="1"/>
      <c r="E85" s="1">
        <v>25</v>
      </c>
      <c r="F85" s="1">
        <v>16</v>
      </c>
      <c r="G85" s="6">
        <v>0.15</v>
      </c>
      <c r="H85" s="1">
        <v>60</v>
      </c>
      <c r="I85" s="1" t="s">
        <v>32</v>
      </c>
      <c r="J85" s="1">
        <v>26</v>
      </c>
      <c r="K85" s="1">
        <f t="shared" si="17"/>
        <v>-1</v>
      </c>
      <c r="L85" s="1"/>
      <c r="M85" s="1"/>
      <c r="N85" s="1"/>
      <c r="O85" s="1">
        <f t="shared" si="18"/>
        <v>5</v>
      </c>
      <c r="P85" s="5">
        <f t="shared" ref="P85:P87" si="22">10*O85-N85-F85</f>
        <v>34</v>
      </c>
      <c r="Q85" s="5"/>
      <c r="R85" s="1"/>
      <c r="S85" s="1">
        <f t="shared" si="19"/>
        <v>10</v>
      </c>
      <c r="T85" s="1">
        <f t="shared" si="20"/>
        <v>3.2</v>
      </c>
      <c r="U85" s="1">
        <v>2.4</v>
      </c>
      <c r="V85" s="1">
        <v>2.2000000000000002</v>
      </c>
      <c r="W85" s="1">
        <v>1.2</v>
      </c>
      <c r="X85" s="1">
        <v>0.8</v>
      </c>
      <c r="Y85" s="1">
        <v>1.4</v>
      </c>
      <c r="Z85" s="1">
        <v>1.6</v>
      </c>
      <c r="AA85" s="1" t="s">
        <v>120</v>
      </c>
      <c r="AB85" s="1">
        <f t="shared" si="21"/>
        <v>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122</v>
      </c>
      <c r="B86" s="1" t="s">
        <v>31</v>
      </c>
      <c r="C86" s="1">
        <v>83.9</v>
      </c>
      <c r="D86" s="1"/>
      <c r="E86" s="1">
        <v>44.728000000000002</v>
      </c>
      <c r="F86" s="1">
        <v>27.753</v>
      </c>
      <c r="G86" s="6">
        <v>1</v>
      </c>
      <c r="H86" s="1">
        <v>55</v>
      </c>
      <c r="I86" s="1" t="s">
        <v>32</v>
      </c>
      <c r="J86" s="1">
        <v>44.4</v>
      </c>
      <c r="K86" s="1">
        <f t="shared" si="17"/>
        <v>0.32800000000000296</v>
      </c>
      <c r="L86" s="1"/>
      <c r="M86" s="1"/>
      <c r="N86" s="1"/>
      <c r="O86" s="1">
        <f t="shared" si="18"/>
        <v>8.9456000000000007</v>
      </c>
      <c r="P86" s="5">
        <f t="shared" si="22"/>
        <v>61.703000000000003</v>
      </c>
      <c r="Q86" s="5"/>
      <c r="R86" s="1"/>
      <c r="S86" s="1">
        <f t="shared" si="19"/>
        <v>10</v>
      </c>
      <c r="T86" s="1">
        <f t="shared" si="20"/>
        <v>3.1024190663566444</v>
      </c>
      <c r="U86" s="1">
        <v>5.29</v>
      </c>
      <c r="V86" s="1">
        <v>5.3022</v>
      </c>
      <c r="W86" s="1">
        <v>6.0282</v>
      </c>
      <c r="X86" s="1">
        <v>6.3150000000000004</v>
      </c>
      <c r="Y86" s="1">
        <v>8.454600000000001</v>
      </c>
      <c r="Z86" s="1">
        <v>10.5068</v>
      </c>
      <c r="AA86" s="1"/>
      <c r="AB86" s="1">
        <f t="shared" si="21"/>
        <v>62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123</v>
      </c>
      <c r="B87" s="1" t="s">
        <v>37</v>
      </c>
      <c r="C87" s="1">
        <v>39</v>
      </c>
      <c r="D87" s="1"/>
      <c r="E87" s="1">
        <v>27</v>
      </c>
      <c r="F87" s="1">
        <v>11</v>
      </c>
      <c r="G87" s="6">
        <v>0.4</v>
      </c>
      <c r="H87" s="1">
        <v>55</v>
      </c>
      <c r="I87" s="1" t="s">
        <v>32</v>
      </c>
      <c r="J87" s="1">
        <v>28</v>
      </c>
      <c r="K87" s="1">
        <f t="shared" si="17"/>
        <v>-1</v>
      </c>
      <c r="L87" s="1"/>
      <c r="M87" s="1"/>
      <c r="N87" s="1"/>
      <c r="O87" s="1">
        <f t="shared" si="18"/>
        <v>5.4</v>
      </c>
      <c r="P87" s="5">
        <f t="shared" si="22"/>
        <v>43</v>
      </c>
      <c r="Q87" s="5"/>
      <c r="R87" s="1"/>
      <c r="S87" s="1">
        <f t="shared" si="19"/>
        <v>10</v>
      </c>
      <c r="T87" s="1">
        <f t="shared" si="20"/>
        <v>2.0370370370370368</v>
      </c>
      <c r="U87" s="1">
        <v>3</v>
      </c>
      <c r="V87" s="1">
        <v>3.2</v>
      </c>
      <c r="W87" s="1">
        <v>4.4000000000000004</v>
      </c>
      <c r="X87" s="1">
        <v>4</v>
      </c>
      <c r="Y87" s="1">
        <v>7</v>
      </c>
      <c r="Z87" s="1">
        <v>7.4</v>
      </c>
      <c r="AA87" s="1"/>
      <c r="AB87" s="1">
        <f t="shared" si="21"/>
        <v>17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124</v>
      </c>
      <c r="B88" s="1" t="s">
        <v>31</v>
      </c>
      <c r="C88" s="1">
        <v>95.128</v>
      </c>
      <c r="D88" s="1">
        <v>320.39400000000001</v>
      </c>
      <c r="E88" s="1">
        <v>43.539000000000001</v>
      </c>
      <c r="F88" s="1">
        <v>192.042</v>
      </c>
      <c r="G88" s="6">
        <v>1</v>
      </c>
      <c r="H88" s="1" t="e">
        <v>#N/A</v>
      </c>
      <c r="I88" s="1" t="s">
        <v>32</v>
      </c>
      <c r="J88" s="1">
        <v>41.5</v>
      </c>
      <c r="K88" s="1">
        <f t="shared" si="17"/>
        <v>2.0390000000000015</v>
      </c>
      <c r="L88" s="1"/>
      <c r="M88" s="1"/>
      <c r="N88" s="1"/>
      <c r="O88" s="1">
        <f t="shared" si="18"/>
        <v>8.7078000000000007</v>
      </c>
      <c r="P88" s="5"/>
      <c r="Q88" s="5"/>
      <c r="R88" s="1"/>
      <c r="S88" s="1">
        <f t="shared" si="19"/>
        <v>22.054020533314958</v>
      </c>
      <c r="T88" s="1">
        <f t="shared" si="20"/>
        <v>22.054020533314958</v>
      </c>
      <c r="U88" s="1">
        <v>6.1526000000000014</v>
      </c>
      <c r="V88" s="1">
        <v>5.5481999999999996</v>
      </c>
      <c r="W88" s="1">
        <v>5.4687999999999999</v>
      </c>
      <c r="X88" s="1">
        <v>5.8010000000000002</v>
      </c>
      <c r="Y88" s="1">
        <v>9.2474000000000007</v>
      </c>
      <c r="Z88" s="1">
        <v>11.025399999999999</v>
      </c>
      <c r="AA88" s="14" t="s">
        <v>117</v>
      </c>
      <c r="AB88" s="1">
        <f t="shared" si="21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5" t="s">
        <v>125</v>
      </c>
      <c r="B89" s="15" t="s">
        <v>37</v>
      </c>
      <c r="C89" s="15"/>
      <c r="D89" s="15"/>
      <c r="E89" s="15"/>
      <c r="F89" s="15"/>
      <c r="G89" s="16">
        <v>0</v>
      </c>
      <c r="H89" s="15" t="e">
        <v>#N/A</v>
      </c>
      <c r="I89" s="15" t="s">
        <v>32</v>
      </c>
      <c r="J89" s="15"/>
      <c r="K89" s="15">
        <f t="shared" si="17"/>
        <v>0</v>
      </c>
      <c r="L89" s="15"/>
      <c r="M89" s="15"/>
      <c r="N89" s="15"/>
      <c r="O89" s="15">
        <f t="shared" si="18"/>
        <v>0</v>
      </c>
      <c r="P89" s="17"/>
      <c r="Q89" s="17"/>
      <c r="R89" s="15"/>
      <c r="S89" s="15" t="e">
        <f t="shared" si="19"/>
        <v>#DIV/0!</v>
      </c>
      <c r="T89" s="15" t="e">
        <f t="shared" si="20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 t="s">
        <v>43</v>
      </c>
      <c r="AB89" s="15">
        <f t="shared" si="21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126</v>
      </c>
      <c r="B90" s="1" t="s">
        <v>37</v>
      </c>
      <c r="C90" s="1">
        <v>28</v>
      </c>
      <c r="D90" s="1">
        <v>20</v>
      </c>
      <c r="E90" s="1">
        <v>20</v>
      </c>
      <c r="F90" s="1">
        <v>27</v>
      </c>
      <c r="G90" s="6">
        <v>0.4</v>
      </c>
      <c r="H90" s="1" t="e">
        <v>#N/A</v>
      </c>
      <c r="I90" s="1" t="s">
        <v>32</v>
      </c>
      <c r="J90" s="1">
        <v>21</v>
      </c>
      <c r="K90" s="1">
        <f t="shared" si="17"/>
        <v>-1</v>
      </c>
      <c r="L90" s="1"/>
      <c r="M90" s="1"/>
      <c r="N90" s="1"/>
      <c r="O90" s="1">
        <f t="shared" si="18"/>
        <v>4</v>
      </c>
      <c r="P90" s="5">
        <f t="shared" ref="P90:P91" si="23">10*O90-N90-F90</f>
        <v>13</v>
      </c>
      <c r="Q90" s="5"/>
      <c r="R90" s="1"/>
      <c r="S90" s="1">
        <f t="shared" si="19"/>
        <v>10</v>
      </c>
      <c r="T90" s="1">
        <f t="shared" si="20"/>
        <v>6.75</v>
      </c>
      <c r="U90" s="1">
        <v>2.8</v>
      </c>
      <c r="V90" s="1">
        <v>4.2</v>
      </c>
      <c r="W90" s="1">
        <v>4.4000000000000004</v>
      </c>
      <c r="X90" s="1">
        <v>4.4000000000000004</v>
      </c>
      <c r="Y90" s="1">
        <v>3.4</v>
      </c>
      <c r="Z90" s="1">
        <v>2.2000000000000002</v>
      </c>
      <c r="AA90" s="1"/>
      <c r="AB90" s="1">
        <f t="shared" si="21"/>
        <v>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127</v>
      </c>
      <c r="B91" s="1" t="s">
        <v>31</v>
      </c>
      <c r="C91" s="1">
        <v>89.622</v>
      </c>
      <c r="D91" s="1">
        <v>145.785</v>
      </c>
      <c r="E91" s="1">
        <v>76.834999999999994</v>
      </c>
      <c r="F91" s="1">
        <v>137.339</v>
      </c>
      <c r="G91" s="6">
        <v>1</v>
      </c>
      <c r="H91" s="1">
        <v>50</v>
      </c>
      <c r="I91" s="1" t="s">
        <v>32</v>
      </c>
      <c r="J91" s="1">
        <v>71.900000000000006</v>
      </c>
      <c r="K91" s="1">
        <f t="shared" si="17"/>
        <v>4.9349999999999881</v>
      </c>
      <c r="L91" s="1"/>
      <c r="M91" s="1"/>
      <c r="N91" s="1"/>
      <c r="O91" s="1">
        <f t="shared" si="18"/>
        <v>15.366999999999999</v>
      </c>
      <c r="P91" s="5">
        <f t="shared" si="23"/>
        <v>16.330999999999989</v>
      </c>
      <c r="Q91" s="5"/>
      <c r="R91" s="1"/>
      <c r="S91" s="1">
        <f t="shared" si="19"/>
        <v>10</v>
      </c>
      <c r="T91" s="1">
        <f t="shared" si="20"/>
        <v>8.9372681720570064</v>
      </c>
      <c r="U91" s="1">
        <v>13.7408</v>
      </c>
      <c r="V91" s="1">
        <v>17.4696</v>
      </c>
      <c r="W91" s="1">
        <v>19.058800000000002</v>
      </c>
      <c r="X91" s="1">
        <v>16.201000000000001</v>
      </c>
      <c r="Y91" s="1">
        <v>16.4878</v>
      </c>
      <c r="Z91" s="1">
        <v>17.877400000000002</v>
      </c>
      <c r="AA91" s="1"/>
      <c r="AB91" s="1">
        <f t="shared" si="21"/>
        <v>16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128</v>
      </c>
      <c r="B92" s="1" t="s">
        <v>31</v>
      </c>
      <c r="C92" s="1">
        <v>556.04200000000003</v>
      </c>
      <c r="D92" s="1">
        <v>1786.32</v>
      </c>
      <c r="E92" s="1">
        <v>1547.2539999999999</v>
      </c>
      <c r="F92" s="1">
        <v>603.98400000000004</v>
      </c>
      <c r="G92" s="6">
        <v>1</v>
      </c>
      <c r="H92" s="1" t="e">
        <v>#N/A</v>
      </c>
      <c r="I92" s="1" t="s">
        <v>32</v>
      </c>
      <c r="J92" s="1">
        <v>2164.9</v>
      </c>
      <c r="K92" s="1">
        <f t="shared" si="17"/>
        <v>-617.64600000000019</v>
      </c>
      <c r="L92" s="1"/>
      <c r="M92" s="1"/>
      <c r="N92" s="1">
        <v>399.54809999999981</v>
      </c>
      <c r="O92" s="1">
        <f t="shared" si="18"/>
        <v>309.45079999999996</v>
      </c>
      <c r="P92" s="5">
        <f>9.5*O92-N92-F92</f>
        <v>1936.2504999999996</v>
      </c>
      <c r="Q92" s="5"/>
      <c r="R92" s="1"/>
      <c r="S92" s="1">
        <f t="shared" si="19"/>
        <v>9.5</v>
      </c>
      <c r="T92" s="1">
        <f t="shared" si="20"/>
        <v>3.2429455667912315</v>
      </c>
      <c r="U92" s="1">
        <v>199.14439999999999</v>
      </c>
      <c r="V92" s="1">
        <v>226.7954</v>
      </c>
      <c r="W92" s="1">
        <v>170.07159999999999</v>
      </c>
      <c r="X92" s="1">
        <v>120.7898</v>
      </c>
      <c r="Y92" s="1">
        <v>10.520200000000001</v>
      </c>
      <c r="Z92" s="1">
        <v>6.2951999999999986</v>
      </c>
      <c r="AA92" s="1" t="s">
        <v>129</v>
      </c>
      <c r="AB92" s="1">
        <f t="shared" si="21"/>
        <v>1936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130</v>
      </c>
      <c r="B93" s="1" t="s">
        <v>37</v>
      </c>
      <c r="C93" s="1">
        <v>113</v>
      </c>
      <c r="D93" s="1"/>
      <c r="E93" s="1">
        <v>15</v>
      </c>
      <c r="F93" s="1">
        <v>87</v>
      </c>
      <c r="G93" s="6">
        <v>0.3</v>
      </c>
      <c r="H93" s="1">
        <v>30</v>
      </c>
      <c r="I93" s="1" t="s">
        <v>32</v>
      </c>
      <c r="J93" s="1">
        <v>18</v>
      </c>
      <c r="K93" s="1">
        <f t="shared" si="17"/>
        <v>-3</v>
      </c>
      <c r="L93" s="1"/>
      <c r="M93" s="1"/>
      <c r="N93" s="1"/>
      <c r="O93" s="1">
        <f t="shared" si="18"/>
        <v>3</v>
      </c>
      <c r="P93" s="5"/>
      <c r="Q93" s="5"/>
      <c r="R93" s="1"/>
      <c r="S93" s="1">
        <f t="shared" si="19"/>
        <v>29</v>
      </c>
      <c r="T93" s="1">
        <f t="shared" si="20"/>
        <v>29</v>
      </c>
      <c r="U93" s="1">
        <v>3.6</v>
      </c>
      <c r="V93" s="1">
        <v>3.4</v>
      </c>
      <c r="W93" s="1">
        <v>1.8</v>
      </c>
      <c r="X93" s="1">
        <v>3.2</v>
      </c>
      <c r="Y93" s="1">
        <v>2.6</v>
      </c>
      <c r="Z93" s="1">
        <v>1.8</v>
      </c>
      <c r="AA93" s="14" t="s">
        <v>117</v>
      </c>
      <c r="AB93" s="1">
        <f t="shared" si="2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131</v>
      </c>
      <c r="B94" s="1" t="s">
        <v>37</v>
      </c>
      <c r="C94" s="1">
        <v>23</v>
      </c>
      <c r="D94" s="1">
        <v>12</v>
      </c>
      <c r="E94" s="1">
        <v>15</v>
      </c>
      <c r="F94" s="1">
        <v>9</v>
      </c>
      <c r="G94" s="6">
        <v>0.3</v>
      </c>
      <c r="H94" s="1">
        <v>30</v>
      </c>
      <c r="I94" s="1" t="s">
        <v>32</v>
      </c>
      <c r="J94" s="1">
        <v>15</v>
      </c>
      <c r="K94" s="1">
        <f t="shared" si="17"/>
        <v>0</v>
      </c>
      <c r="L94" s="1"/>
      <c r="M94" s="1"/>
      <c r="N94" s="1"/>
      <c r="O94" s="1">
        <f t="shared" si="18"/>
        <v>3</v>
      </c>
      <c r="P94" s="5">
        <f>9.5*O94-N94-F94</f>
        <v>19.5</v>
      </c>
      <c r="Q94" s="5"/>
      <c r="R94" s="1"/>
      <c r="S94" s="1">
        <f t="shared" si="19"/>
        <v>9.5</v>
      </c>
      <c r="T94" s="1">
        <f t="shared" si="20"/>
        <v>3</v>
      </c>
      <c r="U94" s="1">
        <v>2.2000000000000002</v>
      </c>
      <c r="V94" s="1">
        <v>2.2000000000000002</v>
      </c>
      <c r="W94" s="1">
        <v>1.2</v>
      </c>
      <c r="X94" s="1">
        <v>1.6</v>
      </c>
      <c r="Y94" s="1">
        <v>3.6</v>
      </c>
      <c r="Z94" s="1">
        <v>2.8</v>
      </c>
      <c r="AA94" s="1"/>
      <c r="AB94" s="1">
        <f t="shared" si="21"/>
        <v>6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132</v>
      </c>
      <c r="B95" s="1" t="s">
        <v>31</v>
      </c>
      <c r="C95" s="1">
        <v>1445.6969999999999</v>
      </c>
      <c r="D95" s="1">
        <v>2800.82</v>
      </c>
      <c r="E95" s="13">
        <f>901.216+E23</f>
        <v>906.41100000000006</v>
      </c>
      <c r="F95" s="1">
        <v>3144.5259999999998</v>
      </c>
      <c r="G95" s="6">
        <v>1</v>
      </c>
      <c r="H95" s="1">
        <v>60</v>
      </c>
      <c r="I95" s="1" t="s">
        <v>133</v>
      </c>
      <c r="J95" s="1">
        <v>902</v>
      </c>
      <c r="K95" s="1">
        <f t="shared" si="17"/>
        <v>4.4110000000000582</v>
      </c>
      <c r="L95" s="1"/>
      <c r="M95" s="1"/>
      <c r="N95" s="1"/>
      <c r="O95" s="1">
        <f t="shared" si="18"/>
        <v>181.28220000000002</v>
      </c>
      <c r="P95" s="5"/>
      <c r="Q95" s="5"/>
      <c r="R95" s="1"/>
      <c r="S95" s="1">
        <f t="shared" si="19"/>
        <v>17.346027354036963</v>
      </c>
      <c r="T95" s="1">
        <f t="shared" si="20"/>
        <v>17.346027354036963</v>
      </c>
      <c r="U95" s="1">
        <v>326.1044</v>
      </c>
      <c r="V95" s="1">
        <v>366.57839999999999</v>
      </c>
      <c r="W95" s="1">
        <v>324.30239999999998</v>
      </c>
      <c r="X95" s="1">
        <v>328.69600000000003</v>
      </c>
      <c r="Y95" s="1">
        <v>336.43439999999998</v>
      </c>
      <c r="Z95" s="1">
        <v>286.92059999999998</v>
      </c>
      <c r="AA95" s="1" t="s">
        <v>54</v>
      </c>
      <c r="AB95" s="1">
        <f t="shared" si="2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134</v>
      </c>
      <c r="B96" s="1" t="s">
        <v>37</v>
      </c>
      <c r="C96" s="1"/>
      <c r="D96" s="1">
        <v>60</v>
      </c>
      <c r="E96" s="1"/>
      <c r="F96" s="1">
        <v>60</v>
      </c>
      <c r="G96" s="6">
        <v>0.1</v>
      </c>
      <c r="H96" s="1">
        <v>60</v>
      </c>
      <c r="I96" s="1" t="s">
        <v>32</v>
      </c>
      <c r="J96" s="1"/>
      <c r="K96" s="1">
        <f t="shared" si="17"/>
        <v>0</v>
      </c>
      <c r="L96" s="1"/>
      <c r="M96" s="1"/>
      <c r="N96" s="1"/>
      <c r="O96" s="1">
        <f t="shared" si="18"/>
        <v>0</v>
      </c>
      <c r="P96" s="5"/>
      <c r="Q96" s="5"/>
      <c r="R96" s="1"/>
      <c r="S96" s="1" t="e">
        <f t="shared" si="19"/>
        <v>#DIV/0!</v>
      </c>
      <c r="T96" s="1" t="e">
        <f t="shared" si="20"/>
        <v>#DIV/0!</v>
      </c>
      <c r="U96" s="1">
        <v>-0.8</v>
      </c>
      <c r="V96" s="1">
        <v>-0.8</v>
      </c>
      <c r="W96" s="1">
        <v>-0.4</v>
      </c>
      <c r="X96" s="1">
        <v>-0.4</v>
      </c>
      <c r="Y96" s="1">
        <v>3.2</v>
      </c>
      <c r="Z96" s="1">
        <v>4.4000000000000004</v>
      </c>
      <c r="AA96" s="1" t="s">
        <v>135</v>
      </c>
      <c r="AB96" s="1">
        <f t="shared" si="2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136</v>
      </c>
      <c r="B97" s="1" t="s">
        <v>31</v>
      </c>
      <c r="C97" s="1">
        <v>4798.0280000000002</v>
      </c>
      <c r="D97" s="1">
        <v>5193.3100000000004</v>
      </c>
      <c r="E97" s="1">
        <v>3857.9389999999999</v>
      </c>
      <c r="F97" s="1">
        <v>5126.1480000000001</v>
      </c>
      <c r="G97" s="6">
        <v>1</v>
      </c>
      <c r="H97" s="1">
        <v>60</v>
      </c>
      <c r="I97" s="1" t="s">
        <v>32</v>
      </c>
      <c r="J97" s="1">
        <v>3768.1</v>
      </c>
      <c r="K97" s="1">
        <f t="shared" si="17"/>
        <v>89.838999999999942</v>
      </c>
      <c r="L97" s="1"/>
      <c r="M97" s="1"/>
      <c r="N97" s="1">
        <v>796.26068000000168</v>
      </c>
      <c r="O97" s="1">
        <f t="shared" si="18"/>
        <v>771.58780000000002</v>
      </c>
      <c r="P97" s="5">
        <f>9.4*O97-N97-F97</f>
        <v>1330.5166399999989</v>
      </c>
      <c r="Q97" s="5"/>
      <c r="R97" s="1"/>
      <c r="S97" s="1">
        <f t="shared" si="19"/>
        <v>9.4000000000000021</v>
      </c>
      <c r="T97" s="1">
        <f t="shared" si="20"/>
        <v>7.6756121338362302</v>
      </c>
      <c r="U97" s="1">
        <v>762.58500000000004</v>
      </c>
      <c r="V97" s="1">
        <v>791.65780000000007</v>
      </c>
      <c r="W97" s="1">
        <v>670.50339999999994</v>
      </c>
      <c r="X97" s="1">
        <v>775.44679999999994</v>
      </c>
      <c r="Y97" s="1">
        <v>888.06319999999994</v>
      </c>
      <c r="Z97" s="1">
        <v>875.38460000000009</v>
      </c>
      <c r="AA97" s="1"/>
      <c r="AB97" s="1">
        <f t="shared" si="21"/>
        <v>1331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137</v>
      </c>
      <c r="B98" s="1" t="s">
        <v>31</v>
      </c>
      <c r="C98" s="1">
        <v>2675.2240000000002</v>
      </c>
      <c r="D98" s="1">
        <v>602.33000000000004</v>
      </c>
      <c r="E98" s="13">
        <f>2171.418+E22</f>
        <v>2549.913</v>
      </c>
      <c r="F98" s="13">
        <f>758.424+F22</f>
        <v>2703.7799999999997</v>
      </c>
      <c r="G98" s="6">
        <v>1</v>
      </c>
      <c r="H98" s="1">
        <v>60</v>
      </c>
      <c r="I98" s="1" t="s">
        <v>133</v>
      </c>
      <c r="J98" s="1">
        <v>2210.02</v>
      </c>
      <c r="K98" s="1">
        <f t="shared" si="17"/>
        <v>339.89300000000003</v>
      </c>
      <c r="L98" s="1"/>
      <c r="M98" s="1"/>
      <c r="N98" s="1">
        <v>319.86210000000119</v>
      </c>
      <c r="O98" s="1">
        <f t="shared" si="18"/>
        <v>509.98259999999999</v>
      </c>
      <c r="P98" s="5">
        <f t="shared" ref="P98" si="24">9.3*O98-N98-F98</f>
        <v>1719.1960799999997</v>
      </c>
      <c r="Q98" s="5"/>
      <c r="R98" s="1"/>
      <c r="S98" s="1">
        <f t="shared" si="19"/>
        <v>9.3000000000000007</v>
      </c>
      <c r="T98" s="1">
        <f t="shared" si="20"/>
        <v>5.9289122805366317</v>
      </c>
      <c r="U98" s="1">
        <v>429.74579999999997</v>
      </c>
      <c r="V98" s="1">
        <v>441.69900000000001</v>
      </c>
      <c r="W98" s="1">
        <v>362.32380000000001</v>
      </c>
      <c r="X98" s="1">
        <v>290.05439999999999</v>
      </c>
      <c r="Y98" s="1">
        <v>513.26799999999992</v>
      </c>
      <c r="Z98" s="1">
        <v>498.47620000000012</v>
      </c>
      <c r="AA98" s="1" t="s">
        <v>54</v>
      </c>
      <c r="AB98" s="1">
        <f t="shared" si="21"/>
        <v>1719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 t="s">
        <v>138</v>
      </c>
      <c r="B99" s="1" t="s">
        <v>37</v>
      </c>
      <c r="C99" s="1">
        <v>53</v>
      </c>
      <c r="D99" s="1"/>
      <c r="E99" s="1"/>
      <c r="F99" s="1">
        <v>52</v>
      </c>
      <c r="G99" s="6">
        <v>0.2</v>
      </c>
      <c r="H99" s="1" t="e">
        <v>#N/A</v>
      </c>
      <c r="I99" s="1" t="s">
        <v>32</v>
      </c>
      <c r="J99" s="1">
        <v>1</v>
      </c>
      <c r="K99" s="1">
        <f t="shared" si="17"/>
        <v>-1</v>
      </c>
      <c r="L99" s="1"/>
      <c r="M99" s="1"/>
      <c r="N99" s="1"/>
      <c r="O99" s="1">
        <f t="shared" si="18"/>
        <v>0</v>
      </c>
      <c r="P99" s="5"/>
      <c r="Q99" s="5"/>
      <c r="R99" s="1"/>
      <c r="S99" s="1" t="e">
        <f t="shared" si="19"/>
        <v>#DIV/0!</v>
      </c>
      <c r="T99" s="1" t="e">
        <f t="shared" si="20"/>
        <v>#DIV/0!</v>
      </c>
      <c r="U99" s="1">
        <v>0</v>
      </c>
      <c r="V99" s="1">
        <v>0</v>
      </c>
      <c r="W99" s="1">
        <v>0</v>
      </c>
      <c r="X99" s="1">
        <v>-0.2</v>
      </c>
      <c r="Y99" s="1">
        <v>-0.2</v>
      </c>
      <c r="Z99" s="1">
        <v>0</v>
      </c>
      <c r="AA99" s="14" t="s">
        <v>117</v>
      </c>
      <c r="AB99" s="1">
        <f t="shared" si="2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5" t="s">
        <v>139</v>
      </c>
      <c r="B100" s="15" t="s">
        <v>31</v>
      </c>
      <c r="C100" s="15"/>
      <c r="D100" s="15">
        <v>150.93</v>
      </c>
      <c r="E100" s="15"/>
      <c r="F100" s="15"/>
      <c r="G100" s="16">
        <v>0</v>
      </c>
      <c r="H100" s="15" t="e">
        <v>#N/A</v>
      </c>
      <c r="I100" s="15" t="s">
        <v>32</v>
      </c>
      <c r="J100" s="15">
        <v>2.5</v>
      </c>
      <c r="K100" s="15">
        <f t="shared" ref="K100" si="25">E100-J100</f>
        <v>-2.5</v>
      </c>
      <c r="L100" s="15"/>
      <c r="M100" s="15"/>
      <c r="N100" s="15"/>
      <c r="O100" s="15">
        <f t="shared" si="18"/>
        <v>0</v>
      </c>
      <c r="P100" s="17"/>
      <c r="Q100" s="17"/>
      <c r="R100" s="15"/>
      <c r="S100" s="15" t="e">
        <f t="shared" si="19"/>
        <v>#DIV/0!</v>
      </c>
      <c r="T100" s="15" t="e">
        <f t="shared" si="20"/>
        <v>#DIV/0!</v>
      </c>
      <c r="U100" s="15">
        <v>0</v>
      </c>
      <c r="V100" s="15">
        <v>0</v>
      </c>
      <c r="W100" s="15">
        <v>0</v>
      </c>
      <c r="X100" s="15">
        <v>0</v>
      </c>
      <c r="Y100" s="15"/>
      <c r="Z100" s="15">
        <v>0</v>
      </c>
      <c r="AA100" s="15" t="s">
        <v>43</v>
      </c>
      <c r="AB100" s="15">
        <f t="shared" si="2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</sheetData>
  <autoFilter ref="A3:AB100" xr:uid="{1B87A710-B57C-472C-850B-63CF867045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2024-08-07T07:47:40Z</dcterms:created>
  <dcterms:modified xsi:type="dcterms:W3CDTF">2024-08-08T08:10:25Z</dcterms:modified>
</cp:coreProperties>
</file>