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8,24 ПОКОМ КИ филиалы\"/>
    </mc:Choice>
  </mc:AlternateContent>
  <xr:revisionPtr revIDLastSave="0" documentId="13_ncr:1_{DBD90ED1-2848-49CE-A8B9-C6937CBE6C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8" i="1" l="1"/>
  <c r="R95" i="1"/>
  <c r="AE95" i="1" s="1"/>
  <c r="R93" i="1"/>
  <c r="AE93" i="1" s="1"/>
  <c r="R92" i="1"/>
  <c r="R89" i="1"/>
  <c r="AE89" i="1" s="1"/>
  <c r="R87" i="1"/>
  <c r="R86" i="1"/>
  <c r="AE86" i="1" s="1"/>
  <c r="R84" i="1"/>
  <c r="AE84" i="1" s="1"/>
  <c r="R83" i="1"/>
  <c r="R81" i="1"/>
  <c r="AE81" i="1" s="1"/>
  <c r="R71" i="1"/>
  <c r="R69" i="1"/>
  <c r="AE69" i="1" s="1"/>
  <c r="R68" i="1"/>
  <c r="R65" i="1"/>
  <c r="AE65" i="1" s="1"/>
  <c r="R63" i="1"/>
  <c r="R57" i="1"/>
  <c r="R52" i="1"/>
  <c r="R49" i="1"/>
  <c r="AE49" i="1" s="1"/>
  <c r="R46" i="1"/>
  <c r="R45" i="1"/>
  <c r="AE45" i="1" s="1"/>
  <c r="R38" i="1"/>
  <c r="R35" i="1"/>
  <c r="AE35" i="1" s="1"/>
  <c r="R27" i="1"/>
  <c r="R15" i="1"/>
  <c r="AE15" i="1" s="1"/>
  <c r="R13" i="1"/>
  <c r="R12" i="1"/>
  <c r="R9" i="1"/>
  <c r="R6" i="1"/>
  <c r="AE6" i="1" s="1"/>
  <c r="AE9" i="1"/>
  <c r="AE12" i="1"/>
  <c r="AE13" i="1"/>
  <c r="AE14" i="1"/>
  <c r="AE16" i="1"/>
  <c r="AE17" i="1"/>
  <c r="AE20" i="1"/>
  <c r="AE22" i="1"/>
  <c r="AE23" i="1"/>
  <c r="AE27" i="1"/>
  <c r="AE28" i="1"/>
  <c r="AE29" i="1"/>
  <c r="AE31" i="1"/>
  <c r="AE32" i="1"/>
  <c r="AE34" i="1"/>
  <c r="AE36" i="1"/>
  <c r="AE37" i="1"/>
  <c r="AE38" i="1"/>
  <c r="AE41" i="1"/>
  <c r="AE44" i="1"/>
  <c r="AE46" i="1"/>
  <c r="AE52" i="1"/>
  <c r="AE54" i="1"/>
  <c r="AE55" i="1"/>
  <c r="AE56" i="1"/>
  <c r="AE57" i="1"/>
  <c r="AE58" i="1"/>
  <c r="AE62" i="1"/>
  <c r="AE63" i="1"/>
  <c r="AE64" i="1"/>
  <c r="AE68" i="1"/>
  <c r="AE70" i="1"/>
  <c r="AE71" i="1"/>
  <c r="AE72" i="1"/>
  <c r="AE73" i="1"/>
  <c r="AE74" i="1"/>
  <c r="AE75" i="1"/>
  <c r="AE76" i="1"/>
  <c r="AE77" i="1"/>
  <c r="AE78" i="1"/>
  <c r="AE79" i="1"/>
  <c r="AE80" i="1"/>
  <c r="AE82" i="1"/>
  <c r="AE83" i="1"/>
  <c r="AE87" i="1"/>
  <c r="AE88" i="1"/>
  <c r="AE92" i="1"/>
  <c r="AE98" i="1"/>
  <c r="AE99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6" i="1"/>
  <c r="Q5" i="1"/>
  <c r="F97" i="1" l="1"/>
  <c r="E97" i="1"/>
  <c r="E94" i="1"/>
  <c r="O7" i="1"/>
  <c r="O8" i="1"/>
  <c r="P8" i="1" s="1"/>
  <c r="R8" i="1" s="1"/>
  <c r="AE8" i="1" s="1"/>
  <c r="O9" i="1"/>
  <c r="O10" i="1"/>
  <c r="P10" i="1" s="1"/>
  <c r="R10" i="1" s="1"/>
  <c r="AE10" i="1" s="1"/>
  <c r="O11" i="1"/>
  <c r="O12" i="1"/>
  <c r="O13" i="1"/>
  <c r="O14" i="1"/>
  <c r="U14" i="1" s="1"/>
  <c r="O15" i="1"/>
  <c r="O16" i="1"/>
  <c r="U16" i="1" s="1"/>
  <c r="O17" i="1"/>
  <c r="U17" i="1" s="1"/>
  <c r="O18" i="1"/>
  <c r="P18" i="1" s="1"/>
  <c r="R18" i="1" s="1"/>
  <c r="AE18" i="1" s="1"/>
  <c r="O19" i="1"/>
  <c r="O20" i="1"/>
  <c r="U20" i="1" s="1"/>
  <c r="O21" i="1"/>
  <c r="P21" i="1" s="1"/>
  <c r="R21" i="1" s="1"/>
  <c r="AE21" i="1" s="1"/>
  <c r="O22" i="1"/>
  <c r="U22" i="1" s="1"/>
  <c r="O23" i="1"/>
  <c r="U23" i="1" s="1"/>
  <c r="O24" i="1"/>
  <c r="P24" i="1" s="1"/>
  <c r="R24" i="1" s="1"/>
  <c r="AE24" i="1" s="1"/>
  <c r="O25" i="1"/>
  <c r="O26" i="1"/>
  <c r="P26" i="1" s="1"/>
  <c r="R26" i="1" s="1"/>
  <c r="AE26" i="1" s="1"/>
  <c r="O27" i="1"/>
  <c r="O28" i="1"/>
  <c r="U28" i="1" s="1"/>
  <c r="O29" i="1"/>
  <c r="U29" i="1" s="1"/>
  <c r="O30" i="1"/>
  <c r="O31" i="1"/>
  <c r="U31" i="1" s="1"/>
  <c r="O32" i="1"/>
  <c r="U32" i="1" s="1"/>
  <c r="O33" i="1"/>
  <c r="O34" i="1"/>
  <c r="U34" i="1" s="1"/>
  <c r="O35" i="1"/>
  <c r="O36" i="1"/>
  <c r="U36" i="1" s="1"/>
  <c r="O37" i="1"/>
  <c r="U37" i="1" s="1"/>
  <c r="O38" i="1"/>
  <c r="O39" i="1"/>
  <c r="P39" i="1" s="1"/>
  <c r="R39" i="1" s="1"/>
  <c r="AE39" i="1" s="1"/>
  <c r="O40" i="1"/>
  <c r="O41" i="1"/>
  <c r="U41" i="1" s="1"/>
  <c r="O42" i="1"/>
  <c r="P42" i="1" s="1"/>
  <c r="R42" i="1" s="1"/>
  <c r="AE42" i="1" s="1"/>
  <c r="O43" i="1"/>
  <c r="O44" i="1"/>
  <c r="U44" i="1" s="1"/>
  <c r="O45" i="1"/>
  <c r="O46" i="1"/>
  <c r="O47" i="1"/>
  <c r="P47" i="1" s="1"/>
  <c r="R47" i="1" s="1"/>
  <c r="AE47" i="1" s="1"/>
  <c r="O48" i="1"/>
  <c r="O49" i="1"/>
  <c r="O50" i="1"/>
  <c r="O51" i="1"/>
  <c r="P51" i="1" s="1"/>
  <c r="R51" i="1" s="1"/>
  <c r="AE51" i="1" s="1"/>
  <c r="O52" i="1"/>
  <c r="O53" i="1"/>
  <c r="P53" i="1" s="1"/>
  <c r="R53" i="1" s="1"/>
  <c r="AE53" i="1" s="1"/>
  <c r="O54" i="1"/>
  <c r="U54" i="1" s="1"/>
  <c r="O55" i="1"/>
  <c r="U55" i="1" s="1"/>
  <c r="O56" i="1"/>
  <c r="U56" i="1" s="1"/>
  <c r="O57" i="1"/>
  <c r="O58" i="1"/>
  <c r="U58" i="1" s="1"/>
  <c r="O59" i="1"/>
  <c r="P59" i="1" s="1"/>
  <c r="R59" i="1" s="1"/>
  <c r="AE59" i="1" s="1"/>
  <c r="O60" i="1"/>
  <c r="O61" i="1"/>
  <c r="P61" i="1" s="1"/>
  <c r="R61" i="1" s="1"/>
  <c r="AE61" i="1" s="1"/>
  <c r="O62" i="1"/>
  <c r="U62" i="1" s="1"/>
  <c r="O63" i="1"/>
  <c r="O64" i="1"/>
  <c r="U64" i="1" s="1"/>
  <c r="O65" i="1"/>
  <c r="O66" i="1"/>
  <c r="O67" i="1"/>
  <c r="P67" i="1" s="1"/>
  <c r="R67" i="1" s="1"/>
  <c r="AE67" i="1" s="1"/>
  <c r="O68" i="1"/>
  <c r="O69" i="1"/>
  <c r="O70" i="1"/>
  <c r="U70" i="1" s="1"/>
  <c r="O71" i="1"/>
  <c r="O72" i="1"/>
  <c r="U72" i="1" s="1"/>
  <c r="O73" i="1"/>
  <c r="U73" i="1" s="1"/>
  <c r="O74" i="1"/>
  <c r="U74" i="1" s="1"/>
  <c r="O75" i="1"/>
  <c r="U75" i="1" s="1"/>
  <c r="O76" i="1"/>
  <c r="U76" i="1" s="1"/>
  <c r="O77" i="1"/>
  <c r="U77" i="1" s="1"/>
  <c r="O78" i="1"/>
  <c r="U78" i="1" s="1"/>
  <c r="O79" i="1"/>
  <c r="U79" i="1" s="1"/>
  <c r="O80" i="1"/>
  <c r="U80" i="1" s="1"/>
  <c r="O81" i="1"/>
  <c r="O82" i="1"/>
  <c r="U82" i="1" s="1"/>
  <c r="O83" i="1"/>
  <c r="O84" i="1"/>
  <c r="O85" i="1"/>
  <c r="O86" i="1"/>
  <c r="O87" i="1"/>
  <c r="O88" i="1"/>
  <c r="U88" i="1" s="1"/>
  <c r="O89" i="1"/>
  <c r="O90" i="1"/>
  <c r="O91" i="1"/>
  <c r="P91" i="1" s="1"/>
  <c r="R91" i="1" s="1"/>
  <c r="AE91" i="1" s="1"/>
  <c r="O92" i="1"/>
  <c r="V92" i="1" s="1"/>
  <c r="O93" i="1"/>
  <c r="O94" i="1"/>
  <c r="O95" i="1"/>
  <c r="O96" i="1"/>
  <c r="O97" i="1"/>
  <c r="O98" i="1"/>
  <c r="V98" i="1" s="1"/>
  <c r="O99" i="1"/>
  <c r="V99" i="1" s="1"/>
  <c r="O6" i="1"/>
  <c r="V96" i="1" l="1"/>
  <c r="P96" i="1"/>
  <c r="R96" i="1" s="1"/>
  <c r="AE96" i="1" s="1"/>
  <c r="V94" i="1"/>
  <c r="P94" i="1"/>
  <c r="P97" i="1"/>
  <c r="R97" i="1" s="1"/>
  <c r="AE97" i="1" s="1"/>
  <c r="P19" i="1"/>
  <c r="R19" i="1" s="1"/>
  <c r="AE19" i="1" s="1"/>
  <c r="P30" i="1"/>
  <c r="R30" i="1" s="1"/>
  <c r="AE30" i="1" s="1"/>
  <c r="V95" i="1"/>
  <c r="V93" i="1"/>
  <c r="V91" i="1"/>
  <c r="P85" i="1"/>
  <c r="R85" i="1" s="1"/>
  <c r="AE85" i="1" s="1"/>
  <c r="P43" i="1"/>
  <c r="R43" i="1" s="1"/>
  <c r="AE43" i="1" s="1"/>
  <c r="P33" i="1"/>
  <c r="R33" i="1" s="1"/>
  <c r="AE33" i="1" s="1"/>
  <c r="P25" i="1"/>
  <c r="R25" i="1" s="1"/>
  <c r="AE25" i="1" s="1"/>
  <c r="P11" i="1"/>
  <c r="R11" i="1" s="1"/>
  <c r="AE11" i="1" s="1"/>
  <c r="P7" i="1"/>
  <c r="R7" i="1" s="1"/>
  <c r="U86" i="1"/>
  <c r="U84" i="1"/>
  <c r="U42" i="1"/>
  <c r="U26" i="1"/>
  <c r="U24" i="1"/>
  <c r="U12" i="1"/>
  <c r="U10" i="1"/>
  <c r="U8" i="1"/>
  <c r="P40" i="1"/>
  <c r="R40" i="1" s="1"/>
  <c r="AE40" i="1" s="1"/>
  <c r="P48" i="1"/>
  <c r="R48" i="1" s="1"/>
  <c r="AE48" i="1" s="1"/>
  <c r="P50" i="1"/>
  <c r="R50" i="1" s="1"/>
  <c r="AE50" i="1" s="1"/>
  <c r="P60" i="1"/>
  <c r="R60" i="1" s="1"/>
  <c r="AE60" i="1" s="1"/>
  <c r="P66" i="1"/>
  <c r="R66" i="1" s="1"/>
  <c r="AE66" i="1" s="1"/>
  <c r="P90" i="1"/>
  <c r="R90" i="1" s="1"/>
  <c r="AE90" i="1" s="1"/>
  <c r="U89" i="1"/>
  <c r="U81" i="1"/>
  <c r="U69" i="1"/>
  <c r="U67" i="1"/>
  <c r="U65" i="1"/>
  <c r="U61" i="1"/>
  <c r="U59" i="1"/>
  <c r="U53" i="1"/>
  <c r="U51" i="1"/>
  <c r="U49" i="1"/>
  <c r="U47" i="1"/>
  <c r="U45" i="1"/>
  <c r="U39" i="1"/>
  <c r="U35" i="1"/>
  <c r="U19" i="1"/>
  <c r="U15" i="1"/>
  <c r="U6" i="1"/>
  <c r="V97" i="1"/>
  <c r="U98" i="1"/>
  <c r="V6" i="1"/>
  <c r="U92" i="1"/>
  <c r="U99" i="1"/>
  <c r="U93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30" i="1" l="1"/>
  <c r="AE7" i="1"/>
  <c r="AE5" i="1" s="1"/>
  <c r="U94" i="1"/>
  <c r="R94" i="1"/>
  <c r="AE94" i="1" s="1"/>
  <c r="AD5" i="1"/>
  <c r="P5" i="1"/>
  <c r="U97" i="1"/>
  <c r="U40" i="1"/>
  <c r="U46" i="1"/>
  <c r="U50" i="1"/>
  <c r="U60" i="1"/>
  <c r="U68" i="1"/>
  <c r="U91" i="1"/>
  <c r="U95" i="1"/>
  <c r="U96" i="1"/>
  <c r="U18" i="1"/>
  <c r="U38" i="1"/>
  <c r="U48" i="1"/>
  <c r="U52" i="1"/>
  <c r="U66" i="1"/>
  <c r="U90" i="1"/>
  <c r="U7" i="1"/>
  <c r="U9" i="1"/>
  <c r="U11" i="1"/>
  <c r="U13" i="1"/>
  <c r="U21" i="1"/>
  <c r="U25" i="1"/>
  <c r="U27" i="1"/>
  <c r="U33" i="1"/>
  <c r="U43" i="1"/>
  <c r="U57" i="1"/>
  <c r="U63" i="1"/>
  <c r="U71" i="1"/>
  <c r="U83" i="1"/>
  <c r="U85" i="1"/>
  <c r="U87" i="1"/>
  <c r="K5" i="1"/>
  <c r="R5" i="1" l="1"/>
</calcChain>
</file>

<file path=xl/sharedStrings.xml><?xml version="1.0" encoding="utf-8"?>
<sst xmlns="http://schemas.openxmlformats.org/spreadsheetml/2006/main" count="371" uniqueCount="143">
  <si>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</si>
  <si>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</si>
  <si>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</si>
  <si>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</si>
  <si>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</si>
  <si>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</si>
  <si>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</si>
  <si>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</si>
  <si>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</si>
  <si>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</si>
  <si>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</si>
  <si>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</si>
  <si>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</si>
  <si>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</si>
  <si>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</si>
  <si>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</si>
  <si>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</si>
  <si>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</si>
  <si>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</si>
  <si>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</si>
  <si>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</si>
  <si>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</si>
  <si>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</si>
  <si>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10,08,</t>
  </si>
  <si>
    <t>08,08,</t>
  </si>
  <si>
    <t>07,08,</t>
  </si>
  <si>
    <t>01,08,</t>
  </si>
  <si>
    <t>31,07,</t>
  </si>
  <si>
    <t>25,07,</t>
  </si>
  <si>
    <t>24,07,</t>
  </si>
  <si>
    <t>18,07,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</si>
  <si>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</si>
  <si>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</si>
  <si>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</si>
  <si>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</si>
  <si>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</si>
  <si>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</si>
  <si>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</si>
  <si>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</si>
  <si>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</si>
  <si>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</si>
  <si>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</si>
  <si>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</si>
  <si>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</si>
  <si>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</si>
  <si>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</si>
  <si>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</si>
  <si>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</si>
  <si>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</si>
  <si>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</si>
  <si>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</si>
  <si>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</si>
  <si>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</si>
  <si>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</si>
  <si>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</si>
  <si>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</si>
  <si>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</si>
  <si>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</si>
  <si>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</si>
  <si>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</si>
  <si>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</si>
  <si>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</si>
  <si>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</si>
  <si>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</si>
  <si>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</si>
  <si>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</si>
  <si>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</si>
  <si>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</si>
  <si>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</si>
  <si>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</si>
  <si>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</si>
  <si>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</si>
  <si>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</si>
  <si>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</si>
  <si>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</si>
  <si>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</si>
  <si>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</si>
  <si>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</si>
  <si>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</si>
  <si>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</si>
  <si>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</si>
  <si>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</si>
  <si>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</si>
  <si>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</si>
  <si>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</si>
  <si>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</si>
  <si>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</si>
  <si>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</si>
  <si>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</si>
  <si>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</si>
  <si>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</si>
  <si>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</si>
  <si>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</si>
  <si>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</si>
  <si>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</si>
  <si>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</si>
  <si>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</si>
  <si>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</si>
  <si>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</si>
  <si>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</si>
  <si>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</si>
  <si>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</si>
  <si>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</si>
  <si>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</si>
  <si>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</si>
  <si>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</si>
  <si>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</si>
  <si>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378 Колбаса Докторская Дугушка ТМ Стародворье ТС Дугушка в оболочке вектор 0,6 кг.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</si>
  <si>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</si>
  <si>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</si>
  <si>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</si>
  <si>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</si>
  <si>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</si>
  <si>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</si>
  <si>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</si>
  <si>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</si>
  <si>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</si>
  <si>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>нужно увеличить продажи!!!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</si>
  <si>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</si>
  <si>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</si>
  <si>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нужно увеличить продажи / 22,07 заказ Фомина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</si>
  <si>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</si>
  <si>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</si>
  <si>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</si>
  <si>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</si>
  <si>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</si>
  <si>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</si>
  <si>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</si>
  <si>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</si>
  <si>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</si>
  <si>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</si>
  <si>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</si>
  <si>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</si>
  <si>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</si>
  <si>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</si>
  <si>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</si>
  <si>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</si>
  <si>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</si>
  <si>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</si>
  <si>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22,07 заказ Фомина</t>
  </si>
  <si>
    <t>заказ</t>
  </si>
  <si>
    <t>12,08,(1)</t>
  </si>
  <si>
    <t>12,08(2)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</si>
</sst>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0" borderId="1" xfId="1" applyNumberFormat="1" applyFont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6" sqref="T6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42578125" style="8" customWidth="1"/>
    <col min="8" max="8" width="5.42578125" customWidth="1"/>
    <col min="9" max="9" width="12.7109375" customWidth="1"/>
    <col min="10" max="11" width="6.42578125" customWidth="1"/>
    <col min="12" max="13" width="0.85546875" customWidth="1"/>
    <col min="14" max="19" width="6.42578125" customWidth="1"/>
    <col min="20" max="20" width="21.28515625" customWidth="1"/>
    <col min="21" max="22" width="4.85546875" customWidth="1"/>
    <col min="23" max="28" width="6.140625" customWidth="1"/>
    <col min="29" max="29" width="28.1406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140</v>
      </c>
      <c r="R3" s="3" t="s">
        <v>140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141</v>
      </c>
      <c r="R4" s="1" t="s">
        <v>142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141</v>
      </c>
      <c r="AE4" s="1" t="s">
        <v>142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37945.801999999996</v>
      </c>
      <c r="F5" s="4">
        <f>SUM(F6:F499)</f>
        <v>46213.565999999999</v>
      </c>
      <c r="G5" s="6"/>
      <c r="H5" s="1"/>
      <c r="I5" s="1"/>
      <c r="J5" s="4">
        <f t="shared" ref="J5:S5" si="0">SUM(J6:J499)</f>
        <v>37717.935000000005</v>
      </c>
      <c r="K5" s="4">
        <f t="shared" si="0"/>
        <v>227.86700000000053</v>
      </c>
      <c r="L5" s="4">
        <f t="shared" si="0"/>
        <v>0</v>
      </c>
      <c r="M5" s="4">
        <f t="shared" si="0"/>
        <v>0</v>
      </c>
      <c r="N5" s="4">
        <f t="shared" si="0"/>
        <v>20989.005779999996</v>
      </c>
      <c r="O5" s="4">
        <f t="shared" si="0"/>
        <v>7589.1604000000007</v>
      </c>
      <c r="P5" s="4">
        <f t="shared" si="0"/>
        <v>21867.11742000001</v>
      </c>
      <c r="Q5" s="4">
        <f t="shared" si="0"/>
        <v>2900</v>
      </c>
      <c r="R5" s="4">
        <f t="shared" ref="R5" si="1">SUM(R6:R499)</f>
        <v>18967.11742000001</v>
      </c>
      <c r="S5" s="4">
        <f t="shared" si="0"/>
        <v>0</v>
      </c>
      <c r="T5" s="1"/>
      <c r="U5" s="1"/>
      <c r="V5" s="1"/>
      <c r="W5" s="4">
        <f t="shared" ref="W5:AB5" si="2">SUM(W6:W499)</f>
        <v>7338.2627999999977</v>
      </c>
      <c r="X5" s="4">
        <f t="shared" si="2"/>
        <v>6847.8267999999998</v>
      </c>
      <c r="Y5" s="4">
        <f t="shared" si="2"/>
        <v>7308.0645999999988</v>
      </c>
      <c r="Z5" s="4">
        <f t="shared" si="2"/>
        <v>7328.1369999999997</v>
      </c>
      <c r="AA5" s="4">
        <f t="shared" si="2"/>
        <v>7243.99</v>
      </c>
      <c r="AB5" s="4">
        <f t="shared" si="2"/>
        <v>7249.4106000000002</v>
      </c>
      <c r="AC5" s="1"/>
      <c r="AD5" s="4">
        <f>SUM(AD6:AD499)</f>
        <v>2900</v>
      </c>
      <c r="AE5" s="4">
        <f>SUM(AE6:AE499)</f>
        <v>17191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413.52499999999998</v>
      </c>
      <c r="D6" s="1">
        <v>644.11699999999996</v>
      </c>
      <c r="E6" s="1">
        <v>210.45099999999999</v>
      </c>
      <c r="F6" s="1">
        <v>762.79399999999998</v>
      </c>
      <c r="G6" s="6">
        <v>1</v>
      </c>
      <c r="H6" s="1">
        <v>50</v>
      </c>
      <c r="I6" s="1" t="s">
        <v>33</v>
      </c>
      <c r="J6" s="1">
        <v>196.75</v>
      </c>
      <c r="K6" s="1">
        <f t="shared" ref="K6:K37" si="3">E6-J6</f>
        <v>13.700999999999993</v>
      </c>
      <c r="L6" s="1"/>
      <c r="M6" s="1"/>
      <c r="N6" s="1"/>
      <c r="O6" s="1">
        <f>E6/5</f>
        <v>42.090199999999996</v>
      </c>
      <c r="P6" s="5"/>
      <c r="Q6" s="5"/>
      <c r="R6" s="5">
        <f>P6-Q6</f>
        <v>0</v>
      </c>
      <c r="S6" s="5"/>
      <c r="T6" s="1"/>
      <c r="U6" s="1">
        <f>(F6+N6+P6)/O6</f>
        <v>18.122840946348557</v>
      </c>
      <c r="V6" s="1">
        <f>(F6+N6)/O6</f>
        <v>18.122840946348557</v>
      </c>
      <c r="W6" s="1">
        <v>47.889400000000002</v>
      </c>
      <c r="X6" s="1">
        <v>45.218400000000003</v>
      </c>
      <c r="Y6" s="1">
        <v>50.678400000000003</v>
      </c>
      <c r="Z6" s="1">
        <v>63.644199999999998</v>
      </c>
      <c r="AA6" s="1">
        <v>64.798400000000001</v>
      </c>
      <c r="AB6" s="1">
        <v>58.135000000000012</v>
      </c>
      <c r="AC6" s="13" t="s">
        <v>34</v>
      </c>
      <c r="AD6" s="1">
        <f>ROUND(Q6*G6,0)</f>
        <v>0</v>
      </c>
      <c r="AE6" s="1">
        <f>ROUND(R6*G6,0)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32</v>
      </c>
      <c r="C7" s="1">
        <v>212.20699999999999</v>
      </c>
      <c r="D7" s="1">
        <v>487.87599999999998</v>
      </c>
      <c r="E7" s="1">
        <v>300.09699999999998</v>
      </c>
      <c r="F7" s="1">
        <v>321.28399999999999</v>
      </c>
      <c r="G7" s="6">
        <v>1</v>
      </c>
      <c r="H7" s="1">
        <v>45</v>
      </c>
      <c r="I7" s="1" t="s">
        <v>33</v>
      </c>
      <c r="J7" s="1">
        <v>281.35000000000002</v>
      </c>
      <c r="K7" s="1">
        <f t="shared" si="3"/>
        <v>18.746999999999957</v>
      </c>
      <c r="L7" s="1"/>
      <c r="M7" s="1"/>
      <c r="N7" s="1">
        <v>53.616340000000207</v>
      </c>
      <c r="O7" s="1">
        <f t="shared" ref="O7:O69" si="4">E7/5</f>
        <v>60.019399999999997</v>
      </c>
      <c r="P7" s="5">
        <f t="shared" ref="P7:P11" si="5">11*O7-N7-F7</f>
        <v>285.31305999999984</v>
      </c>
      <c r="Q7" s="5"/>
      <c r="R7" s="5">
        <f t="shared" ref="R7:R13" si="6">P7-Q7</f>
        <v>285.31305999999984</v>
      </c>
      <c r="S7" s="5"/>
      <c r="T7" s="1"/>
      <c r="U7" s="1">
        <f t="shared" ref="U7:U69" si="7">(F7+N7+P7)/O7</f>
        <v>11.000000000000002</v>
      </c>
      <c r="V7" s="1">
        <f t="shared" ref="V7:V69" si="8">(F7+N7)/O7</f>
        <v>6.2463193567413242</v>
      </c>
      <c r="W7" s="1">
        <v>49.674599999999998</v>
      </c>
      <c r="X7" s="1">
        <v>50.355200000000004</v>
      </c>
      <c r="Y7" s="1">
        <v>57.894000000000013</v>
      </c>
      <c r="Z7" s="1">
        <v>55.828200000000002</v>
      </c>
      <c r="AA7" s="1">
        <v>51.383799999999987</v>
      </c>
      <c r="AB7" s="1">
        <v>47.686</v>
      </c>
      <c r="AC7" s="1"/>
      <c r="AD7" s="1">
        <f t="shared" ref="AD7:AD70" si="9">ROUND(Q7*G7,0)</f>
        <v>0</v>
      </c>
      <c r="AE7" s="1">
        <f t="shared" ref="AE7:AE70" si="10">ROUND(R7*G7,0)</f>
        <v>285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32</v>
      </c>
      <c r="C8" s="1">
        <v>415.99200000000002</v>
      </c>
      <c r="D8" s="1">
        <v>1160.3510000000001</v>
      </c>
      <c r="E8" s="1">
        <v>476.82299999999998</v>
      </c>
      <c r="F8" s="1">
        <v>928.90899999999999</v>
      </c>
      <c r="G8" s="6">
        <v>1</v>
      </c>
      <c r="H8" s="1">
        <v>45</v>
      </c>
      <c r="I8" s="1" t="s">
        <v>33</v>
      </c>
      <c r="J8" s="1">
        <v>461.15499999999997</v>
      </c>
      <c r="K8" s="1">
        <f t="shared" si="3"/>
        <v>15.668000000000006</v>
      </c>
      <c r="L8" s="1"/>
      <c r="M8" s="1"/>
      <c r="N8" s="1"/>
      <c r="O8" s="1">
        <f t="shared" si="4"/>
        <v>95.364599999999996</v>
      </c>
      <c r="P8" s="5">
        <f t="shared" si="5"/>
        <v>120.10160000000008</v>
      </c>
      <c r="Q8" s="5"/>
      <c r="R8" s="5">
        <f t="shared" si="6"/>
        <v>120.10160000000008</v>
      </c>
      <c r="S8" s="5"/>
      <c r="T8" s="1"/>
      <c r="U8" s="1">
        <f t="shared" si="7"/>
        <v>11.000000000000002</v>
      </c>
      <c r="V8" s="1">
        <f t="shared" si="8"/>
        <v>9.7406060529798264</v>
      </c>
      <c r="W8" s="1">
        <v>107.4258</v>
      </c>
      <c r="X8" s="1">
        <v>114.54259999999999</v>
      </c>
      <c r="Y8" s="1">
        <v>117.319</v>
      </c>
      <c r="Z8" s="1">
        <v>105.1296</v>
      </c>
      <c r="AA8" s="1">
        <v>102.2928</v>
      </c>
      <c r="AB8" s="1">
        <v>102.0634</v>
      </c>
      <c r="AC8" s="1"/>
      <c r="AD8" s="1">
        <f t="shared" si="9"/>
        <v>0</v>
      </c>
      <c r="AE8" s="1">
        <f t="shared" si="10"/>
        <v>120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32</v>
      </c>
      <c r="C9" s="1">
        <v>42.557000000000002</v>
      </c>
      <c r="D9" s="1">
        <v>73.643000000000001</v>
      </c>
      <c r="E9" s="1">
        <v>19.841999999999999</v>
      </c>
      <c r="F9" s="1">
        <v>91.581999999999994</v>
      </c>
      <c r="G9" s="6">
        <v>1</v>
      </c>
      <c r="H9" s="1">
        <v>40</v>
      </c>
      <c r="I9" s="1" t="s">
        <v>33</v>
      </c>
      <c r="J9" s="1">
        <v>22.15</v>
      </c>
      <c r="K9" s="1">
        <f t="shared" si="3"/>
        <v>-2.3079999999999998</v>
      </c>
      <c r="L9" s="1"/>
      <c r="M9" s="1"/>
      <c r="N9" s="1"/>
      <c r="O9" s="1">
        <f t="shared" si="4"/>
        <v>3.9683999999999999</v>
      </c>
      <c r="P9" s="5"/>
      <c r="Q9" s="5"/>
      <c r="R9" s="5">
        <f t="shared" si="6"/>
        <v>0</v>
      </c>
      <c r="S9" s="5"/>
      <c r="T9" s="1"/>
      <c r="U9" s="1">
        <f t="shared" si="7"/>
        <v>23.0778147364177</v>
      </c>
      <c r="V9" s="1">
        <f t="shared" si="8"/>
        <v>23.0778147364177</v>
      </c>
      <c r="W9" s="1">
        <v>4.6375999999999999</v>
      </c>
      <c r="X9" s="1">
        <v>4.7921999999999993</v>
      </c>
      <c r="Y9" s="1">
        <v>4.5590000000000002</v>
      </c>
      <c r="Z9" s="1">
        <v>3.6132</v>
      </c>
      <c r="AA9" s="1">
        <v>5.7135999999999996</v>
      </c>
      <c r="AB9" s="1">
        <v>7.24</v>
      </c>
      <c r="AC9" s="13" t="s">
        <v>34</v>
      </c>
      <c r="AD9" s="1">
        <f t="shared" si="9"/>
        <v>0</v>
      </c>
      <c r="AE9" s="1">
        <f t="shared" si="10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39</v>
      </c>
      <c r="C10" s="1">
        <v>797</v>
      </c>
      <c r="D10" s="1">
        <v>462</v>
      </c>
      <c r="E10" s="1">
        <v>719</v>
      </c>
      <c r="F10" s="1">
        <v>455</v>
      </c>
      <c r="G10" s="6">
        <v>0.45</v>
      </c>
      <c r="H10" s="1">
        <v>45</v>
      </c>
      <c r="I10" s="1" t="s">
        <v>33</v>
      </c>
      <c r="J10" s="1">
        <v>732</v>
      </c>
      <c r="K10" s="1">
        <f t="shared" si="3"/>
        <v>-13</v>
      </c>
      <c r="L10" s="1"/>
      <c r="M10" s="1"/>
      <c r="N10" s="1">
        <v>628.1848</v>
      </c>
      <c r="O10" s="1">
        <f t="shared" si="4"/>
        <v>143.80000000000001</v>
      </c>
      <c r="P10" s="5">
        <f t="shared" si="5"/>
        <v>498.61520000000019</v>
      </c>
      <c r="Q10" s="5"/>
      <c r="R10" s="5">
        <f t="shared" si="6"/>
        <v>498.61520000000019</v>
      </c>
      <c r="S10" s="5"/>
      <c r="T10" s="1"/>
      <c r="U10" s="1">
        <f t="shared" si="7"/>
        <v>11</v>
      </c>
      <c r="V10" s="1">
        <f t="shared" si="8"/>
        <v>7.532578581363004</v>
      </c>
      <c r="W10" s="1">
        <v>128.80000000000001</v>
      </c>
      <c r="X10" s="1">
        <v>106.6</v>
      </c>
      <c r="Y10" s="1">
        <v>122</v>
      </c>
      <c r="Z10" s="1">
        <v>129.4</v>
      </c>
      <c r="AA10" s="1">
        <v>130.19999999999999</v>
      </c>
      <c r="AB10" s="1">
        <v>136.80000000000001</v>
      </c>
      <c r="AC10" s="1"/>
      <c r="AD10" s="1">
        <f t="shared" si="9"/>
        <v>0</v>
      </c>
      <c r="AE10" s="1">
        <f t="shared" si="10"/>
        <v>224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39</v>
      </c>
      <c r="C11" s="1">
        <v>740</v>
      </c>
      <c r="D11" s="1">
        <v>1248</v>
      </c>
      <c r="E11" s="1">
        <v>992.36199999999997</v>
      </c>
      <c r="F11" s="1">
        <v>862.63800000000003</v>
      </c>
      <c r="G11" s="6">
        <v>0.45</v>
      </c>
      <c r="H11" s="1">
        <v>45</v>
      </c>
      <c r="I11" s="1" t="s">
        <v>33</v>
      </c>
      <c r="J11" s="1">
        <v>1024</v>
      </c>
      <c r="K11" s="1">
        <f t="shared" si="3"/>
        <v>-31.638000000000034</v>
      </c>
      <c r="L11" s="1"/>
      <c r="M11" s="1"/>
      <c r="N11" s="1">
        <v>947.6497999999998</v>
      </c>
      <c r="O11" s="1">
        <f t="shared" si="4"/>
        <v>198.47239999999999</v>
      </c>
      <c r="P11" s="5">
        <f t="shared" si="5"/>
        <v>372.90860000000009</v>
      </c>
      <c r="Q11" s="5"/>
      <c r="R11" s="5">
        <f t="shared" si="6"/>
        <v>372.90860000000009</v>
      </c>
      <c r="S11" s="5"/>
      <c r="T11" s="1"/>
      <c r="U11" s="1">
        <f t="shared" si="7"/>
        <v>11</v>
      </c>
      <c r="V11" s="1">
        <f t="shared" si="8"/>
        <v>9.121106007686711</v>
      </c>
      <c r="W11" s="1">
        <v>202.07239999999999</v>
      </c>
      <c r="X11" s="1">
        <v>159.4</v>
      </c>
      <c r="Y11" s="1">
        <v>158.4</v>
      </c>
      <c r="Z11" s="1">
        <v>172.6</v>
      </c>
      <c r="AA11" s="1">
        <v>177.4</v>
      </c>
      <c r="AB11" s="1">
        <v>184.8</v>
      </c>
      <c r="AC11" s="1"/>
      <c r="AD11" s="1">
        <f t="shared" si="9"/>
        <v>0</v>
      </c>
      <c r="AE11" s="1">
        <f t="shared" si="10"/>
        <v>168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39</v>
      </c>
      <c r="C12" s="1">
        <v>44</v>
      </c>
      <c r="D12" s="1">
        <v>195</v>
      </c>
      <c r="E12" s="1">
        <v>32</v>
      </c>
      <c r="F12" s="1">
        <v>200</v>
      </c>
      <c r="G12" s="6">
        <v>0.17</v>
      </c>
      <c r="H12" s="1">
        <v>180</v>
      </c>
      <c r="I12" s="1" t="s">
        <v>33</v>
      </c>
      <c r="J12" s="1">
        <v>32</v>
      </c>
      <c r="K12" s="1">
        <f t="shared" si="3"/>
        <v>0</v>
      </c>
      <c r="L12" s="1"/>
      <c r="M12" s="1"/>
      <c r="N12" s="1"/>
      <c r="O12" s="1">
        <f t="shared" si="4"/>
        <v>6.4</v>
      </c>
      <c r="P12" s="5"/>
      <c r="Q12" s="5"/>
      <c r="R12" s="5">
        <f t="shared" si="6"/>
        <v>0</v>
      </c>
      <c r="S12" s="5"/>
      <c r="T12" s="1"/>
      <c r="U12" s="1">
        <f t="shared" si="7"/>
        <v>31.25</v>
      </c>
      <c r="V12" s="1">
        <f t="shared" si="8"/>
        <v>31.25</v>
      </c>
      <c r="W12" s="1">
        <v>7.2</v>
      </c>
      <c r="X12" s="1">
        <v>7.4</v>
      </c>
      <c r="Y12" s="1">
        <v>6.6</v>
      </c>
      <c r="Z12" s="1">
        <v>4.2</v>
      </c>
      <c r="AA12" s="1">
        <v>6</v>
      </c>
      <c r="AB12" s="1">
        <v>6.4</v>
      </c>
      <c r="AC12" s="13" t="s">
        <v>34</v>
      </c>
      <c r="AD12" s="1">
        <f t="shared" si="9"/>
        <v>0</v>
      </c>
      <c r="AE12" s="1">
        <f t="shared" si="10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39</v>
      </c>
      <c r="C13" s="1">
        <v>46</v>
      </c>
      <c r="D13" s="1">
        <v>90</v>
      </c>
      <c r="E13" s="1">
        <v>28</v>
      </c>
      <c r="F13" s="1">
        <v>108</v>
      </c>
      <c r="G13" s="6">
        <v>0.3</v>
      </c>
      <c r="H13" s="1">
        <v>40</v>
      </c>
      <c r="I13" s="1" t="s">
        <v>33</v>
      </c>
      <c r="J13" s="1">
        <v>29</v>
      </c>
      <c r="K13" s="1">
        <f t="shared" si="3"/>
        <v>-1</v>
      </c>
      <c r="L13" s="1"/>
      <c r="M13" s="1"/>
      <c r="N13" s="1"/>
      <c r="O13" s="1">
        <f t="shared" si="4"/>
        <v>5.6</v>
      </c>
      <c r="P13" s="5"/>
      <c r="Q13" s="5"/>
      <c r="R13" s="5">
        <f t="shared" si="6"/>
        <v>0</v>
      </c>
      <c r="S13" s="5"/>
      <c r="T13" s="1"/>
      <c r="U13" s="1">
        <f t="shared" si="7"/>
        <v>19.285714285714288</v>
      </c>
      <c r="V13" s="1">
        <f t="shared" si="8"/>
        <v>19.285714285714288</v>
      </c>
      <c r="W13" s="1">
        <v>5.4</v>
      </c>
      <c r="X13" s="1">
        <v>1.8</v>
      </c>
      <c r="Y13" s="1">
        <v>4.2</v>
      </c>
      <c r="Z13" s="1">
        <v>9</v>
      </c>
      <c r="AA13" s="1">
        <v>6.6</v>
      </c>
      <c r="AB13" s="1">
        <v>2.8</v>
      </c>
      <c r="AC13" s="13" t="s">
        <v>34</v>
      </c>
      <c r="AD13" s="1">
        <f t="shared" si="9"/>
        <v>0</v>
      </c>
      <c r="AE13" s="1">
        <f t="shared" si="10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43</v>
      </c>
      <c r="B14" s="10" t="s">
        <v>39</v>
      </c>
      <c r="C14" s="10"/>
      <c r="D14" s="10">
        <v>210</v>
      </c>
      <c r="E14" s="10"/>
      <c r="F14" s="10"/>
      <c r="G14" s="11">
        <v>0</v>
      </c>
      <c r="H14" s="10" t="e">
        <v>#N/A</v>
      </c>
      <c r="I14" s="10" t="s">
        <v>33</v>
      </c>
      <c r="J14" s="10"/>
      <c r="K14" s="10">
        <f t="shared" si="3"/>
        <v>0</v>
      </c>
      <c r="L14" s="10"/>
      <c r="M14" s="10"/>
      <c r="N14" s="10"/>
      <c r="O14" s="10">
        <f t="shared" si="4"/>
        <v>0</v>
      </c>
      <c r="P14" s="12"/>
      <c r="Q14" s="12"/>
      <c r="R14" s="12"/>
      <c r="S14" s="12"/>
      <c r="T14" s="10"/>
      <c r="U14" s="10" t="e">
        <f t="shared" si="7"/>
        <v>#DIV/0!</v>
      </c>
      <c r="V14" s="10" t="e">
        <f t="shared" si="8"/>
        <v>#DIV/0!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 t="s">
        <v>44</v>
      </c>
      <c r="AD14" s="10">
        <f t="shared" si="9"/>
        <v>0</v>
      </c>
      <c r="AE14" s="10">
        <f t="shared" si="10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39</v>
      </c>
      <c r="C15" s="1">
        <v>105</v>
      </c>
      <c r="D15" s="1">
        <v>255</v>
      </c>
      <c r="E15" s="1">
        <v>103</v>
      </c>
      <c r="F15" s="1">
        <v>242</v>
      </c>
      <c r="G15" s="6">
        <v>0.17</v>
      </c>
      <c r="H15" s="1">
        <v>180</v>
      </c>
      <c r="I15" s="1" t="s">
        <v>33</v>
      </c>
      <c r="J15" s="1">
        <v>104</v>
      </c>
      <c r="K15" s="1">
        <f t="shared" si="3"/>
        <v>-1</v>
      </c>
      <c r="L15" s="1"/>
      <c r="M15" s="1"/>
      <c r="N15" s="1"/>
      <c r="O15" s="1">
        <f t="shared" si="4"/>
        <v>20.6</v>
      </c>
      <c r="P15" s="5"/>
      <c r="Q15" s="5"/>
      <c r="R15" s="5">
        <f>P15-Q15</f>
        <v>0</v>
      </c>
      <c r="S15" s="5"/>
      <c r="T15" s="1"/>
      <c r="U15" s="1">
        <f t="shared" si="7"/>
        <v>11.74757281553398</v>
      </c>
      <c r="V15" s="1">
        <f t="shared" si="8"/>
        <v>11.74757281553398</v>
      </c>
      <c r="W15" s="1">
        <v>22.2</v>
      </c>
      <c r="X15" s="1">
        <v>18.8</v>
      </c>
      <c r="Y15" s="1">
        <v>17.8</v>
      </c>
      <c r="Z15" s="1">
        <v>19.8</v>
      </c>
      <c r="AA15" s="1">
        <v>20.2</v>
      </c>
      <c r="AB15" s="1">
        <v>15.2</v>
      </c>
      <c r="AC15" s="1"/>
      <c r="AD15" s="1">
        <f t="shared" si="9"/>
        <v>0</v>
      </c>
      <c r="AE15" s="1">
        <f t="shared" si="10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46</v>
      </c>
      <c r="B16" s="10" t="s">
        <v>39</v>
      </c>
      <c r="C16" s="10"/>
      <c r="D16" s="10">
        <v>12</v>
      </c>
      <c r="E16" s="10"/>
      <c r="F16" s="10"/>
      <c r="G16" s="11">
        <v>0</v>
      </c>
      <c r="H16" s="10" t="e">
        <v>#N/A</v>
      </c>
      <c r="I16" s="10" t="s">
        <v>33</v>
      </c>
      <c r="J16" s="10"/>
      <c r="K16" s="10">
        <f t="shared" si="3"/>
        <v>0</v>
      </c>
      <c r="L16" s="10"/>
      <c r="M16" s="10"/>
      <c r="N16" s="10"/>
      <c r="O16" s="10">
        <f t="shared" si="4"/>
        <v>0</v>
      </c>
      <c r="P16" s="12"/>
      <c r="Q16" s="12"/>
      <c r="R16" s="12"/>
      <c r="S16" s="12"/>
      <c r="T16" s="10"/>
      <c r="U16" s="10" t="e">
        <f t="shared" si="7"/>
        <v>#DIV/0!</v>
      </c>
      <c r="V16" s="10" t="e">
        <f t="shared" si="8"/>
        <v>#DIV/0!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 t="s">
        <v>44</v>
      </c>
      <c r="AD16" s="10">
        <f t="shared" si="9"/>
        <v>0</v>
      </c>
      <c r="AE16" s="10">
        <f t="shared" si="10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0" t="s">
        <v>47</v>
      </c>
      <c r="B17" s="10" t="s">
        <v>39</v>
      </c>
      <c r="C17" s="10"/>
      <c r="D17" s="10"/>
      <c r="E17" s="10"/>
      <c r="F17" s="10"/>
      <c r="G17" s="11">
        <v>0</v>
      </c>
      <c r="H17" s="10" t="e">
        <v>#N/A</v>
      </c>
      <c r="I17" s="10" t="s">
        <v>33</v>
      </c>
      <c r="J17" s="10"/>
      <c r="K17" s="10">
        <f t="shared" si="3"/>
        <v>0</v>
      </c>
      <c r="L17" s="10"/>
      <c r="M17" s="10"/>
      <c r="N17" s="10"/>
      <c r="O17" s="10">
        <f t="shared" si="4"/>
        <v>0</v>
      </c>
      <c r="P17" s="12"/>
      <c r="Q17" s="12"/>
      <c r="R17" s="12"/>
      <c r="S17" s="12"/>
      <c r="T17" s="10"/>
      <c r="U17" s="10" t="e">
        <f t="shared" si="7"/>
        <v>#DIV/0!</v>
      </c>
      <c r="V17" s="10" t="e">
        <f t="shared" si="8"/>
        <v>#DIV/0!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 t="s">
        <v>44</v>
      </c>
      <c r="AD17" s="10">
        <f t="shared" si="9"/>
        <v>0</v>
      </c>
      <c r="AE17" s="10">
        <f t="shared" si="10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32</v>
      </c>
      <c r="C18" s="1">
        <v>2847.3040000000001</v>
      </c>
      <c r="D18" s="1">
        <v>2139.165</v>
      </c>
      <c r="E18" s="1">
        <v>2116.4780000000001</v>
      </c>
      <c r="F18" s="1">
        <v>2615.5839999999998</v>
      </c>
      <c r="G18" s="6">
        <v>1</v>
      </c>
      <c r="H18" s="1">
        <v>55</v>
      </c>
      <c r="I18" s="1" t="s">
        <v>33</v>
      </c>
      <c r="J18" s="1">
        <v>2007.35</v>
      </c>
      <c r="K18" s="1">
        <f t="shared" si="3"/>
        <v>109.12800000000016</v>
      </c>
      <c r="L18" s="1"/>
      <c r="M18" s="1"/>
      <c r="N18" s="1">
        <v>985.04823999999962</v>
      </c>
      <c r="O18" s="1">
        <f t="shared" si="4"/>
        <v>423.29560000000004</v>
      </c>
      <c r="P18" s="5">
        <f>12*O18-N18-F18</f>
        <v>1478.9149600000014</v>
      </c>
      <c r="Q18" s="5"/>
      <c r="R18" s="5">
        <f t="shared" ref="R18:R19" si="11">P18-Q18</f>
        <v>1478.9149600000014</v>
      </c>
      <c r="S18" s="5"/>
      <c r="T18" s="1"/>
      <c r="U18" s="1">
        <f t="shared" si="7"/>
        <v>12.000000000000002</v>
      </c>
      <c r="V18" s="1">
        <f t="shared" si="8"/>
        <v>8.5061886776049622</v>
      </c>
      <c r="W18" s="1">
        <v>419.85919999999999</v>
      </c>
      <c r="X18" s="1">
        <v>390.42739999999998</v>
      </c>
      <c r="Y18" s="1">
        <v>431.9348</v>
      </c>
      <c r="Z18" s="1">
        <v>482.24959999999999</v>
      </c>
      <c r="AA18" s="1">
        <v>479.06700000000001</v>
      </c>
      <c r="AB18" s="1">
        <v>429.41940000000011</v>
      </c>
      <c r="AC18" s="1"/>
      <c r="AD18" s="1">
        <f t="shared" si="9"/>
        <v>0</v>
      </c>
      <c r="AE18" s="1">
        <f t="shared" si="10"/>
        <v>1479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32</v>
      </c>
      <c r="C19" s="1">
        <v>2274.7469999999998</v>
      </c>
      <c r="D19" s="1">
        <v>4570.6750000000002</v>
      </c>
      <c r="E19" s="1">
        <v>2500.4540000000002</v>
      </c>
      <c r="F19" s="1">
        <v>3809.9989999999998</v>
      </c>
      <c r="G19" s="6">
        <v>1</v>
      </c>
      <c r="H19" s="1">
        <v>50</v>
      </c>
      <c r="I19" s="1" t="s">
        <v>33</v>
      </c>
      <c r="J19" s="1">
        <v>2504.1</v>
      </c>
      <c r="K19" s="1">
        <f t="shared" si="3"/>
        <v>-3.6459999999997308</v>
      </c>
      <c r="L19" s="1"/>
      <c r="M19" s="1"/>
      <c r="N19" s="1">
        <v>812.20354000000134</v>
      </c>
      <c r="O19" s="1">
        <f t="shared" si="4"/>
        <v>500.09080000000006</v>
      </c>
      <c r="P19" s="5">
        <f>12*O19-N19-F19</f>
        <v>1378.88706</v>
      </c>
      <c r="Q19" s="5"/>
      <c r="R19" s="5">
        <f t="shared" si="11"/>
        <v>1378.88706</v>
      </c>
      <c r="S19" s="5"/>
      <c r="T19" s="1"/>
      <c r="U19" s="1">
        <f t="shared" si="7"/>
        <v>12.000000000000002</v>
      </c>
      <c r="V19" s="1">
        <f t="shared" si="8"/>
        <v>9.2427266008492861</v>
      </c>
      <c r="W19" s="1">
        <v>533.05379999999991</v>
      </c>
      <c r="X19" s="1">
        <v>517.99219999999991</v>
      </c>
      <c r="Y19" s="1">
        <v>570.43320000000006</v>
      </c>
      <c r="Z19" s="1">
        <v>530.66020000000003</v>
      </c>
      <c r="AA19" s="1">
        <v>501.73919999999998</v>
      </c>
      <c r="AB19" s="1">
        <v>639.09379999999999</v>
      </c>
      <c r="AC19" s="1"/>
      <c r="AD19" s="1">
        <f t="shared" si="9"/>
        <v>0</v>
      </c>
      <c r="AE19" s="1">
        <f t="shared" si="10"/>
        <v>1379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0" t="s">
        <v>50</v>
      </c>
      <c r="B20" s="10" t="s">
        <v>32</v>
      </c>
      <c r="C20" s="10"/>
      <c r="D20" s="10">
        <v>164.72</v>
      </c>
      <c r="E20" s="10"/>
      <c r="F20" s="10"/>
      <c r="G20" s="11">
        <v>0</v>
      </c>
      <c r="H20" s="10">
        <v>50</v>
      </c>
      <c r="I20" s="10" t="s">
        <v>33</v>
      </c>
      <c r="J20" s="10">
        <v>47.1</v>
      </c>
      <c r="K20" s="10">
        <f t="shared" si="3"/>
        <v>-47.1</v>
      </c>
      <c r="L20" s="10"/>
      <c r="M20" s="10"/>
      <c r="N20" s="10"/>
      <c r="O20" s="10">
        <f t="shared" si="4"/>
        <v>0</v>
      </c>
      <c r="P20" s="12"/>
      <c r="Q20" s="12"/>
      <c r="R20" s="12"/>
      <c r="S20" s="12"/>
      <c r="T20" s="10"/>
      <c r="U20" s="10" t="e">
        <f t="shared" si="7"/>
        <v>#DIV/0!</v>
      </c>
      <c r="V20" s="10" t="e">
        <f t="shared" si="8"/>
        <v>#DIV/0!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 t="s">
        <v>44</v>
      </c>
      <c r="AD20" s="10">
        <f t="shared" si="9"/>
        <v>0</v>
      </c>
      <c r="AE20" s="10">
        <f t="shared" si="10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32</v>
      </c>
      <c r="C21" s="1">
        <v>2753.5169999999998</v>
      </c>
      <c r="D21" s="1">
        <v>5187.2299999999996</v>
      </c>
      <c r="E21" s="1">
        <v>3042.172</v>
      </c>
      <c r="F21" s="1">
        <v>4567.37</v>
      </c>
      <c r="G21" s="6">
        <v>1</v>
      </c>
      <c r="H21" s="1">
        <v>55</v>
      </c>
      <c r="I21" s="1" t="s">
        <v>33</v>
      </c>
      <c r="J21" s="1">
        <v>2877.4</v>
      </c>
      <c r="K21" s="1">
        <f t="shared" si="3"/>
        <v>164.77199999999993</v>
      </c>
      <c r="L21" s="1"/>
      <c r="M21" s="1"/>
      <c r="N21" s="1">
        <v>657.9377000000004</v>
      </c>
      <c r="O21" s="1">
        <f t="shared" si="4"/>
        <v>608.43439999999998</v>
      </c>
      <c r="P21" s="5">
        <f>12*O21-N21-F21</f>
        <v>2075.905099999999</v>
      </c>
      <c r="Q21" s="5">
        <v>900</v>
      </c>
      <c r="R21" s="5">
        <f>P21-Q21</f>
        <v>1175.905099999999</v>
      </c>
      <c r="S21" s="5"/>
      <c r="T21" s="1"/>
      <c r="U21" s="1">
        <f t="shared" si="7"/>
        <v>12</v>
      </c>
      <c r="V21" s="1">
        <f t="shared" si="8"/>
        <v>8.5881200997182283</v>
      </c>
      <c r="W21" s="1">
        <v>592.58360000000005</v>
      </c>
      <c r="X21" s="1">
        <v>629.44260000000008</v>
      </c>
      <c r="Y21" s="1">
        <v>701.31540000000007</v>
      </c>
      <c r="Z21" s="1">
        <v>682.96640000000002</v>
      </c>
      <c r="AA21" s="1">
        <v>665.68280000000004</v>
      </c>
      <c r="AB21" s="1">
        <v>570.43399999999997</v>
      </c>
      <c r="AC21" s="1"/>
      <c r="AD21" s="1">
        <f t="shared" si="9"/>
        <v>900</v>
      </c>
      <c r="AE21" s="1">
        <f t="shared" si="10"/>
        <v>1176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6" t="s">
        <v>52</v>
      </c>
      <c r="B22" s="16" t="s">
        <v>32</v>
      </c>
      <c r="C22" s="16">
        <v>-28.178000000000001</v>
      </c>
      <c r="D22" s="16">
        <v>2354.0790000000002</v>
      </c>
      <c r="E22" s="14">
        <v>461.75900000000001</v>
      </c>
      <c r="F22" s="14">
        <v>1719.6369999999999</v>
      </c>
      <c r="G22" s="17">
        <v>0</v>
      </c>
      <c r="H22" s="16">
        <v>60</v>
      </c>
      <c r="I22" s="16" t="s">
        <v>53</v>
      </c>
      <c r="J22" s="16">
        <v>452.6</v>
      </c>
      <c r="K22" s="16">
        <f t="shared" si="3"/>
        <v>9.1589999999999918</v>
      </c>
      <c r="L22" s="16"/>
      <c r="M22" s="16"/>
      <c r="N22" s="16"/>
      <c r="O22" s="16">
        <f t="shared" si="4"/>
        <v>92.351799999999997</v>
      </c>
      <c r="P22" s="18"/>
      <c r="Q22" s="18"/>
      <c r="R22" s="18"/>
      <c r="S22" s="18"/>
      <c r="T22" s="16"/>
      <c r="U22" s="16">
        <f t="shared" si="7"/>
        <v>18.620503336155874</v>
      </c>
      <c r="V22" s="16">
        <f t="shared" si="8"/>
        <v>18.620503336155874</v>
      </c>
      <c r="W22" s="16">
        <v>75.698999999999998</v>
      </c>
      <c r="X22" s="16">
        <v>247.63040000000001</v>
      </c>
      <c r="Y22" s="16">
        <v>272.50740000000002</v>
      </c>
      <c r="Z22" s="16">
        <v>189.6566</v>
      </c>
      <c r="AA22" s="16">
        <v>136.31360000000001</v>
      </c>
      <c r="AB22" s="16">
        <v>75.787400000000005</v>
      </c>
      <c r="AC22" s="16" t="s">
        <v>54</v>
      </c>
      <c r="AD22" s="16">
        <f t="shared" si="9"/>
        <v>0</v>
      </c>
      <c r="AE22" s="16">
        <f t="shared" si="10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6" t="s">
        <v>55</v>
      </c>
      <c r="B23" s="16" t="s">
        <v>32</v>
      </c>
      <c r="C23" s="16"/>
      <c r="D23" s="16">
        <v>5.1950000000000003</v>
      </c>
      <c r="E23" s="14">
        <v>5.1950000000000003</v>
      </c>
      <c r="F23" s="16"/>
      <c r="G23" s="17">
        <v>0</v>
      </c>
      <c r="H23" s="16" t="e">
        <v>#N/A</v>
      </c>
      <c r="I23" s="16" t="s">
        <v>56</v>
      </c>
      <c r="J23" s="16"/>
      <c r="K23" s="16">
        <f t="shared" si="3"/>
        <v>5.1950000000000003</v>
      </c>
      <c r="L23" s="16"/>
      <c r="M23" s="16"/>
      <c r="N23" s="16"/>
      <c r="O23" s="16">
        <f t="shared" si="4"/>
        <v>1.0390000000000001</v>
      </c>
      <c r="P23" s="18"/>
      <c r="Q23" s="18"/>
      <c r="R23" s="18"/>
      <c r="S23" s="18"/>
      <c r="T23" s="16"/>
      <c r="U23" s="16">
        <f t="shared" si="7"/>
        <v>0</v>
      </c>
      <c r="V23" s="16">
        <f t="shared" si="8"/>
        <v>0</v>
      </c>
      <c r="W23" s="16">
        <v>1.0389999999999999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 t="s">
        <v>54</v>
      </c>
      <c r="AD23" s="16">
        <f t="shared" si="9"/>
        <v>0</v>
      </c>
      <c r="AE23" s="16">
        <f t="shared" si="10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57</v>
      </c>
      <c r="B24" s="1" t="s">
        <v>32</v>
      </c>
      <c r="C24" s="1">
        <v>641.84900000000005</v>
      </c>
      <c r="D24" s="1">
        <v>507.34</v>
      </c>
      <c r="E24" s="1">
        <v>542.68100000000004</v>
      </c>
      <c r="F24" s="1">
        <v>455.892</v>
      </c>
      <c r="G24" s="6">
        <v>1</v>
      </c>
      <c r="H24" s="1">
        <v>60</v>
      </c>
      <c r="I24" s="1" t="s">
        <v>33</v>
      </c>
      <c r="J24" s="1">
        <v>516.4</v>
      </c>
      <c r="K24" s="1">
        <f t="shared" si="3"/>
        <v>26.281000000000063</v>
      </c>
      <c r="L24" s="1"/>
      <c r="M24" s="1"/>
      <c r="N24" s="1">
        <v>444.1527999999999</v>
      </c>
      <c r="O24" s="1">
        <f t="shared" si="4"/>
        <v>108.53620000000001</v>
      </c>
      <c r="P24" s="5">
        <f t="shared" ref="P24:P26" si="12">11*O24-N24-F24</f>
        <v>293.85340000000025</v>
      </c>
      <c r="Q24" s="5"/>
      <c r="R24" s="5">
        <f t="shared" ref="R24:R27" si="13">P24-Q24</f>
        <v>293.85340000000025</v>
      </c>
      <c r="S24" s="5"/>
      <c r="T24" s="1"/>
      <c r="U24" s="1">
        <f t="shared" si="7"/>
        <v>11</v>
      </c>
      <c r="V24" s="1">
        <f t="shared" si="8"/>
        <v>8.2925770388128548</v>
      </c>
      <c r="W24" s="1">
        <v>109.1956</v>
      </c>
      <c r="X24" s="1">
        <v>83.388199999999998</v>
      </c>
      <c r="Y24" s="1">
        <v>83.964799999999997</v>
      </c>
      <c r="Z24" s="1">
        <v>111.94240000000001</v>
      </c>
      <c r="AA24" s="1">
        <v>111.27800000000001</v>
      </c>
      <c r="AB24" s="1">
        <v>87.765000000000001</v>
      </c>
      <c r="AC24" s="1"/>
      <c r="AD24" s="1">
        <f t="shared" si="9"/>
        <v>0</v>
      </c>
      <c r="AE24" s="1">
        <f t="shared" si="10"/>
        <v>294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58</v>
      </c>
      <c r="B25" s="1" t="s">
        <v>32</v>
      </c>
      <c r="C25" s="1">
        <v>1140.654</v>
      </c>
      <c r="D25" s="1">
        <v>1130.6289999999999</v>
      </c>
      <c r="E25" s="1">
        <v>1104.78</v>
      </c>
      <c r="F25" s="1">
        <v>996.82299999999998</v>
      </c>
      <c r="G25" s="6">
        <v>1</v>
      </c>
      <c r="H25" s="1">
        <v>60</v>
      </c>
      <c r="I25" s="1" t="s">
        <v>33</v>
      </c>
      <c r="J25" s="1">
        <v>1039.8</v>
      </c>
      <c r="K25" s="1">
        <f t="shared" si="3"/>
        <v>64.980000000000018</v>
      </c>
      <c r="L25" s="1"/>
      <c r="M25" s="1"/>
      <c r="N25" s="1">
        <v>787.68699999999933</v>
      </c>
      <c r="O25" s="1">
        <f t="shared" si="4"/>
        <v>220.95599999999999</v>
      </c>
      <c r="P25" s="5">
        <f t="shared" si="12"/>
        <v>646.00600000000065</v>
      </c>
      <c r="Q25" s="5"/>
      <c r="R25" s="5">
        <f t="shared" si="13"/>
        <v>646.00600000000065</v>
      </c>
      <c r="S25" s="5"/>
      <c r="T25" s="1"/>
      <c r="U25" s="1">
        <f t="shared" si="7"/>
        <v>11.000000000000002</v>
      </c>
      <c r="V25" s="1">
        <f t="shared" si="8"/>
        <v>8.0763138362388869</v>
      </c>
      <c r="W25" s="1">
        <v>210.53200000000001</v>
      </c>
      <c r="X25" s="1">
        <v>173.9864</v>
      </c>
      <c r="Y25" s="1">
        <v>185.52520000000001</v>
      </c>
      <c r="Z25" s="1">
        <v>215.89779999999999</v>
      </c>
      <c r="AA25" s="1">
        <v>215.9838</v>
      </c>
      <c r="AB25" s="1">
        <v>188.4528</v>
      </c>
      <c r="AC25" s="1"/>
      <c r="AD25" s="1">
        <f t="shared" si="9"/>
        <v>0</v>
      </c>
      <c r="AE25" s="1">
        <f t="shared" si="10"/>
        <v>646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59</v>
      </c>
      <c r="B26" s="1" t="s">
        <v>32</v>
      </c>
      <c r="C26" s="1">
        <v>1655.559</v>
      </c>
      <c r="D26" s="1">
        <v>2074.123</v>
      </c>
      <c r="E26" s="1">
        <v>1654.078</v>
      </c>
      <c r="F26" s="1">
        <v>1852.521</v>
      </c>
      <c r="G26" s="6">
        <v>1</v>
      </c>
      <c r="H26" s="1">
        <v>60</v>
      </c>
      <c r="I26" s="1" t="s">
        <v>33</v>
      </c>
      <c r="J26" s="1">
        <v>1554.25</v>
      </c>
      <c r="K26" s="1">
        <f t="shared" si="3"/>
        <v>99.827999999999975</v>
      </c>
      <c r="L26" s="1"/>
      <c r="M26" s="1"/>
      <c r="N26" s="1">
        <v>928.60199999999918</v>
      </c>
      <c r="O26" s="1">
        <f t="shared" si="4"/>
        <v>330.81560000000002</v>
      </c>
      <c r="P26" s="5">
        <f t="shared" si="12"/>
        <v>857.84860000000094</v>
      </c>
      <c r="Q26" s="5"/>
      <c r="R26" s="5">
        <f t="shared" si="13"/>
        <v>857.84860000000094</v>
      </c>
      <c r="S26" s="5"/>
      <c r="T26" s="1"/>
      <c r="U26" s="1">
        <f t="shared" si="7"/>
        <v>10.999999999999998</v>
      </c>
      <c r="V26" s="1">
        <f t="shared" si="8"/>
        <v>8.4068677535158525</v>
      </c>
      <c r="W26" s="1">
        <v>320.76339999999999</v>
      </c>
      <c r="X26" s="1">
        <v>290.18400000000003</v>
      </c>
      <c r="Y26" s="1">
        <v>316.8852</v>
      </c>
      <c r="Z26" s="1">
        <v>347.60680000000002</v>
      </c>
      <c r="AA26" s="1">
        <v>342.79300000000001</v>
      </c>
      <c r="AB26" s="1">
        <v>314.77159999999998</v>
      </c>
      <c r="AC26" s="1"/>
      <c r="AD26" s="1">
        <f t="shared" si="9"/>
        <v>0</v>
      </c>
      <c r="AE26" s="1">
        <f t="shared" si="10"/>
        <v>858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60</v>
      </c>
      <c r="B27" s="1" t="s">
        <v>32</v>
      </c>
      <c r="C27" s="1"/>
      <c r="D27" s="1">
        <v>33.11</v>
      </c>
      <c r="E27" s="1">
        <v>11.731</v>
      </c>
      <c r="F27" s="1">
        <v>18.614000000000001</v>
      </c>
      <c r="G27" s="6">
        <v>1</v>
      </c>
      <c r="H27" s="1">
        <v>35</v>
      </c>
      <c r="I27" s="1" t="s">
        <v>33</v>
      </c>
      <c r="J27" s="1">
        <v>15.4</v>
      </c>
      <c r="K27" s="1">
        <f t="shared" si="3"/>
        <v>-3.6690000000000005</v>
      </c>
      <c r="L27" s="1"/>
      <c r="M27" s="1"/>
      <c r="N27" s="1">
        <v>5</v>
      </c>
      <c r="O27" s="1">
        <f t="shared" si="4"/>
        <v>2.3462000000000001</v>
      </c>
      <c r="P27" s="5">
        <v>10</v>
      </c>
      <c r="Q27" s="5"/>
      <c r="R27" s="5">
        <f t="shared" si="13"/>
        <v>10</v>
      </c>
      <c r="S27" s="5"/>
      <c r="T27" s="1"/>
      <c r="U27" s="1">
        <f t="shared" si="7"/>
        <v>14.326996845963688</v>
      </c>
      <c r="V27" s="1">
        <f t="shared" si="8"/>
        <v>10.064785610774869</v>
      </c>
      <c r="W27" s="1">
        <v>0.82200000000000006</v>
      </c>
      <c r="X27" s="1">
        <v>1.7867999999999999</v>
      </c>
      <c r="Y27" s="1">
        <v>3.4154</v>
      </c>
      <c r="Z27" s="1">
        <v>6.5495999999999999</v>
      </c>
      <c r="AA27" s="1">
        <v>6.2866</v>
      </c>
      <c r="AB27" s="1">
        <v>3.8483999999999998</v>
      </c>
      <c r="AC27" s="1"/>
      <c r="AD27" s="1">
        <f t="shared" si="9"/>
        <v>0</v>
      </c>
      <c r="AE27" s="1">
        <f t="shared" si="10"/>
        <v>10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0" t="s">
        <v>61</v>
      </c>
      <c r="B28" s="10" t="s">
        <v>32</v>
      </c>
      <c r="C28" s="10"/>
      <c r="D28" s="10">
        <v>86.028999999999996</v>
      </c>
      <c r="E28" s="10"/>
      <c r="F28" s="10"/>
      <c r="G28" s="11">
        <v>0</v>
      </c>
      <c r="H28" s="10" t="e">
        <v>#N/A</v>
      </c>
      <c r="I28" s="10" t="s">
        <v>33</v>
      </c>
      <c r="J28" s="10">
        <v>6.5</v>
      </c>
      <c r="K28" s="10">
        <f t="shared" si="3"/>
        <v>-6.5</v>
      </c>
      <c r="L28" s="10"/>
      <c r="M28" s="10"/>
      <c r="N28" s="10"/>
      <c r="O28" s="10">
        <f t="shared" si="4"/>
        <v>0</v>
      </c>
      <c r="P28" s="12"/>
      <c r="Q28" s="12"/>
      <c r="R28" s="12"/>
      <c r="S28" s="12"/>
      <c r="T28" s="10"/>
      <c r="U28" s="10" t="e">
        <f t="shared" si="7"/>
        <v>#DIV/0!</v>
      </c>
      <c r="V28" s="10" t="e">
        <f t="shared" si="8"/>
        <v>#DIV/0!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 t="s">
        <v>44</v>
      </c>
      <c r="AD28" s="10">
        <f t="shared" si="9"/>
        <v>0</v>
      </c>
      <c r="AE28" s="10">
        <f t="shared" si="10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0" t="s">
        <v>62</v>
      </c>
      <c r="B29" s="10" t="s">
        <v>32</v>
      </c>
      <c r="C29" s="10"/>
      <c r="D29" s="10">
        <v>113.23099999999999</v>
      </c>
      <c r="E29" s="10"/>
      <c r="F29" s="10"/>
      <c r="G29" s="11">
        <v>0</v>
      </c>
      <c r="H29" s="10">
        <v>30</v>
      </c>
      <c r="I29" s="10" t="s">
        <v>33</v>
      </c>
      <c r="J29" s="10">
        <v>18.25</v>
      </c>
      <c r="K29" s="10">
        <f t="shared" si="3"/>
        <v>-18.25</v>
      </c>
      <c r="L29" s="10"/>
      <c r="M29" s="10"/>
      <c r="N29" s="10"/>
      <c r="O29" s="10">
        <f t="shared" si="4"/>
        <v>0</v>
      </c>
      <c r="P29" s="12"/>
      <c r="Q29" s="12"/>
      <c r="R29" s="12"/>
      <c r="S29" s="12"/>
      <c r="T29" s="10"/>
      <c r="U29" s="10" t="e">
        <f t="shared" si="7"/>
        <v>#DIV/0!</v>
      </c>
      <c r="V29" s="10" t="e">
        <f t="shared" si="8"/>
        <v>#DIV/0!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 t="s">
        <v>44</v>
      </c>
      <c r="AD29" s="10">
        <f t="shared" si="9"/>
        <v>0</v>
      </c>
      <c r="AE29" s="10">
        <f t="shared" si="10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63</v>
      </c>
      <c r="B30" s="1" t="s">
        <v>32</v>
      </c>
      <c r="C30" s="1">
        <v>580.67999999999995</v>
      </c>
      <c r="D30" s="1">
        <v>657.66499999999996</v>
      </c>
      <c r="E30" s="1">
        <v>610.13199999999995</v>
      </c>
      <c r="F30" s="1">
        <v>429.17</v>
      </c>
      <c r="G30" s="6">
        <v>1</v>
      </c>
      <c r="H30" s="1">
        <v>30</v>
      </c>
      <c r="I30" s="1" t="s">
        <v>33</v>
      </c>
      <c r="J30" s="1">
        <v>648.9</v>
      </c>
      <c r="K30" s="1">
        <f t="shared" si="3"/>
        <v>-38.768000000000029</v>
      </c>
      <c r="L30" s="1"/>
      <c r="M30" s="1"/>
      <c r="N30" s="1">
        <v>635.4237999999998</v>
      </c>
      <c r="O30" s="1">
        <f t="shared" si="4"/>
        <v>122.0264</v>
      </c>
      <c r="P30" s="5">
        <f>10.5*O30-N30-F30</f>
        <v>216.68340000000018</v>
      </c>
      <c r="Q30" s="5"/>
      <c r="R30" s="5">
        <f>P30-Q30</f>
        <v>216.68340000000018</v>
      </c>
      <c r="S30" s="5"/>
      <c r="T30" s="1"/>
      <c r="U30" s="1">
        <f t="shared" si="7"/>
        <v>10.5</v>
      </c>
      <c r="V30" s="1">
        <f t="shared" si="8"/>
        <v>8.7242908092019427</v>
      </c>
      <c r="W30" s="1">
        <v>125.9744</v>
      </c>
      <c r="X30" s="1">
        <v>95.728999999999999</v>
      </c>
      <c r="Y30" s="1">
        <v>100.9958</v>
      </c>
      <c r="Z30" s="1">
        <v>121.0788</v>
      </c>
      <c r="AA30" s="1">
        <v>120.4838</v>
      </c>
      <c r="AB30" s="1">
        <v>83.6952</v>
      </c>
      <c r="AC30" s="1"/>
      <c r="AD30" s="1">
        <f t="shared" si="9"/>
        <v>0</v>
      </c>
      <c r="AE30" s="1">
        <f t="shared" si="10"/>
        <v>217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0" t="s">
        <v>64</v>
      </c>
      <c r="B31" s="10" t="s">
        <v>32</v>
      </c>
      <c r="C31" s="10"/>
      <c r="D31" s="10"/>
      <c r="E31" s="10"/>
      <c r="F31" s="10"/>
      <c r="G31" s="11">
        <v>0</v>
      </c>
      <c r="H31" s="10" t="e">
        <v>#N/A</v>
      </c>
      <c r="I31" s="10" t="s">
        <v>33</v>
      </c>
      <c r="J31" s="10"/>
      <c r="K31" s="10">
        <f t="shared" si="3"/>
        <v>0</v>
      </c>
      <c r="L31" s="10"/>
      <c r="M31" s="10"/>
      <c r="N31" s="10"/>
      <c r="O31" s="10">
        <f t="shared" si="4"/>
        <v>0</v>
      </c>
      <c r="P31" s="12"/>
      <c r="Q31" s="12"/>
      <c r="R31" s="12"/>
      <c r="S31" s="12"/>
      <c r="T31" s="10"/>
      <c r="U31" s="10" t="e">
        <f t="shared" si="7"/>
        <v>#DIV/0!</v>
      </c>
      <c r="V31" s="10" t="e">
        <f t="shared" si="8"/>
        <v>#DIV/0!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 t="s">
        <v>44</v>
      </c>
      <c r="AD31" s="10">
        <f t="shared" si="9"/>
        <v>0</v>
      </c>
      <c r="AE31" s="10">
        <f t="shared" si="10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0" t="s">
        <v>65</v>
      </c>
      <c r="B32" s="10" t="s">
        <v>32</v>
      </c>
      <c r="C32" s="10"/>
      <c r="D32" s="10">
        <v>111.922</v>
      </c>
      <c r="E32" s="10"/>
      <c r="F32" s="10"/>
      <c r="G32" s="11">
        <v>0</v>
      </c>
      <c r="H32" s="10">
        <v>40</v>
      </c>
      <c r="I32" s="10" t="s">
        <v>33</v>
      </c>
      <c r="J32" s="10">
        <v>6.5</v>
      </c>
      <c r="K32" s="10">
        <f t="shared" si="3"/>
        <v>-6.5</v>
      </c>
      <c r="L32" s="10"/>
      <c r="M32" s="10"/>
      <c r="N32" s="10"/>
      <c r="O32" s="10">
        <f t="shared" si="4"/>
        <v>0</v>
      </c>
      <c r="P32" s="12"/>
      <c r="Q32" s="12"/>
      <c r="R32" s="12"/>
      <c r="S32" s="12"/>
      <c r="T32" s="10"/>
      <c r="U32" s="10" t="e">
        <f t="shared" si="7"/>
        <v>#DIV/0!</v>
      </c>
      <c r="V32" s="10" t="e">
        <f t="shared" si="8"/>
        <v>#DIV/0!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 t="s">
        <v>44</v>
      </c>
      <c r="AD32" s="10">
        <f t="shared" si="9"/>
        <v>0</v>
      </c>
      <c r="AE32" s="10">
        <f t="shared" si="10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32</v>
      </c>
      <c r="C33" s="1">
        <v>6172.94</v>
      </c>
      <c r="D33" s="1">
        <v>2640.797</v>
      </c>
      <c r="E33" s="1">
        <v>4941.9390000000003</v>
      </c>
      <c r="F33" s="1">
        <v>3464.9349999999999</v>
      </c>
      <c r="G33" s="6">
        <v>1</v>
      </c>
      <c r="H33" s="1">
        <v>40</v>
      </c>
      <c r="I33" s="1" t="s">
        <v>33</v>
      </c>
      <c r="J33" s="1">
        <v>4835.63</v>
      </c>
      <c r="K33" s="1">
        <f t="shared" si="3"/>
        <v>106.3090000000002</v>
      </c>
      <c r="L33" s="1"/>
      <c r="M33" s="1"/>
      <c r="N33" s="1">
        <v>4742.7558399999989</v>
      </c>
      <c r="O33" s="1">
        <f t="shared" si="4"/>
        <v>988.38780000000008</v>
      </c>
      <c r="P33" s="5">
        <f>11*O33-N33-F33</f>
        <v>2664.5749600000022</v>
      </c>
      <c r="Q33" s="5">
        <v>1000</v>
      </c>
      <c r="R33" s="5">
        <f>P33-Q33</f>
        <v>1664.5749600000022</v>
      </c>
      <c r="S33" s="5"/>
      <c r="T33" s="1"/>
      <c r="U33" s="1">
        <f t="shared" si="7"/>
        <v>11</v>
      </c>
      <c r="V33" s="1">
        <f t="shared" si="8"/>
        <v>8.3041199415856806</v>
      </c>
      <c r="W33" s="1">
        <v>940.66759999999999</v>
      </c>
      <c r="X33" s="1">
        <v>759.17660000000001</v>
      </c>
      <c r="Y33" s="1">
        <v>823.33220000000006</v>
      </c>
      <c r="Z33" s="1">
        <v>1014.4349999999999</v>
      </c>
      <c r="AA33" s="1">
        <v>1036.6828</v>
      </c>
      <c r="AB33" s="1">
        <v>917.36900000000003</v>
      </c>
      <c r="AC33" s="1"/>
      <c r="AD33" s="1">
        <f t="shared" si="9"/>
        <v>1000</v>
      </c>
      <c r="AE33" s="1">
        <f t="shared" si="10"/>
        <v>1665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0" t="s">
        <v>67</v>
      </c>
      <c r="B34" s="10" t="s">
        <v>32</v>
      </c>
      <c r="C34" s="10"/>
      <c r="D34" s="10"/>
      <c r="E34" s="10"/>
      <c r="F34" s="10"/>
      <c r="G34" s="11">
        <v>0</v>
      </c>
      <c r="H34" s="10">
        <v>35</v>
      </c>
      <c r="I34" s="10" t="s">
        <v>33</v>
      </c>
      <c r="J34" s="10"/>
      <c r="K34" s="10">
        <f t="shared" si="3"/>
        <v>0</v>
      </c>
      <c r="L34" s="10"/>
      <c r="M34" s="10"/>
      <c r="N34" s="10"/>
      <c r="O34" s="10">
        <f t="shared" si="4"/>
        <v>0</v>
      </c>
      <c r="P34" s="12"/>
      <c r="Q34" s="12"/>
      <c r="R34" s="12"/>
      <c r="S34" s="12"/>
      <c r="T34" s="10"/>
      <c r="U34" s="10" t="e">
        <f t="shared" si="7"/>
        <v>#DIV/0!</v>
      </c>
      <c r="V34" s="10" t="e">
        <f t="shared" si="8"/>
        <v>#DIV/0!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 t="s">
        <v>44</v>
      </c>
      <c r="AD34" s="10">
        <f t="shared" si="9"/>
        <v>0</v>
      </c>
      <c r="AE34" s="10">
        <f t="shared" si="10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68</v>
      </c>
      <c r="B35" s="1" t="s">
        <v>32</v>
      </c>
      <c r="C35" s="1">
        <v>19.594000000000001</v>
      </c>
      <c r="D35" s="1">
        <v>16.207999999999998</v>
      </c>
      <c r="E35" s="1">
        <v>12.957000000000001</v>
      </c>
      <c r="F35" s="1">
        <v>21.335999999999999</v>
      </c>
      <c r="G35" s="6">
        <v>1</v>
      </c>
      <c r="H35" s="1">
        <v>45</v>
      </c>
      <c r="I35" s="1" t="s">
        <v>33</v>
      </c>
      <c r="J35" s="1">
        <v>15.75</v>
      </c>
      <c r="K35" s="1">
        <f t="shared" si="3"/>
        <v>-2.7929999999999993</v>
      </c>
      <c r="L35" s="1"/>
      <c r="M35" s="1"/>
      <c r="N35" s="1">
        <v>10</v>
      </c>
      <c r="O35" s="1">
        <f t="shared" si="4"/>
        <v>2.5914000000000001</v>
      </c>
      <c r="P35" s="5"/>
      <c r="Q35" s="5"/>
      <c r="R35" s="5">
        <f>P35-Q35</f>
        <v>0</v>
      </c>
      <c r="S35" s="5"/>
      <c r="T35" s="1"/>
      <c r="U35" s="1">
        <f t="shared" si="7"/>
        <v>12.092305317588947</v>
      </c>
      <c r="V35" s="1">
        <f t="shared" si="8"/>
        <v>12.092305317588947</v>
      </c>
      <c r="W35" s="1">
        <v>2.5792000000000002</v>
      </c>
      <c r="X35" s="1">
        <v>1.831</v>
      </c>
      <c r="Y35" s="1">
        <v>1.8360000000000001</v>
      </c>
      <c r="Z35" s="1">
        <v>1.3484</v>
      </c>
      <c r="AA35" s="1">
        <v>1.3506</v>
      </c>
      <c r="AB35" s="1">
        <v>2.9009999999999998</v>
      </c>
      <c r="AC35" s="1"/>
      <c r="AD35" s="1">
        <f t="shared" si="9"/>
        <v>0</v>
      </c>
      <c r="AE35" s="1">
        <f t="shared" si="10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0" t="s">
        <v>69</v>
      </c>
      <c r="B36" s="10" t="s">
        <v>32</v>
      </c>
      <c r="C36" s="10"/>
      <c r="D36" s="10">
        <v>78.611000000000004</v>
      </c>
      <c r="E36" s="10"/>
      <c r="F36" s="10"/>
      <c r="G36" s="11">
        <v>0</v>
      </c>
      <c r="H36" s="10" t="e">
        <v>#N/A</v>
      </c>
      <c r="I36" s="10" t="s">
        <v>33</v>
      </c>
      <c r="J36" s="10">
        <v>3.9</v>
      </c>
      <c r="K36" s="10">
        <f t="shared" si="3"/>
        <v>-3.9</v>
      </c>
      <c r="L36" s="10"/>
      <c r="M36" s="10"/>
      <c r="N36" s="10"/>
      <c r="O36" s="10">
        <f t="shared" si="4"/>
        <v>0</v>
      </c>
      <c r="P36" s="12"/>
      <c r="Q36" s="12"/>
      <c r="R36" s="12"/>
      <c r="S36" s="12"/>
      <c r="T36" s="10"/>
      <c r="U36" s="10" t="e">
        <f t="shared" si="7"/>
        <v>#DIV/0!</v>
      </c>
      <c r="V36" s="10" t="e">
        <f t="shared" si="8"/>
        <v>#DIV/0!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 t="s">
        <v>44</v>
      </c>
      <c r="AD36" s="10">
        <f t="shared" si="9"/>
        <v>0</v>
      </c>
      <c r="AE36" s="10">
        <f t="shared" si="10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0" t="s">
        <v>70</v>
      </c>
      <c r="B37" s="10" t="s">
        <v>32</v>
      </c>
      <c r="C37" s="10"/>
      <c r="D37" s="10"/>
      <c r="E37" s="10"/>
      <c r="F37" s="10"/>
      <c r="G37" s="11">
        <v>0</v>
      </c>
      <c r="H37" s="10">
        <v>45</v>
      </c>
      <c r="I37" s="10" t="s">
        <v>33</v>
      </c>
      <c r="J37" s="10"/>
      <c r="K37" s="10">
        <f t="shared" si="3"/>
        <v>0</v>
      </c>
      <c r="L37" s="10"/>
      <c r="M37" s="10"/>
      <c r="N37" s="10"/>
      <c r="O37" s="10">
        <f t="shared" si="4"/>
        <v>0</v>
      </c>
      <c r="P37" s="12"/>
      <c r="Q37" s="12"/>
      <c r="R37" s="12"/>
      <c r="S37" s="12"/>
      <c r="T37" s="10"/>
      <c r="U37" s="10" t="e">
        <f t="shared" si="7"/>
        <v>#DIV/0!</v>
      </c>
      <c r="V37" s="10" t="e">
        <f t="shared" si="8"/>
        <v>#DIV/0!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 t="s">
        <v>44</v>
      </c>
      <c r="AD37" s="10">
        <f t="shared" si="9"/>
        <v>0</v>
      </c>
      <c r="AE37" s="10">
        <f t="shared" si="10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71</v>
      </c>
      <c r="B38" s="1" t="s">
        <v>32</v>
      </c>
      <c r="C38" s="1">
        <v>32.664000000000001</v>
      </c>
      <c r="D38" s="1">
        <v>78.316999999999993</v>
      </c>
      <c r="E38" s="1">
        <v>25.414999999999999</v>
      </c>
      <c r="F38" s="1">
        <v>65.408000000000001</v>
      </c>
      <c r="G38" s="6">
        <v>1</v>
      </c>
      <c r="H38" s="1">
        <v>45</v>
      </c>
      <c r="I38" s="1" t="s">
        <v>33</v>
      </c>
      <c r="J38" s="1">
        <v>62.6</v>
      </c>
      <c r="K38" s="1">
        <f t="shared" ref="K38:K68" si="14">E38-J38</f>
        <v>-37.185000000000002</v>
      </c>
      <c r="L38" s="1"/>
      <c r="M38" s="1"/>
      <c r="N38" s="1">
        <v>13.891999999999991</v>
      </c>
      <c r="O38" s="1">
        <f t="shared" si="4"/>
        <v>5.0830000000000002</v>
      </c>
      <c r="P38" s="5">
        <v>10</v>
      </c>
      <c r="Q38" s="5"/>
      <c r="R38" s="5">
        <f t="shared" ref="R38:R40" si="15">P38-Q38</f>
        <v>10</v>
      </c>
      <c r="S38" s="5"/>
      <c r="T38" s="1"/>
      <c r="U38" s="1">
        <f t="shared" si="7"/>
        <v>17.568365138697619</v>
      </c>
      <c r="V38" s="1">
        <f t="shared" si="8"/>
        <v>15.601023017902811</v>
      </c>
      <c r="W38" s="1">
        <v>7.3714000000000004</v>
      </c>
      <c r="X38" s="1">
        <v>7.5870000000000006</v>
      </c>
      <c r="Y38" s="1">
        <v>10.372</v>
      </c>
      <c r="Z38" s="1">
        <v>12.3154</v>
      </c>
      <c r="AA38" s="1">
        <v>8.4843999999999991</v>
      </c>
      <c r="AB38" s="1">
        <v>8.6316000000000006</v>
      </c>
      <c r="AC38" s="1"/>
      <c r="AD38" s="1">
        <f t="shared" si="9"/>
        <v>0</v>
      </c>
      <c r="AE38" s="1">
        <f t="shared" si="10"/>
        <v>10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72</v>
      </c>
      <c r="B39" s="1" t="s">
        <v>32</v>
      </c>
      <c r="C39" s="1">
        <v>43.965000000000003</v>
      </c>
      <c r="D39" s="1">
        <v>12.743</v>
      </c>
      <c r="E39" s="1">
        <v>41.942999999999998</v>
      </c>
      <c r="F39" s="1">
        <v>4.298</v>
      </c>
      <c r="G39" s="6">
        <v>1</v>
      </c>
      <c r="H39" s="1">
        <v>45</v>
      </c>
      <c r="I39" s="1" t="s">
        <v>33</v>
      </c>
      <c r="J39" s="1">
        <v>48.2</v>
      </c>
      <c r="K39" s="1">
        <f t="shared" si="14"/>
        <v>-6.257000000000005</v>
      </c>
      <c r="L39" s="1"/>
      <c r="M39" s="1"/>
      <c r="N39" s="1">
        <v>58.165999999999997</v>
      </c>
      <c r="O39" s="1">
        <f t="shared" si="4"/>
        <v>8.3886000000000003</v>
      </c>
      <c r="P39" s="5">
        <f t="shared" ref="P39:P40" si="16">11*O39-N39-F39</f>
        <v>29.810600000000008</v>
      </c>
      <c r="Q39" s="5"/>
      <c r="R39" s="5">
        <f t="shared" si="15"/>
        <v>29.810600000000008</v>
      </c>
      <c r="S39" s="5"/>
      <c r="T39" s="1"/>
      <c r="U39" s="1">
        <f t="shared" si="7"/>
        <v>11</v>
      </c>
      <c r="V39" s="1">
        <f t="shared" si="8"/>
        <v>7.4462961638414038</v>
      </c>
      <c r="W39" s="1">
        <v>8.3390000000000004</v>
      </c>
      <c r="X39" s="1">
        <v>4.0419999999999998</v>
      </c>
      <c r="Y39" s="1">
        <v>5.0481999999999996</v>
      </c>
      <c r="Z39" s="1">
        <v>3.7355999999999998</v>
      </c>
      <c r="AA39" s="1">
        <v>3.5865999999999998</v>
      </c>
      <c r="AB39" s="1">
        <v>7.0970000000000004</v>
      </c>
      <c r="AC39" s="1"/>
      <c r="AD39" s="1">
        <f t="shared" si="9"/>
        <v>0</v>
      </c>
      <c r="AE39" s="1">
        <f t="shared" si="10"/>
        <v>30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73</v>
      </c>
      <c r="B40" s="1" t="s">
        <v>39</v>
      </c>
      <c r="C40" s="1">
        <v>816</v>
      </c>
      <c r="D40" s="1">
        <v>1008</v>
      </c>
      <c r="E40" s="1">
        <v>1021</v>
      </c>
      <c r="F40" s="1">
        <v>504</v>
      </c>
      <c r="G40" s="6">
        <v>0.4</v>
      </c>
      <c r="H40" s="1">
        <v>45</v>
      </c>
      <c r="I40" s="1" t="s">
        <v>33</v>
      </c>
      <c r="J40" s="1">
        <v>1044</v>
      </c>
      <c r="K40" s="1">
        <f t="shared" si="14"/>
        <v>-23</v>
      </c>
      <c r="L40" s="1"/>
      <c r="M40" s="1"/>
      <c r="N40" s="1">
        <v>1244.7</v>
      </c>
      <c r="O40" s="1">
        <f t="shared" si="4"/>
        <v>204.2</v>
      </c>
      <c r="P40" s="5">
        <f t="shared" si="16"/>
        <v>497.49999999999977</v>
      </c>
      <c r="Q40" s="5"/>
      <c r="R40" s="5">
        <f t="shared" si="15"/>
        <v>497.49999999999977</v>
      </c>
      <c r="S40" s="5"/>
      <c r="T40" s="1"/>
      <c r="U40" s="1">
        <f t="shared" si="7"/>
        <v>11</v>
      </c>
      <c r="V40" s="1">
        <f t="shared" si="8"/>
        <v>8.5636630754162599</v>
      </c>
      <c r="W40" s="1">
        <v>210.2</v>
      </c>
      <c r="X40" s="1">
        <v>188.2</v>
      </c>
      <c r="Y40" s="1">
        <v>184.6</v>
      </c>
      <c r="Z40" s="1">
        <v>188.08</v>
      </c>
      <c r="AA40" s="1">
        <v>183.28</v>
      </c>
      <c r="AB40" s="1">
        <v>188.8</v>
      </c>
      <c r="AC40" s="1"/>
      <c r="AD40" s="1">
        <f t="shared" si="9"/>
        <v>0</v>
      </c>
      <c r="AE40" s="1">
        <f t="shared" si="10"/>
        <v>199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0" t="s">
        <v>74</v>
      </c>
      <c r="B41" s="10" t="s">
        <v>39</v>
      </c>
      <c r="C41" s="10"/>
      <c r="D41" s="10">
        <v>210</v>
      </c>
      <c r="E41" s="10"/>
      <c r="F41" s="10"/>
      <c r="G41" s="11">
        <v>0</v>
      </c>
      <c r="H41" s="10">
        <v>50</v>
      </c>
      <c r="I41" s="10" t="s">
        <v>33</v>
      </c>
      <c r="J41" s="10">
        <v>11</v>
      </c>
      <c r="K41" s="10">
        <f t="shared" si="14"/>
        <v>-11</v>
      </c>
      <c r="L41" s="10"/>
      <c r="M41" s="10"/>
      <c r="N41" s="10"/>
      <c r="O41" s="10">
        <f t="shared" si="4"/>
        <v>0</v>
      </c>
      <c r="P41" s="12"/>
      <c r="Q41" s="12"/>
      <c r="R41" s="12"/>
      <c r="S41" s="12"/>
      <c r="T41" s="10"/>
      <c r="U41" s="10" t="e">
        <f t="shared" si="7"/>
        <v>#DIV/0!</v>
      </c>
      <c r="V41" s="10" t="e">
        <f t="shared" si="8"/>
        <v>#DIV/0!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 t="s">
        <v>44</v>
      </c>
      <c r="AD41" s="10">
        <f t="shared" si="9"/>
        <v>0</v>
      </c>
      <c r="AE41" s="10">
        <f t="shared" si="10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75</v>
      </c>
      <c r="B42" s="1" t="s">
        <v>39</v>
      </c>
      <c r="C42" s="1">
        <v>773</v>
      </c>
      <c r="D42" s="1">
        <v>2040</v>
      </c>
      <c r="E42" s="1">
        <v>926</v>
      </c>
      <c r="F42" s="1">
        <v>1673</v>
      </c>
      <c r="G42" s="6">
        <v>0.4</v>
      </c>
      <c r="H42" s="1">
        <v>45</v>
      </c>
      <c r="I42" s="1" t="s">
        <v>33</v>
      </c>
      <c r="J42" s="1">
        <v>953</v>
      </c>
      <c r="K42" s="1">
        <f t="shared" si="14"/>
        <v>-27</v>
      </c>
      <c r="L42" s="1"/>
      <c r="M42" s="1"/>
      <c r="N42" s="1"/>
      <c r="O42" s="1">
        <f t="shared" si="4"/>
        <v>185.2</v>
      </c>
      <c r="P42" s="5">
        <f t="shared" ref="P42:P43" si="17">11*O42-N42-F42</f>
        <v>364.19999999999982</v>
      </c>
      <c r="Q42" s="5"/>
      <c r="R42" s="5">
        <f t="shared" ref="R42:R43" si="18">P42-Q42</f>
        <v>364.19999999999982</v>
      </c>
      <c r="S42" s="5"/>
      <c r="T42" s="1"/>
      <c r="U42" s="1">
        <f t="shared" si="7"/>
        <v>11</v>
      </c>
      <c r="V42" s="1">
        <f t="shared" si="8"/>
        <v>9.0334773218142548</v>
      </c>
      <c r="W42" s="1">
        <v>177.4</v>
      </c>
      <c r="X42" s="1">
        <v>160</v>
      </c>
      <c r="Y42" s="1">
        <v>170.91800000000001</v>
      </c>
      <c r="Z42" s="1">
        <v>166.59800000000001</v>
      </c>
      <c r="AA42" s="1">
        <v>172.08</v>
      </c>
      <c r="AB42" s="1">
        <v>179.4</v>
      </c>
      <c r="AC42" s="1"/>
      <c r="AD42" s="1">
        <f t="shared" si="9"/>
        <v>0</v>
      </c>
      <c r="AE42" s="1">
        <f t="shared" si="10"/>
        <v>146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76</v>
      </c>
      <c r="B43" s="1" t="s">
        <v>32</v>
      </c>
      <c r="C43" s="1">
        <v>465.19099999999997</v>
      </c>
      <c r="D43" s="1">
        <v>442.23399999999998</v>
      </c>
      <c r="E43" s="1">
        <v>360.54599999999999</v>
      </c>
      <c r="F43" s="1">
        <v>441.76</v>
      </c>
      <c r="G43" s="6">
        <v>1</v>
      </c>
      <c r="H43" s="1">
        <v>45</v>
      </c>
      <c r="I43" s="1" t="s">
        <v>33</v>
      </c>
      <c r="J43" s="1">
        <v>350.9</v>
      </c>
      <c r="K43" s="1">
        <f t="shared" si="14"/>
        <v>9.646000000000015</v>
      </c>
      <c r="L43" s="1"/>
      <c r="M43" s="1"/>
      <c r="N43" s="1">
        <v>130.40270000000021</v>
      </c>
      <c r="O43" s="1">
        <f t="shared" si="4"/>
        <v>72.109200000000001</v>
      </c>
      <c r="P43" s="5">
        <f t="shared" si="17"/>
        <v>221.03849999999977</v>
      </c>
      <c r="Q43" s="5"/>
      <c r="R43" s="5">
        <f t="shared" si="18"/>
        <v>221.03849999999977</v>
      </c>
      <c r="S43" s="5"/>
      <c r="T43" s="1"/>
      <c r="U43" s="1">
        <f t="shared" si="7"/>
        <v>11</v>
      </c>
      <c r="V43" s="1">
        <f t="shared" si="8"/>
        <v>7.9346699172921094</v>
      </c>
      <c r="W43" s="1">
        <v>68.662999999999997</v>
      </c>
      <c r="X43" s="1">
        <v>65.355999999999995</v>
      </c>
      <c r="Y43" s="1">
        <v>67.884399999999999</v>
      </c>
      <c r="Z43" s="1">
        <v>82.358399999999989</v>
      </c>
      <c r="AA43" s="1">
        <v>83.138199999999998</v>
      </c>
      <c r="AB43" s="1">
        <v>69.080399999999997</v>
      </c>
      <c r="AC43" s="1"/>
      <c r="AD43" s="1">
        <f t="shared" si="9"/>
        <v>0</v>
      </c>
      <c r="AE43" s="1">
        <f t="shared" si="10"/>
        <v>221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0" t="s">
        <v>77</v>
      </c>
      <c r="B44" s="10" t="s">
        <v>39</v>
      </c>
      <c r="C44" s="10"/>
      <c r="D44" s="10">
        <v>254</v>
      </c>
      <c r="E44" s="10">
        <v>2</v>
      </c>
      <c r="F44" s="10"/>
      <c r="G44" s="11">
        <v>0</v>
      </c>
      <c r="H44" s="10" t="e">
        <v>#N/A</v>
      </c>
      <c r="I44" s="10" t="s">
        <v>33</v>
      </c>
      <c r="J44" s="10">
        <v>6</v>
      </c>
      <c r="K44" s="10">
        <f t="shared" si="14"/>
        <v>-4</v>
      </c>
      <c r="L44" s="10"/>
      <c r="M44" s="10"/>
      <c r="N44" s="10"/>
      <c r="O44" s="10">
        <f t="shared" si="4"/>
        <v>0.4</v>
      </c>
      <c r="P44" s="12"/>
      <c r="Q44" s="12"/>
      <c r="R44" s="12"/>
      <c r="S44" s="12"/>
      <c r="T44" s="10"/>
      <c r="U44" s="10">
        <f t="shared" si="7"/>
        <v>0</v>
      </c>
      <c r="V44" s="10">
        <f t="shared" si="8"/>
        <v>0</v>
      </c>
      <c r="W44" s="10">
        <v>0.4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 t="s">
        <v>44</v>
      </c>
      <c r="AD44" s="10">
        <f t="shared" si="9"/>
        <v>0</v>
      </c>
      <c r="AE44" s="10">
        <f t="shared" si="10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78</v>
      </c>
      <c r="B45" s="1" t="s">
        <v>39</v>
      </c>
      <c r="C45" s="1">
        <v>165</v>
      </c>
      <c r="D45" s="1">
        <v>288</v>
      </c>
      <c r="E45" s="1">
        <v>167</v>
      </c>
      <c r="F45" s="1">
        <v>187</v>
      </c>
      <c r="G45" s="6">
        <v>0.35</v>
      </c>
      <c r="H45" s="1">
        <v>40</v>
      </c>
      <c r="I45" s="1" t="s">
        <v>33</v>
      </c>
      <c r="J45" s="1">
        <v>221</v>
      </c>
      <c r="K45" s="1">
        <f t="shared" si="14"/>
        <v>-54</v>
      </c>
      <c r="L45" s="1"/>
      <c r="M45" s="1"/>
      <c r="N45" s="1">
        <v>186</v>
      </c>
      <c r="O45" s="1">
        <f t="shared" si="4"/>
        <v>33.4</v>
      </c>
      <c r="P45" s="5"/>
      <c r="Q45" s="5"/>
      <c r="R45" s="5">
        <f t="shared" ref="R45:R53" si="19">P45-Q45</f>
        <v>0</v>
      </c>
      <c r="S45" s="5"/>
      <c r="T45" s="1"/>
      <c r="U45" s="1">
        <f t="shared" si="7"/>
        <v>11.167664670658683</v>
      </c>
      <c r="V45" s="1">
        <f t="shared" si="8"/>
        <v>11.167664670658683</v>
      </c>
      <c r="W45" s="1">
        <v>39</v>
      </c>
      <c r="X45" s="1">
        <v>34.200000000000003</v>
      </c>
      <c r="Y45" s="1">
        <v>31.8</v>
      </c>
      <c r="Z45" s="1">
        <v>33.200000000000003</v>
      </c>
      <c r="AA45" s="1">
        <v>34.6</v>
      </c>
      <c r="AB45" s="1">
        <v>38.799999999999997</v>
      </c>
      <c r="AC45" s="1"/>
      <c r="AD45" s="1">
        <f t="shared" si="9"/>
        <v>0</v>
      </c>
      <c r="AE45" s="1">
        <f t="shared" si="10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79</v>
      </c>
      <c r="B46" s="1" t="s">
        <v>32</v>
      </c>
      <c r="C46" s="1">
        <v>21.193000000000001</v>
      </c>
      <c r="D46" s="1">
        <v>145.59200000000001</v>
      </c>
      <c r="E46" s="1">
        <v>27.341999999999999</v>
      </c>
      <c r="F46" s="1">
        <v>136.166</v>
      </c>
      <c r="G46" s="6">
        <v>1</v>
      </c>
      <c r="H46" s="1">
        <v>40</v>
      </c>
      <c r="I46" s="1" t="s">
        <v>33</v>
      </c>
      <c r="J46" s="1">
        <v>31</v>
      </c>
      <c r="K46" s="1">
        <f t="shared" si="14"/>
        <v>-3.6580000000000013</v>
      </c>
      <c r="L46" s="1"/>
      <c r="M46" s="1"/>
      <c r="N46" s="1"/>
      <c r="O46" s="1">
        <f t="shared" si="4"/>
        <v>5.4683999999999999</v>
      </c>
      <c r="P46" s="5"/>
      <c r="Q46" s="5"/>
      <c r="R46" s="5">
        <f t="shared" si="19"/>
        <v>0</v>
      </c>
      <c r="S46" s="5"/>
      <c r="T46" s="1"/>
      <c r="U46" s="1">
        <f t="shared" si="7"/>
        <v>24.900519347523957</v>
      </c>
      <c r="V46" s="1">
        <f t="shared" si="8"/>
        <v>24.900519347523957</v>
      </c>
      <c r="W46" s="1">
        <v>5.1204000000000001</v>
      </c>
      <c r="X46" s="1">
        <v>3.8477999999999999</v>
      </c>
      <c r="Y46" s="1">
        <v>3.9878</v>
      </c>
      <c r="Z46" s="1">
        <v>4.5491999999999999</v>
      </c>
      <c r="AA46" s="1">
        <v>4.9855999999999998</v>
      </c>
      <c r="AB46" s="1">
        <v>6.4456000000000007</v>
      </c>
      <c r="AC46" s="13" t="s">
        <v>34</v>
      </c>
      <c r="AD46" s="1">
        <f t="shared" si="9"/>
        <v>0</v>
      </c>
      <c r="AE46" s="1">
        <f t="shared" si="10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80</v>
      </c>
      <c r="B47" s="1" t="s">
        <v>39</v>
      </c>
      <c r="C47" s="1">
        <v>901</v>
      </c>
      <c r="D47" s="1">
        <v>744</v>
      </c>
      <c r="E47" s="1">
        <v>533</v>
      </c>
      <c r="F47" s="1">
        <v>940</v>
      </c>
      <c r="G47" s="6">
        <v>0.4</v>
      </c>
      <c r="H47" s="1">
        <v>40</v>
      </c>
      <c r="I47" s="1" t="s">
        <v>33</v>
      </c>
      <c r="J47" s="1">
        <v>560</v>
      </c>
      <c r="K47" s="1">
        <f t="shared" si="14"/>
        <v>-27</v>
      </c>
      <c r="L47" s="1"/>
      <c r="M47" s="1"/>
      <c r="N47" s="1"/>
      <c r="O47" s="1">
        <f t="shared" si="4"/>
        <v>106.6</v>
      </c>
      <c r="P47" s="5">
        <f t="shared" ref="P47:P53" si="20">11*O47-N47-F47</f>
        <v>232.59999999999991</v>
      </c>
      <c r="Q47" s="5"/>
      <c r="R47" s="5">
        <f t="shared" si="19"/>
        <v>232.59999999999991</v>
      </c>
      <c r="S47" s="5"/>
      <c r="T47" s="1"/>
      <c r="U47" s="1">
        <f t="shared" si="7"/>
        <v>11</v>
      </c>
      <c r="V47" s="1">
        <f t="shared" si="8"/>
        <v>8.8180112570356481</v>
      </c>
      <c r="W47" s="1">
        <v>104</v>
      </c>
      <c r="X47" s="1">
        <v>85.2</v>
      </c>
      <c r="Y47" s="1">
        <v>97.8</v>
      </c>
      <c r="Z47" s="1">
        <v>112.08</v>
      </c>
      <c r="AA47" s="1">
        <v>102.48</v>
      </c>
      <c r="AB47" s="1">
        <v>110.4</v>
      </c>
      <c r="AC47" s="1"/>
      <c r="AD47" s="1">
        <f t="shared" si="9"/>
        <v>0</v>
      </c>
      <c r="AE47" s="1">
        <f t="shared" si="10"/>
        <v>93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81</v>
      </c>
      <c r="B48" s="1" t="s">
        <v>39</v>
      </c>
      <c r="C48" s="1">
        <v>527</v>
      </c>
      <c r="D48" s="1">
        <v>1416</v>
      </c>
      <c r="E48" s="1">
        <v>816</v>
      </c>
      <c r="F48" s="1">
        <v>923</v>
      </c>
      <c r="G48" s="6">
        <v>0.4</v>
      </c>
      <c r="H48" s="1">
        <v>45</v>
      </c>
      <c r="I48" s="1" t="s">
        <v>33</v>
      </c>
      <c r="J48" s="1">
        <v>801</v>
      </c>
      <c r="K48" s="1">
        <f t="shared" si="14"/>
        <v>15</v>
      </c>
      <c r="L48" s="1"/>
      <c r="M48" s="1"/>
      <c r="N48" s="1">
        <v>416.89999999999992</v>
      </c>
      <c r="O48" s="1">
        <f t="shared" si="4"/>
        <v>163.19999999999999</v>
      </c>
      <c r="P48" s="5">
        <f t="shared" si="20"/>
        <v>455.29999999999995</v>
      </c>
      <c r="Q48" s="5"/>
      <c r="R48" s="5">
        <f t="shared" si="19"/>
        <v>455.29999999999995</v>
      </c>
      <c r="S48" s="5"/>
      <c r="T48" s="1"/>
      <c r="U48" s="1">
        <f t="shared" si="7"/>
        <v>11</v>
      </c>
      <c r="V48" s="1">
        <f t="shared" si="8"/>
        <v>8.2101715686274499</v>
      </c>
      <c r="W48" s="1">
        <v>162.19999999999999</v>
      </c>
      <c r="X48" s="1">
        <v>143.80000000000001</v>
      </c>
      <c r="Y48" s="1">
        <v>158.4</v>
      </c>
      <c r="Z48" s="1">
        <v>169.48</v>
      </c>
      <c r="AA48" s="1">
        <v>160.47999999999999</v>
      </c>
      <c r="AB48" s="1">
        <v>168.8</v>
      </c>
      <c r="AC48" s="1"/>
      <c r="AD48" s="1">
        <f t="shared" si="9"/>
        <v>0</v>
      </c>
      <c r="AE48" s="1">
        <f t="shared" si="10"/>
        <v>182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82</v>
      </c>
      <c r="B49" s="1" t="s">
        <v>32</v>
      </c>
      <c r="C49" s="1">
        <v>13.48</v>
      </c>
      <c r="D49" s="1">
        <v>172.56200000000001</v>
      </c>
      <c r="E49" s="1">
        <v>40.561999999999998</v>
      </c>
      <c r="F49" s="1">
        <v>138.35599999999999</v>
      </c>
      <c r="G49" s="6">
        <v>1</v>
      </c>
      <c r="H49" s="1">
        <v>40</v>
      </c>
      <c r="I49" s="1" t="s">
        <v>33</v>
      </c>
      <c r="J49" s="1">
        <v>48.9</v>
      </c>
      <c r="K49" s="1">
        <f t="shared" si="14"/>
        <v>-8.338000000000001</v>
      </c>
      <c r="L49" s="1"/>
      <c r="M49" s="1"/>
      <c r="N49" s="1"/>
      <c r="O49" s="1">
        <f t="shared" si="4"/>
        <v>8.1123999999999992</v>
      </c>
      <c r="P49" s="5"/>
      <c r="Q49" s="5"/>
      <c r="R49" s="5">
        <f t="shared" si="19"/>
        <v>0</v>
      </c>
      <c r="S49" s="5"/>
      <c r="T49" s="1"/>
      <c r="U49" s="1">
        <f t="shared" si="7"/>
        <v>17.054878950742076</v>
      </c>
      <c r="V49" s="1">
        <f t="shared" si="8"/>
        <v>17.054878950742076</v>
      </c>
      <c r="W49" s="1">
        <v>8.9640000000000004</v>
      </c>
      <c r="X49" s="1">
        <v>8.116200000000001</v>
      </c>
      <c r="Y49" s="1">
        <v>8.2728000000000002</v>
      </c>
      <c r="Z49" s="1">
        <v>8.1295999999999999</v>
      </c>
      <c r="AA49" s="1">
        <v>7.1965999999999992</v>
      </c>
      <c r="AB49" s="1">
        <v>7.3061999999999996</v>
      </c>
      <c r="AC49" s="1"/>
      <c r="AD49" s="1">
        <f t="shared" si="9"/>
        <v>0</v>
      </c>
      <c r="AE49" s="1">
        <f t="shared" si="10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83</v>
      </c>
      <c r="B50" s="1" t="s">
        <v>39</v>
      </c>
      <c r="C50" s="1">
        <v>211</v>
      </c>
      <c r="D50" s="1">
        <v>456</v>
      </c>
      <c r="E50" s="1">
        <v>286</v>
      </c>
      <c r="F50" s="1">
        <v>330</v>
      </c>
      <c r="G50" s="6">
        <v>0.35</v>
      </c>
      <c r="H50" s="1">
        <v>40</v>
      </c>
      <c r="I50" s="1" t="s">
        <v>33</v>
      </c>
      <c r="J50" s="1">
        <v>290</v>
      </c>
      <c r="K50" s="1">
        <f t="shared" si="14"/>
        <v>-4</v>
      </c>
      <c r="L50" s="1"/>
      <c r="M50" s="1"/>
      <c r="N50" s="1">
        <v>266</v>
      </c>
      <c r="O50" s="1">
        <f t="shared" si="4"/>
        <v>57.2</v>
      </c>
      <c r="P50" s="5">
        <f t="shared" si="20"/>
        <v>33.200000000000045</v>
      </c>
      <c r="Q50" s="5"/>
      <c r="R50" s="5">
        <f t="shared" si="19"/>
        <v>33.200000000000045</v>
      </c>
      <c r="S50" s="5"/>
      <c r="T50" s="1"/>
      <c r="U50" s="1">
        <f t="shared" si="7"/>
        <v>11</v>
      </c>
      <c r="V50" s="1">
        <f t="shared" si="8"/>
        <v>10.419580419580418</v>
      </c>
      <c r="W50" s="1">
        <v>62</v>
      </c>
      <c r="X50" s="1">
        <v>46.8</v>
      </c>
      <c r="Y50" s="1">
        <v>43.4</v>
      </c>
      <c r="Z50" s="1">
        <v>38.6</v>
      </c>
      <c r="AA50" s="1">
        <v>42</v>
      </c>
      <c r="AB50" s="1">
        <v>54.8</v>
      </c>
      <c r="AC50" s="1"/>
      <c r="AD50" s="1">
        <f t="shared" si="9"/>
        <v>0</v>
      </c>
      <c r="AE50" s="1">
        <f t="shared" si="10"/>
        <v>12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84</v>
      </c>
      <c r="B51" s="1" t="s">
        <v>39</v>
      </c>
      <c r="C51" s="1">
        <v>357</v>
      </c>
      <c r="D51" s="1">
        <v>432</v>
      </c>
      <c r="E51" s="1">
        <v>346</v>
      </c>
      <c r="F51" s="1">
        <v>348</v>
      </c>
      <c r="G51" s="6">
        <v>0.4</v>
      </c>
      <c r="H51" s="1">
        <v>40</v>
      </c>
      <c r="I51" s="1" t="s">
        <v>33</v>
      </c>
      <c r="J51" s="1">
        <v>374</v>
      </c>
      <c r="K51" s="1">
        <f t="shared" si="14"/>
        <v>-28</v>
      </c>
      <c r="L51" s="1"/>
      <c r="M51" s="1"/>
      <c r="N51" s="1">
        <v>209</v>
      </c>
      <c r="O51" s="1">
        <f t="shared" si="4"/>
        <v>69.2</v>
      </c>
      <c r="P51" s="5">
        <f t="shared" si="20"/>
        <v>204.20000000000005</v>
      </c>
      <c r="Q51" s="5"/>
      <c r="R51" s="5">
        <f t="shared" si="19"/>
        <v>204.20000000000005</v>
      </c>
      <c r="S51" s="5"/>
      <c r="T51" s="1"/>
      <c r="U51" s="1">
        <f t="shared" si="7"/>
        <v>11</v>
      </c>
      <c r="V51" s="1">
        <f t="shared" si="8"/>
        <v>8.0491329479768776</v>
      </c>
      <c r="W51" s="1">
        <v>66</v>
      </c>
      <c r="X51" s="1">
        <v>55.2</v>
      </c>
      <c r="Y51" s="1">
        <v>52</v>
      </c>
      <c r="Z51" s="1">
        <v>54</v>
      </c>
      <c r="AA51" s="1">
        <v>66</v>
      </c>
      <c r="AB51" s="1">
        <v>72.400000000000006</v>
      </c>
      <c r="AC51" s="1"/>
      <c r="AD51" s="1">
        <f t="shared" si="9"/>
        <v>0</v>
      </c>
      <c r="AE51" s="1">
        <f t="shared" si="10"/>
        <v>82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85</v>
      </c>
      <c r="B52" s="1" t="s">
        <v>32</v>
      </c>
      <c r="C52" s="1">
        <v>224.12200000000001</v>
      </c>
      <c r="D52" s="1">
        <v>475.40899999999999</v>
      </c>
      <c r="E52" s="1">
        <v>188.99199999999999</v>
      </c>
      <c r="F52" s="1">
        <v>464.238</v>
      </c>
      <c r="G52" s="6">
        <v>1</v>
      </c>
      <c r="H52" s="1">
        <v>50</v>
      </c>
      <c r="I52" s="1" t="s">
        <v>33</v>
      </c>
      <c r="J52" s="1">
        <v>175.3</v>
      </c>
      <c r="K52" s="1">
        <f t="shared" si="14"/>
        <v>13.691999999999979</v>
      </c>
      <c r="L52" s="1"/>
      <c r="M52" s="1"/>
      <c r="N52" s="1"/>
      <c r="O52" s="1">
        <f t="shared" si="4"/>
        <v>37.798400000000001</v>
      </c>
      <c r="P52" s="5"/>
      <c r="Q52" s="5"/>
      <c r="R52" s="5">
        <f t="shared" si="19"/>
        <v>0</v>
      </c>
      <c r="S52" s="5"/>
      <c r="T52" s="1"/>
      <c r="U52" s="1">
        <f t="shared" si="7"/>
        <v>12.281948442262106</v>
      </c>
      <c r="V52" s="1">
        <f t="shared" si="8"/>
        <v>12.281948442262106</v>
      </c>
      <c r="W52" s="1">
        <v>31.9712</v>
      </c>
      <c r="X52" s="1">
        <v>30.489799999999999</v>
      </c>
      <c r="Y52" s="1">
        <v>29.597000000000001</v>
      </c>
      <c r="Z52" s="1">
        <v>25.1004</v>
      </c>
      <c r="AA52" s="1">
        <v>33.156199999999998</v>
      </c>
      <c r="AB52" s="1">
        <v>34.304400000000001</v>
      </c>
      <c r="AC52" s="1"/>
      <c r="AD52" s="1">
        <f t="shared" si="9"/>
        <v>0</v>
      </c>
      <c r="AE52" s="1">
        <f t="shared" si="10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86</v>
      </c>
      <c r="B53" s="1" t="s">
        <v>32</v>
      </c>
      <c r="C53" s="1">
        <v>442.15199999999999</v>
      </c>
      <c r="D53" s="1">
        <v>902.63499999999999</v>
      </c>
      <c r="E53" s="1">
        <v>415.65499999999997</v>
      </c>
      <c r="F53" s="1">
        <v>821.10699999999997</v>
      </c>
      <c r="G53" s="6">
        <v>1</v>
      </c>
      <c r="H53" s="1">
        <v>50</v>
      </c>
      <c r="I53" s="1" t="s">
        <v>33</v>
      </c>
      <c r="J53" s="1">
        <v>391.5</v>
      </c>
      <c r="K53" s="1">
        <f t="shared" si="14"/>
        <v>24.154999999999973</v>
      </c>
      <c r="L53" s="1"/>
      <c r="M53" s="1"/>
      <c r="N53" s="1"/>
      <c r="O53" s="1">
        <f t="shared" si="4"/>
        <v>83.131</v>
      </c>
      <c r="P53" s="5">
        <f t="shared" si="20"/>
        <v>93.33400000000006</v>
      </c>
      <c r="Q53" s="5"/>
      <c r="R53" s="5">
        <f t="shared" si="19"/>
        <v>93.33400000000006</v>
      </c>
      <c r="S53" s="5"/>
      <c r="T53" s="1"/>
      <c r="U53" s="1">
        <f t="shared" si="7"/>
        <v>11</v>
      </c>
      <c r="V53" s="1">
        <f t="shared" si="8"/>
        <v>9.8772660018524974</v>
      </c>
      <c r="W53" s="1">
        <v>84.977200000000011</v>
      </c>
      <c r="X53" s="1">
        <v>86.002200000000002</v>
      </c>
      <c r="Y53" s="1">
        <v>89.962599999999995</v>
      </c>
      <c r="Z53" s="1">
        <v>92.978399999999993</v>
      </c>
      <c r="AA53" s="1">
        <v>89.132800000000003</v>
      </c>
      <c r="AB53" s="1">
        <v>92.639399999999995</v>
      </c>
      <c r="AC53" s="1"/>
      <c r="AD53" s="1">
        <f t="shared" si="9"/>
        <v>0</v>
      </c>
      <c r="AE53" s="1">
        <f t="shared" si="10"/>
        <v>93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0" t="s">
        <v>87</v>
      </c>
      <c r="B54" s="10" t="s">
        <v>32</v>
      </c>
      <c r="C54" s="10"/>
      <c r="D54" s="10"/>
      <c r="E54" s="10"/>
      <c r="F54" s="10"/>
      <c r="G54" s="11">
        <v>0</v>
      </c>
      <c r="H54" s="10" t="e">
        <v>#N/A</v>
      </c>
      <c r="I54" s="10" t="s">
        <v>33</v>
      </c>
      <c r="J54" s="10"/>
      <c r="K54" s="10">
        <f t="shared" si="14"/>
        <v>0</v>
      </c>
      <c r="L54" s="10"/>
      <c r="M54" s="10"/>
      <c r="N54" s="10"/>
      <c r="O54" s="10">
        <f t="shared" si="4"/>
        <v>0</v>
      </c>
      <c r="P54" s="12"/>
      <c r="Q54" s="12"/>
      <c r="R54" s="12"/>
      <c r="S54" s="12"/>
      <c r="T54" s="10"/>
      <c r="U54" s="10" t="e">
        <f t="shared" si="7"/>
        <v>#DIV/0!</v>
      </c>
      <c r="V54" s="10" t="e">
        <f t="shared" si="8"/>
        <v>#DIV/0!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 t="s">
        <v>44</v>
      </c>
      <c r="AD54" s="10">
        <f t="shared" si="9"/>
        <v>0</v>
      </c>
      <c r="AE54" s="10">
        <f t="shared" si="10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0" t="s">
        <v>88</v>
      </c>
      <c r="B55" s="10" t="s">
        <v>32</v>
      </c>
      <c r="C55" s="10"/>
      <c r="D55" s="10"/>
      <c r="E55" s="10"/>
      <c r="F55" s="10"/>
      <c r="G55" s="11">
        <v>0</v>
      </c>
      <c r="H55" s="10">
        <v>40</v>
      </c>
      <c r="I55" s="10" t="s">
        <v>33</v>
      </c>
      <c r="J55" s="10"/>
      <c r="K55" s="10">
        <f t="shared" si="14"/>
        <v>0</v>
      </c>
      <c r="L55" s="10"/>
      <c r="M55" s="10"/>
      <c r="N55" s="10"/>
      <c r="O55" s="10">
        <f t="shared" si="4"/>
        <v>0</v>
      </c>
      <c r="P55" s="12"/>
      <c r="Q55" s="12"/>
      <c r="R55" s="12"/>
      <c r="S55" s="12"/>
      <c r="T55" s="10"/>
      <c r="U55" s="10" t="e">
        <f t="shared" si="7"/>
        <v>#DIV/0!</v>
      </c>
      <c r="V55" s="10" t="e">
        <f t="shared" si="8"/>
        <v>#DIV/0!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 t="s">
        <v>44</v>
      </c>
      <c r="AD55" s="10">
        <f t="shared" si="9"/>
        <v>0</v>
      </c>
      <c r="AE55" s="10">
        <f t="shared" si="10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0" t="s">
        <v>89</v>
      </c>
      <c r="B56" s="10" t="s">
        <v>32</v>
      </c>
      <c r="C56" s="10"/>
      <c r="D56" s="10"/>
      <c r="E56" s="10"/>
      <c r="F56" s="10"/>
      <c r="G56" s="11">
        <v>0</v>
      </c>
      <c r="H56" s="10" t="e">
        <v>#N/A</v>
      </c>
      <c r="I56" s="10" t="s">
        <v>33</v>
      </c>
      <c r="J56" s="10"/>
      <c r="K56" s="10">
        <f t="shared" si="14"/>
        <v>0</v>
      </c>
      <c r="L56" s="10"/>
      <c r="M56" s="10"/>
      <c r="N56" s="10"/>
      <c r="O56" s="10">
        <f t="shared" si="4"/>
        <v>0</v>
      </c>
      <c r="P56" s="12"/>
      <c r="Q56" s="12"/>
      <c r="R56" s="12"/>
      <c r="S56" s="12"/>
      <c r="T56" s="10"/>
      <c r="U56" s="10" t="e">
        <f t="shared" si="7"/>
        <v>#DIV/0!</v>
      </c>
      <c r="V56" s="10" t="e">
        <f t="shared" si="8"/>
        <v>#DIV/0!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 t="s">
        <v>44</v>
      </c>
      <c r="AD56" s="10">
        <f t="shared" si="9"/>
        <v>0</v>
      </c>
      <c r="AE56" s="10">
        <f t="shared" si="10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90</v>
      </c>
      <c r="B57" s="1" t="s">
        <v>39</v>
      </c>
      <c r="C57" s="1">
        <v>177</v>
      </c>
      <c r="D57" s="1">
        <v>160</v>
      </c>
      <c r="E57" s="1">
        <v>93.346999999999994</v>
      </c>
      <c r="F57" s="1">
        <v>214</v>
      </c>
      <c r="G57" s="6">
        <v>0.45</v>
      </c>
      <c r="H57" s="1">
        <v>50</v>
      </c>
      <c r="I57" s="1" t="s">
        <v>33</v>
      </c>
      <c r="J57" s="1">
        <v>93</v>
      </c>
      <c r="K57" s="1">
        <f t="shared" si="14"/>
        <v>0.3469999999999942</v>
      </c>
      <c r="L57" s="1"/>
      <c r="M57" s="1"/>
      <c r="N57" s="1">
        <v>13.69399999999996</v>
      </c>
      <c r="O57" s="1">
        <f t="shared" si="4"/>
        <v>18.6694</v>
      </c>
      <c r="P57" s="5"/>
      <c r="Q57" s="5"/>
      <c r="R57" s="5">
        <f>P57-Q57</f>
        <v>0</v>
      </c>
      <c r="S57" s="5"/>
      <c r="T57" s="1"/>
      <c r="U57" s="1">
        <f t="shared" si="7"/>
        <v>12.196106998618058</v>
      </c>
      <c r="V57" s="1">
        <f t="shared" si="8"/>
        <v>12.196106998618058</v>
      </c>
      <c r="W57" s="1">
        <v>23.269400000000001</v>
      </c>
      <c r="X57" s="1">
        <v>20.2</v>
      </c>
      <c r="Y57" s="1">
        <v>19.8</v>
      </c>
      <c r="Z57" s="1">
        <v>27.071000000000002</v>
      </c>
      <c r="AA57" s="1">
        <v>25.071000000000002</v>
      </c>
      <c r="AB57" s="1">
        <v>15.2</v>
      </c>
      <c r="AC57" s="1"/>
      <c r="AD57" s="1">
        <f t="shared" si="9"/>
        <v>0</v>
      </c>
      <c r="AE57" s="1">
        <f t="shared" si="10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0" t="s">
        <v>91</v>
      </c>
      <c r="B58" s="10" t="s">
        <v>32</v>
      </c>
      <c r="C58" s="10"/>
      <c r="D58" s="10">
        <v>116.405</v>
      </c>
      <c r="E58" s="10"/>
      <c r="F58" s="10"/>
      <c r="G58" s="11">
        <v>0</v>
      </c>
      <c r="H58" s="10" t="e">
        <v>#N/A</v>
      </c>
      <c r="I58" s="10" t="s">
        <v>33</v>
      </c>
      <c r="J58" s="10">
        <v>3.3</v>
      </c>
      <c r="K58" s="10">
        <f t="shared" si="14"/>
        <v>-3.3</v>
      </c>
      <c r="L58" s="10"/>
      <c r="M58" s="10"/>
      <c r="N58" s="10"/>
      <c r="O58" s="10">
        <f t="shared" si="4"/>
        <v>0</v>
      </c>
      <c r="P58" s="12"/>
      <c r="Q58" s="12"/>
      <c r="R58" s="12"/>
      <c r="S58" s="12"/>
      <c r="T58" s="10"/>
      <c r="U58" s="10" t="e">
        <f t="shared" si="7"/>
        <v>#DIV/0!</v>
      </c>
      <c r="V58" s="10" t="e">
        <f t="shared" si="8"/>
        <v>#DIV/0!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 t="s">
        <v>44</v>
      </c>
      <c r="AD58" s="10">
        <f t="shared" si="9"/>
        <v>0</v>
      </c>
      <c r="AE58" s="10">
        <f t="shared" si="10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92</v>
      </c>
      <c r="B59" s="1" t="s">
        <v>39</v>
      </c>
      <c r="C59" s="1">
        <v>137</v>
      </c>
      <c r="D59" s="1">
        <v>132</v>
      </c>
      <c r="E59" s="1">
        <v>149</v>
      </c>
      <c r="F59" s="1">
        <v>92</v>
      </c>
      <c r="G59" s="6">
        <v>0.4</v>
      </c>
      <c r="H59" s="1">
        <v>40</v>
      </c>
      <c r="I59" s="1" t="s">
        <v>33</v>
      </c>
      <c r="J59" s="1">
        <v>149</v>
      </c>
      <c r="K59" s="1">
        <f t="shared" si="14"/>
        <v>0</v>
      </c>
      <c r="L59" s="1"/>
      <c r="M59" s="1"/>
      <c r="N59" s="1">
        <v>202</v>
      </c>
      <c r="O59" s="1">
        <f t="shared" si="4"/>
        <v>29.8</v>
      </c>
      <c r="P59" s="5">
        <f t="shared" ref="P59:P61" si="21">11*O59-N59-F59</f>
        <v>33.800000000000011</v>
      </c>
      <c r="Q59" s="5"/>
      <c r="R59" s="5">
        <f t="shared" ref="R59:R61" si="22">P59-Q59</f>
        <v>33.800000000000011</v>
      </c>
      <c r="S59" s="5"/>
      <c r="T59" s="1"/>
      <c r="U59" s="1">
        <f t="shared" si="7"/>
        <v>11</v>
      </c>
      <c r="V59" s="1">
        <f t="shared" si="8"/>
        <v>9.8657718120805367</v>
      </c>
      <c r="W59" s="1">
        <v>31.4</v>
      </c>
      <c r="X59" s="1">
        <v>21</v>
      </c>
      <c r="Y59" s="1">
        <v>20.2</v>
      </c>
      <c r="Z59" s="1">
        <v>23.6</v>
      </c>
      <c r="AA59" s="1">
        <v>23.2</v>
      </c>
      <c r="AB59" s="1">
        <v>26.6</v>
      </c>
      <c r="AC59" s="1"/>
      <c r="AD59" s="1">
        <f t="shared" si="9"/>
        <v>0</v>
      </c>
      <c r="AE59" s="1">
        <f t="shared" si="10"/>
        <v>14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93</v>
      </c>
      <c r="B60" s="1" t="s">
        <v>39</v>
      </c>
      <c r="C60" s="1">
        <v>113</v>
      </c>
      <c r="D60" s="1">
        <v>78</v>
      </c>
      <c r="E60" s="1">
        <v>135</v>
      </c>
      <c r="F60" s="1">
        <v>34</v>
      </c>
      <c r="G60" s="6">
        <v>0.4</v>
      </c>
      <c r="H60" s="1">
        <v>40</v>
      </c>
      <c r="I60" s="1" t="s">
        <v>33</v>
      </c>
      <c r="J60" s="1">
        <v>140</v>
      </c>
      <c r="K60" s="1">
        <f t="shared" si="14"/>
        <v>-5</v>
      </c>
      <c r="L60" s="1"/>
      <c r="M60" s="1"/>
      <c r="N60" s="1">
        <v>191.66</v>
      </c>
      <c r="O60" s="1">
        <f t="shared" si="4"/>
        <v>27</v>
      </c>
      <c r="P60" s="5">
        <f t="shared" si="21"/>
        <v>71.34</v>
      </c>
      <c r="Q60" s="5"/>
      <c r="R60" s="5">
        <f t="shared" si="22"/>
        <v>71.34</v>
      </c>
      <c r="S60" s="5"/>
      <c r="T60" s="1"/>
      <c r="U60" s="1">
        <f t="shared" si="7"/>
        <v>11</v>
      </c>
      <c r="V60" s="1">
        <f t="shared" si="8"/>
        <v>8.3577777777777769</v>
      </c>
      <c r="W60" s="1">
        <v>29.2</v>
      </c>
      <c r="X60" s="1">
        <v>14.8</v>
      </c>
      <c r="Y60" s="1">
        <v>14.6</v>
      </c>
      <c r="Z60" s="1">
        <v>19.600000000000001</v>
      </c>
      <c r="AA60" s="1">
        <v>19.8</v>
      </c>
      <c r="AB60" s="1">
        <v>21.8</v>
      </c>
      <c r="AC60" s="1"/>
      <c r="AD60" s="1">
        <f t="shared" si="9"/>
        <v>0</v>
      </c>
      <c r="AE60" s="1">
        <f t="shared" si="10"/>
        <v>29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94</v>
      </c>
      <c r="B61" s="1" t="s">
        <v>32</v>
      </c>
      <c r="C61" s="1">
        <v>284.77699999999999</v>
      </c>
      <c r="D61" s="1">
        <v>178.76499999999999</v>
      </c>
      <c r="E61" s="1">
        <v>182.274</v>
      </c>
      <c r="F61" s="1">
        <v>239.23699999999999</v>
      </c>
      <c r="G61" s="6">
        <v>1</v>
      </c>
      <c r="H61" s="1">
        <v>55</v>
      </c>
      <c r="I61" s="1" t="s">
        <v>33</v>
      </c>
      <c r="J61" s="1">
        <v>175.7</v>
      </c>
      <c r="K61" s="1">
        <f t="shared" si="14"/>
        <v>6.5740000000000123</v>
      </c>
      <c r="L61" s="1"/>
      <c r="M61" s="1"/>
      <c r="N61" s="1">
        <v>23.632000000000009</v>
      </c>
      <c r="O61" s="1">
        <f t="shared" si="4"/>
        <v>36.454799999999999</v>
      </c>
      <c r="P61" s="5">
        <f t="shared" si="21"/>
        <v>138.13379999999998</v>
      </c>
      <c r="Q61" s="5"/>
      <c r="R61" s="5">
        <f t="shared" si="22"/>
        <v>138.13379999999998</v>
      </c>
      <c r="S61" s="5"/>
      <c r="T61" s="1"/>
      <c r="U61" s="1">
        <f t="shared" si="7"/>
        <v>11</v>
      </c>
      <c r="V61" s="1">
        <f t="shared" si="8"/>
        <v>7.2108199743243695</v>
      </c>
      <c r="W61" s="1">
        <v>32.419199999999996</v>
      </c>
      <c r="X61" s="1">
        <v>34.213000000000001</v>
      </c>
      <c r="Y61" s="1">
        <v>35.808199999999999</v>
      </c>
      <c r="Z61" s="1">
        <v>45.809199999999997</v>
      </c>
      <c r="AA61" s="1">
        <v>46.695599999999999</v>
      </c>
      <c r="AB61" s="1">
        <v>43.632399999999997</v>
      </c>
      <c r="AC61" s="1"/>
      <c r="AD61" s="1">
        <f t="shared" si="9"/>
        <v>0</v>
      </c>
      <c r="AE61" s="1">
        <f t="shared" si="10"/>
        <v>138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6" t="s">
        <v>95</v>
      </c>
      <c r="B62" s="16" t="s">
        <v>39</v>
      </c>
      <c r="C62" s="16">
        <v>19</v>
      </c>
      <c r="D62" s="16"/>
      <c r="E62" s="16"/>
      <c r="F62" s="16">
        <v>19</v>
      </c>
      <c r="G62" s="17">
        <v>0</v>
      </c>
      <c r="H62" s="16" t="e">
        <v>#N/A</v>
      </c>
      <c r="I62" s="16" t="s">
        <v>56</v>
      </c>
      <c r="J62" s="16"/>
      <c r="K62" s="16">
        <f t="shared" si="14"/>
        <v>0</v>
      </c>
      <c r="L62" s="16"/>
      <c r="M62" s="16"/>
      <c r="N62" s="16"/>
      <c r="O62" s="16">
        <f t="shared" si="4"/>
        <v>0</v>
      </c>
      <c r="P62" s="18"/>
      <c r="Q62" s="18"/>
      <c r="R62" s="18"/>
      <c r="S62" s="18"/>
      <c r="T62" s="16"/>
      <c r="U62" s="16" t="e">
        <f t="shared" si="7"/>
        <v>#DIV/0!</v>
      </c>
      <c r="V62" s="16" t="e">
        <f t="shared" si="8"/>
        <v>#DIV/0!</v>
      </c>
      <c r="W62" s="16">
        <v>0</v>
      </c>
      <c r="X62" s="16">
        <v>0</v>
      </c>
      <c r="Y62" s="16">
        <v>0</v>
      </c>
      <c r="Z62" s="16">
        <v>0.2</v>
      </c>
      <c r="AA62" s="16">
        <v>0.2</v>
      </c>
      <c r="AB62" s="16">
        <v>0</v>
      </c>
      <c r="AC62" s="15" t="s">
        <v>96</v>
      </c>
      <c r="AD62" s="16">
        <f t="shared" si="9"/>
        <v>0</v>
      </c>
      <c r="AE62" s="16">
        <f t="shared" si="10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97</v>
      </c>
      <c r="B63" s="1" t="s">
        <v>32</v>
      </c>
      <c r="C63" s="1">
        <v>333.93900000000002</v>
      </c>
      <c r="D63" s="1">
        <v>459.56099999999998</v>
      </c>
      <c r="E63" s="1">
        <v>226.91200000000001</v>
      </c>
      <c r="F63" s="1">
        <v>497.27199999999999</v>
      </c>
      <c r="G63" s="6">
        <v>1</v>
      </c>
      <c r="H63" s="1">
        <v>50</v>
      </c>
      <c r="I63" s="1" t="s">
        <v>33</v>
      </c>
      <c r="J63" s="1">
        <v>205.05</v>
      </c>
      <c r="K63" s="1">
        <f t="shared" si="14"/>
        <v>21.861999999999995</v>
      </c>
      <c r="L63" s="1"/>
      <c r="M63" s="1"/>
      <c r="N63" s="1"/>
      <c r="O63" s="1">
        <f t="shared" si="4"/>
        <v>45.382400000000004</v>
      </c>
      <c r="P63" s="5"/>
      <c r="Q63" s="5"/>
      <c r="R63" s="5">
        <f>P63-Q63</f>
        <v>0</v>
      </c>
      <c r="S63" s="5"/>
      <c r="T63" s="1"/>
      <c r="U63" s="1">
        <f t="shared" si="7"/>
        <v>10.957375546467352</v>
      </c>
      <c r="V63" s="1">
        <f t="shared" si="8"/>
        <v>10.957375546467352</v>
      </c>
      <c r="W63" s="1">
        <v>50.626600000000003</v>
      </c>
      <c r="X63" s="1">
        <v>41.911799999999999</v>
      </c>
      <c r="Y63" s="1">
        <v>41.0976</v>
      </c>
      <c r="Z63" s="1">
        <v>57.3294</v>
      </c>
      <c r="AA63" s="1">
        <v>59.898400000000002</v>
      </c>
      <c r="AB63" s="1">
        <v>60.604399999999998</v>
      </c>
      <c r="AC63" s="1"/>
      <c r="AD63" s="1">
        <f t="shared" si="9"/>
        <v>0</v>
      </c>
      <c r="AE63" s="1">
        <f t="shared" si="10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0" t="s">
        <v>98</v>
      </c>
      <c r="B64" s="10" t="s">
        <v>32</v>
      </c>
      <c r="C64" s="10"/>
      <c r="D64" s="10">
        <v>76.682000000000002</v>
      </c>
      <c r="E64" s="10"/>
      <c r="F64" s="10"/>
      <c r="G64" s="11">
        <v>0</v>
      </c>
      <c r="H64" s="10">
        <v>50</v>
      </c>
      <c r="I64" s="10" t="s">
        <v>33</v>
      </c>
      <c r="J64" s="10">
        <v>9.1</v>
      </c>
      <c r="K64" s="10">
        <f t="shared" si="14"/>
        <v>-9.1</v>
      </c>
      <c r="L64" s="10"/>
      <c r="M64" s="10"/>
      <c r="N64" s="10"/>
      <c r="O64" s="10">
        <f t="shared" si="4"/>
        <v>0</v>
      </c>
      <c r="P64" s="12"/>
      <c r="Q64" s="12"/>
      <c r="R64" s="12"/>
      <c r="S64" s="12"/>
      <c r="T64" s="10"/>
      <c r="U64" s="10" t="e">
        <f t="shared" si="7"/>
        <v>#DIV/0!</v>
      </c>
      <c r="V64" s="10" t="e">
        <f t="shared" si="8"/>
        <v>#DIV/0!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 t="s">
        <v>44</v>
      </c>
      <c r="AD64" s="10">
        <f t="shared" si="9"/>
        <v>0</v>
      </c>
      <c r="AE64" s="10">
        <f t="shared" si="10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99</v>
      </c>
      <c r="B65" s="1" t="s">
        <v>39</v>
      </c>
      <c r="C65" s="1">
        <v>132</v>
      </c>
      <c r="D65" s="1">
        <v>510</v>
      </c>
      <c r="E65" s="1">
        <v>151.38499999999999</v>
      </c>
      <c r="F65" s="1">
        <v>457</v>
      </c>
      <c r="G65" s="6">
        <v>0.4</v>
      </c>
      <c r="H65" s="1">
        <v>50</v>
      </c>
      <c r="I65" s="1" t="s">
        <v>33</v>
      </c>
      <c r="J65" s="1">
        <v>151</v>
      </c>
      <c r="K65" s="1">
        <f t="shared" si="14"/>
        <v>0.38499999999999091</v>
      </c>
      <c r="L65" s="1"/>
      <c r="M65" s="1"/>
      <c r="N65" s="1"/>
      <c r="O65" s="1">
        <f t="shared" si="4"/>
        <v>30.276999999999997</v>
      </c>
      <c r="P65" s="5"/>
      <c r="Q65" s="5"/>
      <c r="R65" s="5">
        <f t="shared" ref="R65:R69" si="23">P65-Q65</f>
        <v>0</v>
      </c>
      <c r="S65" s="5"/>
      <c r="T65" s="1"/>
      <c r="U65" s="1">
        <f t="shared" si="7"/>
        <v>15.093965716550517</v>
      </c>
      <c r="V65" s="1">
        <f t="shared" si="8"/>
        <v>15.093965716550517</v>
      </c>
      <c r="W65" s="1">
        <v>35.277000000000001</v>
      </c>
      <c r="X65" s="1">
        <v>19.600000000000001</v>
      </c>
      <c r="Y65" s="1">
        <v>17</v>
      </c>
      <c r="Z65" s="1">
        <v>17.600000000000001</v>
      </c>
      <c r="AA65" s="1">
        <v>19.600000000000001</v>
      </c>
      <c r="AB65" s="1">
        <v>26.4</v>
      </c>
      <c r="AC65" s="1"/>
      <c r="AD65" s="1">
        <f t="shared" si="9"/>
        <v>0</v>
      </c>
      <c r="AE65" s="1">
        <f t="shared" si="10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100</v>
      </c>
      <c r="B66" s="1" t="s">
        <v>39</v>
      </c>
      <c r="C66" s="1">
        <v>451</v>
      </c>
      <c r="D66" s="1">
        <v>1212</v>
      </c>
      <c r="E66" s="1">
        <v>705</v>
      </c>
      <c r="F66" s="1">
        <v>807</v>
      </c>
      <c r="G66" s="6">
        <v>0.4</v>
      </c>
      <c r="H66" s="1">
        <v>40</v>
      </c>
      <c r="I66" s="1" t="s">
        <v>33</v>
      </c>
      <c r="J66" s="1">
        <v>713</v>
      </c>
      <c r="K66" s="1">
        <f t="shared" si="14"/>
        <v>-8</v>
      </c>
      <c r="L66" s="1"/>
      <c r="M66" s="1"/>
      <c r="N66" s="1">
        <v>596.49999999999977</v>
      </c>
      <c r="O66" s="1">
        <f t="shared" si="4"/>
        <v>141</v>
      </c>
      <c r="P66" s="5">
        <f t="shared" ref="P66:P67" si="24">11*O66-N66-F66</f>
        <v>147.50000000000023</v>
      </c>
      <c r="Q66" s="5"/>
      <c r="R66" s="5">
        <f t="shared" si="23"/>
        <v>147.50000000000023</v>
      </c>
      <c r="S66" s="5"/>
      <c r="T66" s="1"/>
      <c r="U66" s="1">
        <f t="shared" si="7"/>
        <v>11</v>
      </c>
      <c r="V66" s="1">
        <f t="shared" si="8"/>
        <v>9.953900709219857</v>
      </c>
      <c r="W66" s="1">
        <v>155.4</v>
      </c>
      <c r="X66" s="1">
        <v>136.80000000000001</v>
      </c>
      <c r="Y66" s="1">
        <v>126</v>
      </c>
      <c r="Z66" s="1">
        <v>140.4</v>
      </c>
      <c r="AA66" s="1">
        <v>147.6</v>
      </c>
      <c r="AB66" s="1">
        <v>147</v>
      </c>
      <c r="AC66" s="1"/>
      <c r="AD66" s="1">
        <f t="shared" si="9"/>
        <v>0</v>
      </c>
      <c r="AE66" s="1">
        <f t="shared" si="10"/>
        <v>59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101</v>
      </c>
      <c r="B67" s="1" t="s">
        <v>39</v>
      </c>
      <c r="C67" s="1">
        <v>613</v>
      </c>
      <c r="D67" s="1">
        <v>666</v>
      </c>
      <c r="E67" s="1">
        <v>594</v>
      </c>
      <c r="F67" s="1">
        <v>568</v>
      </c>
      <c r="G67" s="6">
        <v>0.4</v>
      </c>
      <c r="H67" s="1">
        <v>40</v>
      </c>
      <c r="I67" s="1" t="s">
        <v>33</v>
      </c>
      <c r="J67" s="1">
        <v>600</v>
      </c>
      <c r="K67" s="1">
        <f t="shared" si="14"/>
        <v>-6</v>
      </c>
      <c r="L67" s="1"/>
      <c r="M67" s="1"/>
      <c r="N67" s="1">
        <v>624.70000000000005</v>
      </c>
      <c r="O67" s="1">
        <f t="shared" si="4"/>
        <v>118.8</v>
      </c>
      <c r="P67" s="5">
        <f t="shared" si="24"/>
        <v>114.09999999999991</v>
      </c>
      <c r="Q67" s="5"/>
      <c r="R67" s="5">
        <f t="shared" si="23"/>
        <v>114.09999999999991</v>
      </c>
      <c r="S67" s="5"/>
      <c r="T67" s="1"/>
      <c r="U67" s="1">
        <f t="shared" si="7"/>
        <v>11</v>
      </c>
      <c r="V67" s="1">
        <f t="shared" si="8"/>
        <v>10.039562289562291</v>
      </c>
      <c r="W67" s="1">
        <v>130.4</v>
      </c>
      <c r="X67" s="1">
        <v>105.2</v>
      </c>
      <c r="Y67" s="1">
        <v>101.6</v>
      </c>
      <c r="Z67" s="1">
        <v>115.8</v>
      </c>
      <c r="AA67" s="1">
        <v>122</v>
      </c>
      <c r="AB67" s="1">
        <v>124.8</v>
      </c>
      <c r="AC67" s="1"/>
      <c r="AD67" s="1">
        <f t="shared" si="9"/>
        <v>0</v>
      </c>
      <c r="AE67" s="1">
        <f t="shared" si="10"/>
        <v>46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102</v>
      </c>
      <c r="B68" s="1" t="s">
        <v>32</v>
      </c>
      <c r="C68" s="1">
        <v>55.164000000000001</v>
      </c>
      <c r="D68" s="1">
        <v>456.90800000000002</v>
      </c>
      <c r="E68" s="1">
        <v>146.37700000000001</v>
      </c>
      <c r="F68" s="1">
        <v>340.38600000000002</v>
      </c>
      <c r="G68" s="6">
        <v>1</v>
      </c>
      <c r="H68" s="1">
        <v>40</v>
      </c>
      <c r="I68" s="1" t="s">
        <v>33</v>
      </c>
      <c r="J68" s="1">
        <v>166.2</v>
      </c>
      <c r="K68" s="1">
        <f t="shared" si="14"/>
        <v>-19.822999999999979</v>
      </c>
      <c r="L68" s="1"/>
      <c r="M68" s="1"/>
      <c r="N68" s="1"/>
      <c r="O68" s="1">
        <f t="shared" si="4"/>
        <v>29.275400000000001</v>
      </c>
      <c r="P68" s="5"/>
      <c r="Q68" s="5"/>
      <c r="R68" s="5">
        <f t="shared" si="23"/>
        <v>0</v>
      </c>
      <c r="S68" s="5"/>
      <c r="T68" s="1"/>
      <c r="U68" s="1">
        <f t="shared" si="7"/>
        <v>11.627031569167288</v>
      </c>
      <c r="V68" s="1">
        <f t="shared" si="8"/>
        <v>11.627031569167288</v>
      </c>
      <c r="W68" s="1">
        <v>30.444400000000002</v>
      </c>
      <c r="X68" s="1">
        <v>24.869800000000001</v>
      </c>
      <c r="Y68" s="1">
        <v>26.355</v>
      </c>
      <c r="Z68" s="1">
        <v>20.013000000000002</v>
      </c>
      <c r="AA68" s="1">
        <v>15.4366</v>
      </c>
      <c r="AB68" s="1">
        <v>21.184200000000001</v>
      </c>
      <c r="AC68" s="1"/>
      <c r="AD68" s="1">
        <f t="shared" si="9"/>
        <v>0</v>
      </c>
      <c r="AE68" s="1">
        <f t="shared" si="10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103</v>
      </c>
      <c r="B69" s="1" t="s">
        <v>32</v>
      </c>
      <c r="C69" s="1">
        <v>9.6349999999999998</v>
      </c>
      <c r="D69" s="1">
        <v>344.43299999999999</v>
      </c>
      <c r="E69" s="1">
        <v>95.551000000000002</v>
      </c>
      <c r="F69" s="1">
        <v>244.739</v>
      </c>
      <c r="G69" s="6">
        <v>1</v>
      </c>
      <c r="H69" s="1">
        <v>40</v>
      </c>
      <c r="I69" s="1" t="s">
        <v>33</v>
      </c>
      <c r="J69" s="1">
        <v>103.4</v>
      </c>
      <c r="K69" s="1">
        <f t="shared" ref="K69:K99" si="25">E69-J69</f>
        <v>-7.8490000000000038</v>
      </c>
      <c r="L69" s="1"/>
      <c r="M69" s="1"/>
      <c r="N69" s="1"/>
      <c r="O69" s="1">
        <f t="shared" si="4"/>
        <v>19.110199999999999</v>
      </c>
      <c r="P69" s="5"/>
      <c r="Q69" s="5"/>
      <c r="R69" s="5">
        <f t="shared" si="23"/>
        <v>0</v>
      </c>
      <c r="S69" s="5"/>
      <c r="T69" s="1"/>
      <c r="U69" s="1">
        <f t="shared" si="7"/>
        <v>12.80672101809505</v>
      </c>
      <c r="V69" s="1">
        <f t="shared" si="8"/>
        <v>12.80672101809505</v>
      </c>
      <c r="W69" s="1">
        <v>20.006</v>
      </c>
      <c r="X69" s="1">
        <v>19.817399999999999</v>
      </c>
      <c r="Y69" s="1">
        <v>20.543600000000001</v>
      </c>
      <c r="Z69" s="1">
        <v>11.1852</v>
      </c>
      <c r="AA69" s="1">
        <v>10.0886</v>
      </c>
      <c r="AB69" s="1">
        <v>13.429399999999999</v>
      </c>
      <c r="AC69" s="1"/>
      <c r="AD69" s="1">
        <f t="shared" si="9"/>
        <v>0</v>
      </c>
      <c r="AE69" s="1">
        <f t="shared" si="10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0" t="s">
        <v>104</v>
      </c>
      <c r="B70" s="10" t="s">
        <v>32</v>
      </c>
      <c r="C70" s="10"/>
      <c r="D70" s="10">
        <v>217.465</v>
      </c>
      <c r="E70" s="10">
        <v>0.72</v>
      </c>
      <c r="F70" s="10"/>
      <c r="G70" s="11">
        <v>0</v>
      </c>
      <c r="H70" s="10" t="e">
        <v>#N/A</v>
      </c>
      <c r="I70" s="10" t="s">
        <v>33</v>
      </c>
      <c r="J70" s="10">
        <v>2.6</v>
      </c>
      <c r="K70" s="10">
        <f t="shared" si="25"/>
        <v>-1.8800000000000001</v>
      </c>
      <c r="L70" s="10"/>
      <c r="M70" s="10"/>
      <c r="N70" s="10"/>
      <c r="O70" s="10">
        <f t="shared" ref="O70:O99" si="26">E70/5</f>
        <v>0.14399999999999999</v>
      </c>
      <c r="P70" s="12"/>
      <c r="Q70" s="12"/>
      <c r="R70" s="12"/>
      <c r="S70" s="12"/>
      <c r="T70" s="10"/>
      <c r="U70" s="10">
        <f t="shared" ref="U70:U99" si="27">(F70+N70+P70)/O70</f>
        <v>0</v>
      </c>
      <c r="V70" s="10">
        <f t="shared" ref="V70:V99" si="28">(F70+N70)/O70</f>
        <v>0</v>
      </c>
      <c r="W70" s="10">
        <v>0.14399999999999999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 t="s">
        <v>44</v>
      </c>
      <c r="AD70" s="10">
        <f t="shared" si="9"/>
        <v>0</v>
      </c>
      <c r="AE70" s="10">
        <f t="shared" si="10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105</v>
      </c>
      <c r="B71" s="1" t="s">
        <v>32</v>
      </c>
      <c r="C71" s="1">
        <v>95.546000000000006</v>
      </c>
      <c r="D71" s="1">
        <v>142.96299999999999</v>
      </c>
      <c r="E71" s="1">
        <v>55.100999999999999</v>
      </c>
      <c r="F71" s="1">
        <v>153.64599999999999</v>
      </c>
      <c r="G71" s="6">
        <v>1</v>
      </c>
      <c r="H71" s="1">
        <v>30</v>
      </c>
      <c r="I71" s="1" t="s">
        <v>33</v>
      </c>
      <c r="J71" s="1">
        <v>67.5</v>
      </c>
      <c r="K71" s="1">
        <f t="shared" si="25"/>
        <v>-12.399000000000001</v>
      </c>
      <c r="L71" s="1"/>
      <c r="M71" s="1"/>
      <c r="N71" s="1"/>
      <c r="O71" s="1">
        <f t="shared" si="26"/>
        <v>11.020199999999999</v>
      </c>
      <c r="P71" s="5"/>
      <c r="Q71" s="5"/>
      <c r="R71" s="5">
        <f>P71-Q71</f>
        <v>0</v>
      </c>
      <c r="S71" s="5"/>
      <c r="T71" s="1"/>
      <c r="U71" s="1">
        <f t="shared" si="27"/>
        <v>13.94221520480572</v>
      </c>
      <c r="V71" s="1">
        <f t="shared" si="28"/>
        <v>13.94221520480572</v>
      </c>
      <c r="W71" s="1">
        <v>13.477600000000001</v>
      </c>
      <c r="X71" s="1">
        <v>18.3278</v>
      </c>
      <c r="Y71" s="1">
        <v>13.971</v>
      </c>
      <c r="Z71" s="1">
        <v>12.5604</v>
      </c>
      <c r="AA71" s="1">
        <v>19.445599999999999</v>
      </c>
      <c r="AB71" s="1">
        <v>18.917999999999999</v>
      </c>
      <c r="AC71" s="1"/>
      <c r="AD71" s="1">
        <f t="shared" ref="AD71:AD99" si="29">ROUND(Q71*G71,0)</f>
        <v>0</v>
      </c>
      <c r="AE71" s="1">
        <f t="shared" ref="AE71:AE99" si="30">ROUND(R71*G71,0)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0" t="s">
        <v>106</v>
      </c>
      <c r="B72" s="10" t="s">
        <v>39</v>
      </c>
      <c r="C72" s="10"/>
      <c r="D72" s="10"/>
      <c r="E72" s="10"/>
      <c r="F72" s="10"/>
      <c r="G72" s="11">
        <v>0</v>
      </c>
      <c r="H72" s="10" t="e">
        <v>#N/A</v>
      </c>
      <c r="I72" s="10" t="s">
        <v>33</v>
      </c>
      <c r="J72" s="10"/>
      <c r="K72" s="10">
        <f t="shared" si="25"/>
        <v>0</v>
      </c>
      <c r="L72" s="10"/>
      <c r="M72" s="10"/>
      <c r="N72" s="10"/>
      <c r="O72" s="10">
        <f t="shared" si="26"/>
        <v>0</v>
      </c>
      <c r="P72" s="12"/>
      <c r="Q72" s="12"/>
      <c r="R72" s="12"/>
      <c r="S72" s="12"/>
      <c r="T72" s="10"/>
      <c r="U72" s="10" t="e">
        <f t="shared" si="27"/>
        <v>#DIV/0!</v>
      </c>
      <c r="V72" s="10" t="e">
        <f t="shared" si="28"/>
        <v>#DIV/0!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 t="s">
        <v>44</v>
      </c>
      <c r="AD72" s="10">
        <f t="shared" si="29"/>
        <v>0</v>
      </c>
      <c r="AE72" s="10">
        <f t="shared" si="30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6" t="s">
        <v>107</v>
      </c>
      <c r="B73" s="16" t="s">
        <v>39</v>
      </c>
      <c r="C73" s="16"/>
      <c r="D73" s="16">
        <v>150</v>
      </c>
      <c r="E73" s="16"/>
      <c r="F73" s="16"/>
      <c r="G73" s="17">
        <v>0</v>
      </c>
      <c r="H73" s="16" t="e">
        <v>#N/A</v>
      </c>
      <c r="I73" s="16" t="s">
        <v>56</v>
      </c>
      <c r="J73" s="16"/>
      <c r="K73" s="16">
        <f t="shared" si="25"/>
        <v>0</v>
      </c>
      <c r="L73" s="16"/>
      <c r="M73" s="16"/>
      <c r="N73" s="16"/>
      <c r="O73" s="16">
        <f t="shared" si="26"/>
        <v>0</v>
      </c>
      <c r="P73" s="18"/>
      <c r="Q73" s="18"/>
      <c r="R73" s="18"/>
      <c r="S73" s="18"/>
      <c r="T73" s="16"/>
      <c r="U73" s="16" t="e">
        <f t="shared" si="27"/>
        <v>#DIV/0!</v>
      </c>
      <c r="V73" s="16" t="e">
        <f t="shared" si="28"/>
        <v>#DIV/0!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/>
      <c r="AD73" s="16">
        <f t="shared" si="29"/>
        <v>0</v>
      </c>
      <c r="AE73" s="16">
        <f t="shared" si="30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0" t="s">
        <v>108</v>
      </c>
      <c r="B74" s="10" t="s">
        <v>39</v>
      </c>
      <c r="C74" s="10"/>
      <c r="D74" s="10">
        <v>186</v>
      </c>
      <c r="E74" s="10"/>
      <c r="F74" s="10"/>
      <c r="G74" s="11">
        <v>0</v>
      </c>
      <c r="H74" s="10" t="e">
        <v>#N/A</v>
      </c>
      <c r="I74" s="10" t="s">
        <v>33</v>
      </c>
      <c r="J74" s="10"/>
      <c r="K74" s="10">
        <f t="shared" si="25"/>
        <v>0</v>
      </c>
      <c r="L74" s="10"/>
      <c r="M74" s="10"/>
      <c r="N74" s="10"/>
      <c r="O74" s="10">
        <f t="shared" si="26"/>
        <v>0</v>
      </c>
      <c r="P74" s="12"/>
      <c r="Q74" s="12"/>
      <c r="R74" s="12"/>
      <c r="S74" s="12"/>
      <c r="T74" s="10"/>
      <c r="U74" s="10" t="e">
        <f t="shared" si="27"/>
        <v>#DIV/0!</v>
      </c>
      <c r="V74" s="10" t="e">
        <f t="shared" si="28"/>
        <v>#DIV/0!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 t="s">
        <v>44</v>
      </c>
      <c r="AD74" s="10">
        <f t="shared" si="29"/>
        <v>0</v>
      </c>
      <c r="AE74" s="10">
        <f t="shared" si="30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0" t="s">
        <v>109</v>
      </c>
      <c r="B75" s="10" t="s">
        <v>39</v>
      </c>
      <c r="C75" s="10"/>
      <c r="D75" s="10">
        <v>220</v>
      </c>
      <c r="E75" s="10"/>
      <c r="F75" s="10"/>
      <c r="G75" s="11">
        <v>0</v>
      </c>
      <c r="H75" s="10" t="e">
        <v>#N/A</v>
      </c>
      <c r="I75" s="10" t="s">
        <v>33</v>
      </c>
      <c r="J75" s="10">
        <v>3</v>
      </c>
      <c r="K75" s="10">
        <f t="shared" si="25"/>
        <v>-3</v>
      </c>
      <c r="L75" s="10"/>
      <c r="M75" s="10"/>
      <c r="N75" s="10"/>
      <c r="O75" s="10">
        <f t="shared" si="26"/>
        <v>0</v>
      </c>
      <c r="P75" s="12"/>
      <c r="Q75" s="12"/>
      <c r="R75" s="12"/>
      <c r="S75" s="12"/>
      <c r="T75" s="10"/>
      <c r="U75" s="10" t="e">
        <f t="shared" si="27"/>
        <v>#DIV/0!</v>
      </c>
      <c r="V75" s="10" t="e">
        <f t="shared" si="28"/>
        <v>#DIV/0!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 t="s">
        <v>44</v>
      </c>
      <c r="AD75" s="10">
        <f t="shared" si="29"/>
        <v>0</v>
      </c>
      <c r="AE75" s="10">
        <f t="shared" si="30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0" t="s">
        <v>110</v>
      </c>
      <c r="B76" s="10" t="s">
        <v>39</v>
      </c>
      <c r="C76" s="10"/>
      <c r="D76" s="10"/>
      <c r="E76" s="10"/>
      <c r="F76" s="10"/>
      <c r="G76" s="11">
        <v>0</v>
      </c>
      <c r="H76" s="10" t="e">
        <v>#N/A</v>
      </c>
      <c r="I76" s="10" t="s">
        <v>33</v>
      </c>
      <c r="J76" s="10"/>
      <c r="K76" s="10">
        <f t="shared" si="25"/>
        <v>0</v>
      </c>
      <c r="L76" s="10"/>
      <c r="M76" s="10"/>
      <c r="N76" s="10"/>
      <c r="O76" s="10">
        <f t="shared" si="26"/>
        <v>0</v>
      </c>
      <c r="P76" s="12"/>
      <c r="Q76" s="12"/>
      <c r="R76" s="12"/>
      <c r="S76" s="12"/>
      <c r="T76" s="10"/>
      <c r="U76" s="10" t="e">
        <f t="shared" si="27"/>
        <v>#DIV/0!</v>
      </c>
      <c r="V76" s="10" t="e">
        <f t="shared" si="28"/>
        <v>#DIV/0!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 t="s">
        <v>44</v>
      </c>
      <c r="AD76" s="10">
        <f t="shared" si="29"/>
        <v>0</v>
      </c>
      <c r="AE76" s="10">
        <f t="shared" si="30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0" t="s">
        <v>111</v>
      </c>
      <c r="B77" s="10" t="s">
        <v>39</v>
      </c>
      <c r="C77" s="10"/>
      <c r="D77" s="10">
        <v>264</v>
      </c>
      <c r="E77" s="10"/>
      <c r="F77" s="10"/>
      <c r="G77" s="11">
        <v>0</v>
      </c>
      <c r="H77" s="10" t="e">
        <v>#N/A</v>
      </c>
      <c r="I77" s="10" t="s">
        <v>33</v>
      </c>
      <c r="J77" s="10"/>
      <c r="K77" s="10">
        <f t="shared" si="25"/>
        <v>0</v>
      </c>
      <c r="L77" s="10"/>
      <c r="M77" s="10"/>
      <c r="N77" s="10"/>
      <c r="O77" s="10">
        <f t="shared" si="26"/>
        <v>0</v>
      </c>
      <c r="P77" s="12"/>
      <c r="Q77" s="12"/>
      <c r="R77" s="12"/>
      <c r="S77" s="12"/>
      <c r="T77" s="10"/>
      <c r="U77" s="10" t="e">
        <f t="shared" si="27"/>
        <v>#DIV/0!</v>
      </c>
      <c r="V77" s="10" t="e">
        <f t="shared" si="28"/>
        <v>#DIV/0!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 t="s">
        <v>44</v>
      </c>
      <c r="AD77" s="10">
        <f t="shared" si="29"/>
        <v>0</v>
      </c>
      <c r="AE77" s="10">
        <f t="shared" si="30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0" t="s">
        <v>112</v>
      </c>
      <c r="B78" s="10" t="s">
        <v>39</v>
      </c>
      <c r="C78" s="10"/>
      <c r="D78" s="10"/>
      <c r="E78" s="10"/>
      <c r="F78" s="10"/>
      <c r="G78" s="11">
        <v>0</v>
      </c>
      <c r="H78" s="10" t="e">
        <v>#N/A</v>
      </c>
      <c r="I78" s="10" t="s">
        <v>33</v>
      </c>
      <c r="J78" s="10"/>
      <c r="K78" s="10">
        <f t="shared" si="25"/>
        <v>0</v>
      </c>
      <c r="L78" s="10"/>
      <c r="M78" s="10"/>
      <c r="N78" s="10"/>
      <c r="O78" s="10">
        <f t="shared" si="26"/>
        <v>0</v>
      </c>
      <c r="P78" s="12"/>
      <c r="Q78" s="12"/>
      <c r="R78" s="12"/>
      <c r="S78" s="12"/>
      <c r="T78" s="10"/>
      <c r="U78" s="10" t="e">
        <f t="shared" si="27"/>
        <v>#DIV/0!</v>
      </c>
      <c r="V78" s="10" t="e">
        <f t="shared" si="28"/>
        <v>#DIV/0!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 t="s">
        <v>44</v>
      </c>
      <c r="AD78" s="10">
        <f t="shared" si="29"/>
        <v>0</v>
      </c>
      <c r="AE78" s="10">
        <f t="shared" si="30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0" t="s">
        <v>113</v>
      </c>
      <c r="B79" s="10" t="s">
        <v>39</v>
      </c>
      <c r="C79" s="10"/>
      <c r="D79" s="10">
        <v>174</v>
      </c>
      <c r="E79" s="10"/>
      <c r="F79" s="10"/>
      <c r="G79" s="11">
        <v>0</v>
      </c>
      <c r="H79" s="10" t="e">
        <v>#N/A</v>
      </c>
      <c r="I79" s="10" t="s">
        <v>33</v>
      </c>
      <c r="J79" s="10"/>
      <c r="K79" s="10">
        <f t="shared" si="25"/>
        <v>0</v>
      </c>
      <c r="L79" s="10"/>
      <c r="M79" s="10"/>
      <c r="N79" s="10"/>
      <c r="O79" s="10">
        <f t="shared" si="26"/>
        <v>0</v>
      </c>
      <c r="P79" s="12"/>
      <c r="Q79" s="12"/>
      <c r="R79" s="12"/>
      <c r="S79" s="12"/>
      <c r="T79" s="10"/>
      <c r="U79" s="10" t="e">
        <f t="shared" si="27"/>
        <v>#DIV/0!</v>
      </c>
      <c r="V79" s="10" t="e">
        <f t="shared" si="28"/>
        <v>#DIV/0!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 t="s">
        <v>44</v>
      </c>
      <c r="AD79" s="10">
        <f t="shared" si="29"/>
        <v>0</v>
      </c>
      <c r="AE79" s="10">
        <f t="shared" si="30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0" t="s">
        <v>114</v>
      </c>
      <c r="B80" s="10" t="s">
        <v>39</v>
      </c>
      <c r="C80" s="10">
        <v>76</v>
      </c>
      <c r="D80" s="10"/>
      <c r="E80" s="10">
        <v>3</v>
      </c>
      <c r="F80" s="10">
        <v>73</v>
      </c>
      <c r="G80" s="11">
        <v>0</v>
      </c>
      <c r="H80" s="10" t="e">
        <v>#N/A</v>
      </c>
      <c r="I80" s="10" t="s">
        <v>115</v>
      </c>
      <c r="J80" s="10">
        <v>4</v>
      </c>
      <c r="K80" s="10">
        <f t="shared" si="25"/>
        <v>-1</v>
      </c>
      <c r="L80" s="10"/>
      <c r="M80" s="10"/>
      <c r="N80" s="10"/>
      <c r="O80" s="10">
        <f t="shared" si="26"/>
        <v>0.6</v>
      </c>
      <c r="P80" s="12"/>
      <c r="Q80" s="12"/>
      <c r="R80" s="12"/>
      <c r="S80" s="12"/>
      <c r="T80" s="10"/>
      <c r="U80" s="10">
        <f t="shared" si="27"/>
        <v>121.66666666666667</v>
      </c>
      <c r="V80" s="10">
        <f t="shared" si="28"/>
        <v>121.66666666666667</v>
      </c>
      <c r="W80" s="10">
        <v>0.2</v>
      </c>
      <c r="X80" s="10">
        <v>1.6</v>
      </c>
      <c r="Y80" s="10">
        <v>1.6</v>
      </c>
      <c r="Z80" s="10">
        <v>0</v>
      </c>
      <c r="AA80" s="10">
        <v>0</v>
      </c>
      <c r="AB80" s="10">
        <v>0</v>
      </c>
      <c r="AC80" s="15" t="s">
        <v>96</v>
      </c>
      <c r="AD80" s="10">
        <f t="shared" si="29"/>
        <v>0</v>
      </c>
      <c r="AE80" s="10">
        <f t="shared" si="30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116</v>
      </c>
      <c r="B81" s="1" t="s">
        <v>39</v>
      </c>
      <c r="C81" s="1">
        <v>54</v>
      </c>
      <c r="D81" s="1"/>
      <c r="E81" s="1">
        <v>11</v>
      </c>
      <c r="F81" s="1">
        <v>40</v>
      </c>
      <c r="G81" s="6">
        <v>0.11</v>
      </c>
      <c r="H81" s="1">
        <v>150</v>
      </c>
      <c r="I81" s="1" t="s">
        <v>33</v>
      </c>
      <c r="J81" s="1">
        <v>13</v>
      </c>
      <c r="K81" s="1">
        <f t="shared" si="25"/>
        <v>-2</v>
      </c>
      <c r="L81" s="1"/>
      <c r="M81" s="1"/>
      <c r="N81" s="1"/>
      <c r="O81" s="1">
        <f t="shared" si="26"/>
        <v>2.2000000000000002</v>
      </c>
      <c r="P81" s="5"/>
      <c r="Q81" s="5"/>
      <c r="R81" s="5">
        <f>P81-Q81</f>
        <v>0</v>
      </c>
      <c r="S81" s="5"/>
      <c r="T81" s="1"/>
      <c r="U81" s="1">
        <f t="shared" si="27"/>
        <v>18.18181818181818</v>
      </c>
      <c r="V81" s="1">
        <f t="shared" si="28"/>
        <v>18.18181818181818</v>
      </c>
      <c r="W81" s="1">
        <v>2</v>
      </c>
      <c r="X81" s="1">
        <v>2</v>
      </c>
      <c r="Y81" s="1">
        <v>2.2000000000000002</v>
      </c>
      <c r="Z81" s="1">
        <v>1.8</v>
      </c>
      <c r="AA81" s="1">
        <v>1.4</v>
      </c>
      <c r="AB81" s="1">
        <v>0.6</v>
      </c>
      <c r="AC81" s="20" t="s">
        <v>34</v>
      </c>
      <c r="AD81" s="1">
        <f t="shared" si="29"/>
        <v>0</v>
      </c>
      <c r="AE81" s="1">
        <f t="shared" si="30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0" t="s">
        <v>118</v>
      </c>
      <c r="B82" s="10" t="s">
        <v>39</v>
      </c>
      <c r="C82" s="10">
        <v>81</v>
      </c>
      <c r="D82" s="10"/>
      <c r="E82" s="10">
        <v>32</v>
      </c>
      <c r="F82" s="10">
        <v>46</v>
      </c>
      <c r="G82" s="11">
        <v>0</v>
      </c>
      <c r="H82" s="10" t="e">
        <v>#N/A</v>
      </c>
      <c r="I82" s="10" t="s">
        <v>115</v>
      </c>
      <c r="J82" s="10">
        <v>33</v>
      </c>
      <c r="K82" s="10">
        <f t="shared" si="25"/>
        <v>-1</v>
      </c>
      <c r="L82" s="10"/>
      <c r="M82" s="10"/>
      <c r="N82" s="10"/>
      <c r="O82" s="10">
        <f t="shared" si="26"/>
        <v>6.4</v>
      </c>
      <c r="P82" s="12"/>
      <c r="Q82" s="12"/>
      <c r="R82" s="12"/>
      <c r="S82" s="12"/>
      <c r="T82" s="10"/>
      <c r="U82" s="10">
        <f t="shared" si="27"/>
        <v>7.1875</v>
      </c>
      <c r="V82" s="10">
        <f t="shared" si="28"/>
        <v>7.1875</v>
      </c>
      <c r="W82" s="10">
        <v>6.4</v>
      </c>
      <c r="X82" s="10">
        <v>4.8</v>
      </c>
      <c r="Y82" s="10">
        <v>3.8</v>
      </c>
      <c r="Z82" s="10">
        <v>0</v>
      </c>
      <c r="AA82" s="10">
        <v>0</v>
      </c>
      <c r="AB82" s="10">
        <v>0</v>
      </c>
      <c r="AC82" s="10"/>
      <c r="AD82" s="10">
        <f t="shared" si="29"/>
        <v>0</v>
      </c>
      <c r="AE82" s="10">
        <f t="shared" si="30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119</v>
      </c>
      <c r="B83" s="1" t="s">
        <v>39</v>
      </c>
      <c r="C83" s="1">
        <v>207</v>
      </c>
      <c r="D83" s="1"/>
      <c r="E83" s="1">
        <v>30</v>
      </c>
      <c r="F83" s="1">
        <v>170</v>
      </c>
      <c r="G83" s="6">
        <v>0.06</v>
      </c>
      <c r="H83" s="1">
        <v>60</v>
      </c>
      <c r="I83" s="1" t="s">
        <v>33</v>
      </c>
      <c r="J83" s="1">
        <v>37</v>
      </c>
      <c r="K83" s="1">
        <f t="shared" si="25"/>
        <v>-7</v>
      </c>
      <c r="L83" s="1"/>
      <c r="M83" s="1"/>
      <c r="N83" s="1"/>
      <c r="O83" s="1">
        <f t="shared" si="26"/>
        <v>6</v>
      </c>
      <c r="P83" s="5"/>
      <c r="Q83" s="5"/>
      <c r="R83" s="5">
        <f t="shared" ref="R83:R87" si="31">P83-Q83</f>
        <v>0</v>
      </c>
      <c r="S83" s="5"/>
      <c r="T83" s="1"/>
      <c r="U83" s="1">
        <f t="shared" si="27"/>
        <v>28.333333333333332</v>
      </c>
      <c r="V83" s="1">
        <f t="shared" si="28"/>
        <v>28.333333333333332</v>
      </c>
      <c r="W83" s="1">
        <v>7.2</v>
      </c>
      <c r="X83" s="1">
        <v>7.4</v>
      </c>
      <c r="Y83" s="1">
        <v>8.4</v>
      </c>
      <c r="Z83" s="1">
        <v>6</v>
      </c>
      <c r="AA83" s="1">
        <v>4</v>
      </c>
      <c r="AB83" s="1">
        <v>12.2</v>
      </c>
      <c r="AC83" s="13" t="s">
        <v>120</v>
      </c>
      <c r="AD83" s="1">
        <f t="shared" si="29"/>
        <v>0</v>
      </c>
      <c r="AE83" s="1">
        <f t="shared" si="30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121</v>
      </c>
      <c r="B84" s="1" t="s">
        <v>39</v>
      </c>
      <c r="C84" s="1">
        <v>42</v>
      </c>
      <c r="D84" s="1"/>
      <c r="E84" s="1">
        <v>22</v>
      </c>
      <c r="F84" s="1">
        <v>15</v>
      </c>
      <c r="G84" s="6">
        <v>0.15</v>
      </c>
      <c r="H84" s="1">
        <v>60</v>
      </c>
      <c r="I84" s="1" t="s">
        <v>33</v>
      </c>
      <c r="J84" s="1">
        <v>24</v>
      </c>
      <c r="K84" s="1">
        <f t="shared" si="25"/>
        <v>-2</v>
      </c>
      <c r="L84" s="1"/>
      <c r="M84" s="1"/>
      <c r="N84" s="1">
        <v>34</v>
      </c>
      <c r="O84" s="1">
        <f t="shared" si="26"/>
        <v>4.4000000000000004</v>
      </c>
      <c r="P84" s="5"/>
      <c r="Q84" s="5"/>
      <c r="R84" s="5">
        <f t="shared" si="31"/>
        <v>0</v>
      </c>
      <c r="S84" s="5"/>
      <c r="T84" s="1"/>
      <c r="U84" s="1">
        <f t="shared" si="27"/>
        <v>11.136363636363635</v>
      </c>
      <c r="V84" s="1">
        <f t="shared" si="28"/>
        <v>11.136363636363635</v>
      </c>
      <c r="W84" s="1">
        <v>5</v>
      </c>
      <c r="X84" s="1">
        <v>2.4</v>
      </c>
      <c r="Y84" s="1">
        <v>2.2000000000000002</v>
      </c>
      <c r="Z84" s="1">
        <v>1.2</v>
      </c>
      <c r="AA84" s="1">
        <v>0.8</v>
      </c>
      <c r="AB84" s="1">
        <v>1.4</v>
      </c>
      <c r="AC84" s="19" t="s">
        <v>139</v>
      </c>
      <c r="AD84" s="1">
        <f t="shared" si="29"/>
        <v>0</v>
      </c>
      <c r="AE84" s="1">
        <f t="shared" si="30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122</v>
      </c>
      <c r="B85" s="1" t="s">
        <v>32</v>
      </c>
      <c r="C85" s="1">
        <v>74.286000000000001</v>
      </c>
      <c r="D85" s="1"/>
      <c r="E85" s="1">
        <v>43.362000000000002</v>
      </c>
      <c r="F85" s="1">
        <v>23.428999999999998</v>
      </c>
      <c r="G85" s="6">
        <v>1</v>
      </c>
      <c r="H85" s="1">
        <v>55</v>
      </c>
      <c r="I85" s="1" t="s">
        <v>33</v>
      </c>
      <c r="J85" s="1">
        <v>44.4</v>
      </c>
      <c r="K85" s="1">
        <f t="shared" si="25"/>
        <v>-1.0379999999999967</v>
      </c>
      <c r="L85" s="1"/>
      <c r="M85" s="1"/>
      <c r="N85" s="1">
        <v>61.703000000000003</v>
      </c>
      <c r="O85" s="1">
        <f t="shared" si="26"/>
        <v>8.6723999999999997</v>
      </c>
      <c r="P85" s="5">
        <f t="shared" ref="P85" si="32">11*O85-N85-F85</f>
        <v>10.264399999999998</v>
      </c>
      <c r="Q85" s="5"/>
      <c r="R85" s="5">
        <f t="shared" si="31"/>
        <v>10.264399999999998</v>
      </c>
      <c r="S85" s="5"/>
      <c r="T85" s="1"/>
      <c r="U85" s="1">
        <f t="shared" si="27"/>
        <v>11</v>
      </c>
      <c r="V85" s="1">
        <f t="shared" si="28"/>
        <v>9.8164291314976264</v>
      </c>
      <c r="W85" s="1">
        <v>8.9456000000000007</v>
      </c>
      <c r="X85" s="1">
        <v>5.29</v>
      </c>
      <c r="Y85" s="1">
        <v>5.3022</v>
      </c>
      <c r="Z85" s="1">
        <v>6.0282</v>
      </c>
      <c r="AA85" s="1">
        <v>6.3150000000000004</v>
      </c>
      <c r="AB85" s="1">
        <v>8.454600000000001</v>
      </c>
      <c r="AC85" s="1"/>
      <c r="AD85" s="1">
        <f t="shared" si="29"/>
        <v>0</v>
      </c>
      <c r="AE85" s="1">
        <f t="shared" si="30"/>
        <v>10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123</v>
      </c>
      <c r="B86" s="1" t="s">
        <v>39</v>
      </c>
      <c r="C86" s="1">
        <v>38</v>
      </c>
      <c r="D86" s="1"/>
      <c r="E86" s="1">
        <v>24</v>
      </c>
      <c r="F86" s="1">
        <v>10</v>
      </c>
      <c r="G86" s="6">
        <v>0.4</v>
      </c>
      <c r="H86" s="1">
        <v>55</v>
      </c>
      <c r="I86" s="1" t="s">
        <v>33</v>
      </c>
      <c r="J86" s="1">
        <v>26</v>
      </c>
      <c r="K86" s="1">
        <f t="shared" si="25"/>
        <v>-2</v>
      </c>
      <c r="L86" s="1"/>
      <c r="M86" s="1"/>
      <c r="N86" s="1">
        <v>43</v>
      </c>
      <c r="O86" s="1">
        <f t="shared" si="26"/>
        <v>4.8</v>
      </c>
      <c r="P86" s="5"/>
      <c r="Q86" s="5"/>
      <c r="R86" s="5">
        <f t="shared" si="31"/>
        <v>0</v>
      </c>
      <c r="S86" s="5"/>
      <c r="T86" s="1"/>
      <c r="U86" s="1">
        <f t="shared" si="27"/>
        <v>11.041666666666668</v>
      </c>
      <c r="V86" s="1">
        <f t="shared" si="28"/>
        <v>11.041666666666668</v>
      </c>
      <c r="W86" s="1">
        <v>5.4</v>
      </c>
      <c r="X86" s="1">
        <v>3</v>
      </c>
      <c r="Y86" s="1">
        <v>3.2</v>
      </c>
      <c r="Z86" s="1">
        <v>4.4000000000000004</v>
      </c>
      <c r="AA86" s="1">
        <v>4</v>
      </c>
      <c r="AB86" s="1">
        <v>7</v>
      </c>
      <c r="AC86" s="1"/>
      <c r="AD86" s="1">
        <f t="shared" si="29"/>
        <v>0</v>
      </c>
      <c r="AE86" s="1">
        <f t="shared" si="30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124</v>
      </c>
      <c r="B87" s="1" t="s">
        <v>32</v>
      </c>
      <c r="C87" s="1">
        <v>85.111999999999995</v>
      </c>
      <c r="D87" s="1">
        <v>320.39400000000001</v>
      </c>
      <c r="E87" s="1">
        <v>40.764000000000003</v>
      </c>
      <c r="F87" s="1">
        <v>187.67699999999999</v>
      </c>
      <c r="G87" s="6">
        <v>1</v>
      </c>
      <c r="H87" s="1" t="e">
        <v>#N/A</v>
      </c>
      <c r="I87" s="1" t="s">
        <v>33</v>
      </c>
      <c r="J87" s="1">
        <v>39</v>
      </c>
      <c r="K87" s="1">
        <f t="shared" si="25"/>
        <v>1.7640000000000029</v>
      </c>
      <c r="L87" s="1"/>
      <c r="M87" s="1"/>
      <c r="N87" s="1"/>
      <c r="O87" s="1">
        <f t="shared" si="26"/>
        <v>8.1528000000000009</v>
      </c>
      <c r="P87" s="5"/>
      <c r="Q87" s="5"/>
      <c r="R87" s="5">
        <f t="shared" si="31"/>
        <v>0</v>
      </c>
      <c r="S87" s="5"/>
      <c r="T87" s="1"/>
      <c r="U87" s="1">
        <f t="shared" si="27"/>
        <v>23.019944068295551</v>
      </c>
      <c r="V87" s="1">
        <f t="shared" si="28"/>
        <v>23.019944068295551</v>
      </c>
      <c r="W87" s="1">
        <v>8.7078000000000007</v>
      </c>
      <c r="X87" s="1">
        <v>6.1526000000000014</v>
      </c>
      <c r="Y87" s="1">
        <v>5.5481999999999996</v>
      </c>
      <c r="Z87" s="1">
        <v>5.4687999999999999</v>
      </c>
      <c r="AA87" s="1">
        <v>5.8010000000000002</v>
      </c>
      <c r="AB87" s="1">
        <v>9.2474000000000007</v>
      </c>
      <c r="AC87" s="15" t="s">
        <v>117</v>
      </c>
      <c r="AD87" s="1">
        <f t="shared" si="29"/>
        <v>0</v>
      </c>
      <c r="AE87" s="1">
        <f t="shared" si="30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0" t="s">
        <v>125</v>
      </c>
      <c r="B88" s="10" t="s">
        <v>39</v>
      </c>
      <c r="C88" s="10"/>
      <c r="D88" s="10"/>
      <c r="E88" s="10"/>
      <c r="F88" s="10"/>
      <c r="G88" s="11">
        <v>0</v>
      </c>
      <c r="H88" s="10" t="e">
        <v>#N/A</v>
      </c>
      <c r="I88" s="10" t="s">
        <v>33</v>
      </c>
      <c r="J88" s="10"/>
      <c r="K88" s="10">
        <f t="shared" si="25"/>
        <v>0</v>
      </c>
      <c r="L88" s="10"/>
      <c r="M88" s="10"/>
      <c r="N88" s="10"/>
      <c r="O88" s="10">
        <f t="shared" si="26"/>
        <v>0</v>
      </c>
      <c r="P88" s="12"/>
      <c r="Q88" s="12"/>
      <c r="R88" s="12"/>
      <c r="S88" s="12"/>
      <c r="T88" s="10"/>
      <c r="U88" s="10" t="e">
        <f t="shared" si="27"/>
        <v>#DIV/0!</v>
      </c>
      <c r="V88" s="10" t="e">
        <f t="shared" si="28"/>
        <v>#DIV/0!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 t="s">
        <v>44</v>
      </c>
      <c r="AD88" s="10">
        <f t="shared" si="29"/>
        <v>0</v>
      </c>
      <c r="AE88" s="10">
        <f t="shared" si="30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126</v>
      </c>
      <c r="B89" s="1" t="s">
        <v>39</v>
      </c>
      <c r="C89" s="1">
        <v>27</v>
      </c>
      <c r="D89" s="1">
        <v>20</v>
      </c>
      <c r="E89" s="1">
        <v>19</v>
      </c>
      <c r="F89" s="1">
        <v>26</v>
      </c>
      <c r="G89" s="6">
        <v>0.4</v>
      </c>
      <c r="H89" s="1" t="e">
        <v>#N/A</v>
      </c>
      <c r="I89" s="1" t="s">
        <v>33</v>
      </c>
      <c r="J89" s="1">
        <v>20</v>
      </c>
      <c r="K89" s="1">
        <f t="shared" si="25"/>
        <v>-1</v>
      </c>
      <c r="L89" s="1"/>
      <c r="M89" s="1"/>
      <c r="N89" s="1">
        <v>13</v>
      </c>
      <c r="O89" s="1">
        <f t="shared" si="26"/>
        <v>3.8</v>
      </c>
      <c r="P89" s="5">
        <v>10</v>
      </c>
      <c r="Q89" s="5"/>
      <c r="R89" s="5">
        <f t="shared" ref="R89:R98" si="33">P89-Q89</f>
        <v>10</v>
      </c>
      <c r="S89" s="5"/>
      <c r="T89" s="1"/>
      <c r="U89" s="1">
        <f t="shared" si="27"/>
        <v>12.894736842105264</v>
      </c>
      <c r="V89" s="1">
        <f t="shared" si="28"/>
        <v>10.263157894736842</v>
      </c>
      <c r="W89" s="1">
        <v>4</v>
      </c>
      <c r="X89" s="1">
        <v>2.8</v>
      </c>
      <c r="Y89" s="1">
        <v>4.2</v>
      </c>
      <c r="Z89" s="1">
        <v>4.4000000000000004</v>
      </c>
      <c r="AA89" s="1">
        <v>4.4000000000000004</v>
      </c>
      <c r="AB89" s="1">
        <v>3.4</v>
      </c>
      <c r="AC89" s="1"/>
      <c r="AD89" s="1">
        <f t="shared" si="29"/>
        <v>0</v>
      </c>
      <c r="AE89" s="1">
        <f t="shared" si="30"/>
        <v>4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127</v>
      </c>
      <c r="B90" s="1" t="s">
        <v>32</v>
      </c>
      <c r="C90" s="1">
        <v>68.647000000000006</v>
      </c>
      <c r="D90" s="1">
        <v>145.785</v>
      </c>
      <c r="E90" s="1">
        <v>78.289000000000001</v>
      </c>
      <c r="F90" s="1">
        <v>126.223</v>
      </c>
      <c r="G90" s="6">
        <v>1</v>
      </c>
      <c r="H90" s="1">
        <v>50</v>
      </c>
      <c r="I90" s="1" t="s">
        <v>33</v>
      </c>
      <c r="J90" s="1">
        <v>74.7</v>
      </c>
      <c r="K90" s="1">
        <f t="shared" si="25"/>
        <v>3.5889999999999986</v>
      </c>
      <c r="L90" s="1"/>
      <c r="M90" s="1"/>
      <c r="N90" s="1">
        <v>16.330999999999989</v>
      </c>
      <c r="O90" s="1">
        <f t="shared" si="26"/>
        <v>15.6578</v>
      </c>
      <c r="P90" s="5">
        <f t="shared" ref="P90" si="34">11*O90-N90-F90</f>
        <v>29.681800000000024</v>
      </c>
      <c r="Q90" s="5"/>
      <c r="R90" s="5">
        <f t="shared" si="33"/>
        <v>29.681800000000024</v>
      </c>
      <c r="S90" s="5"/>
      <c r="T90" s="1"/>
      <c r="U90" s="1">
        <f t="shared" si="27"/>
        <v>10.999999999999998</v>
      </c>
      <c r="V90" s="1">
        <f t="shared" si="28"/>
        <v>9.104344160737778</v>
      </c>
      <c r="W90" s="1">
        <v>15.367000000000001</v>
      </c>
      <c r="X90" s="1">
        <v>13.7408</v>
      </c>
      <c r="Y90" s="1">
        <v>17.4696</v>
      </c>
      <c r="Z90" s="1">
        <v>19.058800000000002</v>
      </c>
      <c r="AA90" s="1">
        <v>16.201000000000001</v>
      </c>
      <c r="AB90" s="1">
        <v>16.4878</v>
      </c>
      <c r="AC90" s="1"/>
      <c r="AD90" s="1">
        <f t="shared" si="29"/>
        <v>0</v>
      </c>
      <c r="AE90" s="1">
        <f t="shared" si="30"/>
        <v>30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128</v>
      </c>
      <c r="B91" s="1" t="s">
        <v>32</v>
      </c>
      <c r="C91" s="1">
        <v>364.91800000000001</v>
      </c>
      <c r="D91" s="1">
        <v>2187.42</v>
      </c>
      <c r="E91" s="1">
        <v>1602.069</v>
      </c>
      <c r="F91" s="1">
        <v>798.97199999999998</v>
      </c>
      <c r="G91" s="6">
        <v>1</v>
      </c>
      <c r="H91" s="1" t="e">
        <v>#N/A</v>
      </c>
      <c r="I91" s="1" t="s">
        <v>33</v>
      </c>
      <c r="J91" s="1">
        <v>2093.25</v>
      </c>
      <c r="K91" s="1">
        <f t="shared" si="25"/>
        <v>-491.18100000000004</v>
      </c>
      <c r="L91" s="1"/>
      <c r="M91" s="1"/>
      <c r="N91" s="1">
        <v>1936.2505000000001</v>
      </c>
      <c r="O91" s="1">
        <f t="shared" si="26"/>
        <v>320.41379999999998</v>
      </c>
      <c r="P91" s="5">
        <f>12*O91-N91-F91</f>
        <v>1109.7430999999995</v>
      </c>
      <c r="Q91" s="5"/>
      <c r="R91" s="5">
        <f t="shared" si="33"/>
        <v>1109.7430999999995</v>
      </c>
      <c r="S91" s="5"/>
      <c r="T91" s="1"/>
      <c r="U91" s="1">
        <f t="shared" si="27"/>
        <v>12</v>
      </c>
      <c r="V91" s="1">
        <f t="shared" si="28"/>
        <v>8.5365315101908852</v>
      </c>
      <c r="W91" s="1">
        <v>309.45080000000002</v>
      </c>
      <c r="X91" s="1">
        <v>199.14439999999999</v>
      </c>
      <c r="Y91" s="1">
        <v>226.7954</v>
      </c>
      <c r="Z91" s="1">
        <v>170.07159999999999</v>
      </c>
      <c r="AA91" s="1">
        <v>120.7898</v>
      </c>
      <c r="AB91" s="1">
        <v>10.520200000000001</v>
      </c>
      <c r="AC91" s="1" t="s">
        <v>129</v>
      </c>
      <c r="AD91" s="1">
        <f t="shared" si="29"/>
        <v>0</v>
      </c>
      <c r="AE91" s="1">
        <f t="shared" si="30"/>
        <v>1110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130</v>
      </c>
      <c r="B92" s="1" t="s">
        <v>39</v>
      </c>
      <c r="C92" s="1">
        <v>104</v>
      </c>
      <c r="D92" s="1"/>
      <c r="E92" s="1">
        <v>18</v>
      </c>
      <c r="F92" s="1">
        <v>83</v>
      </c>
      <c r="G92" s="6">
        <v>0.3</v>
      </c>
      <c r="H92" s="1">
        <v>30</v>
      </c>
      <c r="I92" s="1" t="s">
        <v>33</v>
      </c>
      <c r="J92" s="1">
        <v>21</v>
      </c>
      <c r="K92" s="1">
        <f t="shared" si="25"/>
        <v>-3</v>
      </c>
      <c r="L92" s="1"/>
      <c r="M92" s="1"/>
      <c r="N92" s="1"/>
      <c r="O92" s="1">
        <f t="shared" si="26"/>
        <v>3.6</v>
      </c>
      <c r="P92" s="5"/>
      <c r="Q92" s="5"/>
      <c r="R92" s="5">
        <f t="shared" si="33"/>
        <v>0</v>
      </c>
      <c r="S92" s="5"/>
      <c r="T92" s="1"/>
      <c r="U92" s="1">
        <f t="shared" si="27"/>
        <v>23.055555555555554</v>
      </c>
      <c r="V92" s="1">
        <f t="shared" si="28"/>
        <v>23.055555555555554</v>
      </c>
      <c r="W92" s="1">
        <v>3</v>
      </c>
      <c r="X92" s="1">
        <v>3.6</v>
      </c>
      <c r="Y92" s="1">
        <v>3.4</v>
      </c>
      <c r="Z92" s="1">
        <v>1.8</v>
      </c>
      <c r="AA92" s="1">
        <v>3.2</v>
      </c>
      <c r="AB92" s="1">
        <v>2.6</v>
      </c>
      <c r="AC92" s="15" t="s">
        <v>117</v>
      </c>
      <c r="AD92" s="1">
        <f t="shared" si="29"/>
        <v>0</v>
      </c>
      <c r="AE92" s="1">
        <f t="shared" si="30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131</v>
      </c>
      <c r="B93" s="1" t="s">
        <v>39</v>
      </c>
      <c r="C93" s="1">
        <v>19</v>
      </c>
      <c r="D93" s="1">
        <v>12</v>
      </c>
      <c r="E93" s="1">
        <v>12</v>
      </c>
      <c r="F93" s="1">
        <v>10</v>
      </c>
      <c r="G93" s="6">
        <v>0.3</v>
      </c>
      <c r="H93" s="1">
        <v>30</v>
      </c>
      <c r="I93" s="1" t="s">
        <v>33</v>
      </c>
      <c r="J93" s="1">
        <v>13</v>
      </c>
      <c r="K93" s="1">
        <f t="shared" si="25"/>
        <v>-1</v>
      </c>
      <c r="L93" s="1"/>
      <c r="M93" s="1"/>
      <c r="N93" s="1">
        <v>19.5</v>
      </c>
      <c r="O93" s="1">
        <f t="shared" si="26"/>
        <v>2.4</v>
      </c>
      <c r="P93" s="5"/>
      <c r="Q93" s="5"/>
      <c r="R93" s="5">
        <f t="shared" si="33"/>
        <v>0</v>
      </c>
      <c r="S93" s="5"/>
      <c r="T93" s="1"/>
      <c r="U93" s="1">
        <f t="shared" si="27"/>
        <v>12.291666666666668</v>
      </c>
      <c r="V93" s="1">
        <f t="shared" si="28"/>
        <v>12.291666666666668</v>
      </c>
      <c r="W93" s="1">
        <v>3</v>
      </c>
      <c r="X93" s="1">
        <v>2.2000000000000002</v>
      </c>
      <c r="Y93" s="1">
        <v>2.2000000000000002</v>
      </c>
      <c r="Z93" s="1">
        <v>1.2</v>
      </c>
      <c r="AA93" s="1">
        <v>1.6</v>
      </c>
      <c r="AB93" s="1">
        <v>3.6</v>
      </c>
      <c r="AC93" s="1"/>
      <c r="AD93" s="1">
        <f t="shared" si="29"/>
        <v>0</v>
      </c>
      <c r="AE93" s="1">
        <f t="shared" si="30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132</v>
      </c>
      <c r="B94" s="1" t="s">
        <v>32</v>
      </c>
      <c r="C94" s="1">
        <v>1253.1089999999999</v>
      </c>
      <c r="D94" s="1">
        <v>2800.82</v>
      </c>
      <c r="E94" s="14">
        <f>1652.096+E23</f>
        <v>1657.2909999999999</v>
      </c>
      <c r="F94" s="1">
        <v>2215.7930000000001</v>
      </c>
      <c r="G94" s="6">
        <v>1</v>
      </c>
      <c r="H94" s="1">
        <v>60</v>
      </c>
      <c r="I94" s="1" t="s">
        <v>133</v>
      </c>
      <c r="J94" s="1">
        <v>1650.5</v>
      </c>
      <c r="K94" s="1">
        <f t="shared" si="25"/>
        <v>6.79099999999994</v>
      </c>
      <c r="L94" s="1"/>
      <c r="M94" s="1"/>
      <c r="N94" s="1"/>
      <c r="O94" s="1">
        <f t="shared" si="26"/>
        <v>331.45819999999998</v>
      </c>
      <c r="P94" s="5">
        <f>12*O94-N94-F94</f>
        <v>1761.7053999999994</v>
      </c>
      <c r="Q94" s="5"/>
      <c r="R94" s="5">
        <f t="shared" si="33"/>
        <v>1761.7053999999994</v>
      </c>
      <c r="S94" s="5"/>
      <c r="T94" s="1"/>
      <c r="U94" s="1">
        <f t="shared" si="27"/>
        <v>12</v>
      </c>
      <c r="V94" s="1">
        <f t="shared" si="28"/>
        <v>6.6849847130045363</v>
      </c>
      <c r="W94" s="1">
        <v>181.28219999999999</v>
      </c>
      <c r="X94" s="1">
        <v>326.1044</v>
      </c>
      <c r="Y94" s="1">
        <v>366.57839999999999</v>
      </c>
      <c r="Z94" s="1">
        <v>324.30239999999998</v>
      </c>
      <c r="AA94" s="1">
        <v>328.69600000000003</v>
      </c>
      <c r="AB94" s="1">
        <v>336.43439999999998</v>
      </c>
      <c r="AC94" s="1" t="s">
        <v>54</v>
      </c>
      <c r="AD94" s="1">
        <f t="shared" si="29"/>
        <v>0</v>
      </c>
      <c r="AE94" s="1">
        <f t="shared" si="30"/>
        <v>1762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134</v>
      </c>
      <c r="B95" s="1" t="s">
        <v>39</v>
      </c>
      <c r="C95" s="1"/>
      <c r="D95" s="1">
        <v>60</v>
      </c>
      <c r="E95" s="1">
        <v>1</v>
      </c>
      <c r="F95" s="1">
        <v>58</v>
      </c>
      <c r="G95" s="6">
        <v>0.1</v>
      </c>
      <c r="H95" s="1">
        <v>60</v>
      </c>
      <c r="I95" s="1" t="s">
        <v>33</v>
      </c>
      <c r="J95" s="1">
        <v>2</v>
      </c>
      <c r="K95" s="1">
        <f t="shared" si="25"/>
        <v>-1</v>
      </c>
      <c r="L95" s="1"/>
      <c r="M95" s="1"/>
      <c r="N95" s="1"/>
      <c r="O95" s="1">
        <f t="shared" si="26"/>
        <v>0.2</v>
      </c>
      <c r="P95" s="5"/>
      <c r="Q95" s="5"/>
      <c r="R95" s="5">
        <f t="shared" si="33"/>
        <v>0</v>
      </c>
      <c r="S95" s="5"/>
      <c r="T95" s="1"/>
      <c r="U95" s="1">
        <f t="shared" si="27"/>
        <v>290</v>
      </c>
      <c r="V95" s="1">
        <f t="shared" si="28"/>
        <v>290</v>
      </c>
      <c r="W95" s="1">
        <v>0</v>
      </c>
      <c r="X95" s="1">
        <v>-0.8</v>
      </c>
      <c r="Y95" s="1">
        <v>-0.8</v>
      </c>
      <c r="Z95" s="1">
        <v>-0.4</v>
      </c>
      <c r="AA95" s="1">
        <v>-0.4</v>
      </c>
      <c r="AB95" s="1">
        <v>3.2</v>
      </c>
      <c r="AC95" s="1"/>
      <c r="AD95" s="1">
        <f t="shared" si="29"/>
        <v>0</v>
      </c>
      <c r="AE95" s="1">
        <f t="shared" si="30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135</v>
      </c>
      <c r="B96" s="1" t="s">
        <v>32</v>
      </c>
      <c r="C96" s="1">
        <v>3792.0610000000001</v>
      </c>
      <c r="D96" s="1">
        <v>6004.88</v>
      </c>
      <c r="E96" s="1">
        <v>4205.9350000000004</v>
      </c>
      <c r="F96" s="1">
        <v>5017.8500000000004</v>
      </c>
      <c r="G96" s="6">
        <v>1</v>
      </c>
      <c r="H96" s="1">
        <v>60</v>
      </c>
      <c r="I96" s="1" t="s">
        <v>33</v>
      </c>
      <c r="J96" s="1">
        <v>4129.6000000000004</v>
      </c>
      <c r="K96" s="1">
        <f t="shared" si="25"/>
        <v>76.335000000000036</v>
      </c>
      <c r="L96" s="1"/>
      <c r="M96" s="1"/>
      <c r="N96" s="1">
        <v>1330.5166399999989</v>
      </c>
      <c r="O96" s="1">
        <f t="shared" si="26"/>
        <v>841.18700000000013</v>
      </c>
      <c r="P96" s="5">
        <f t="shared" ref="P96:P97" si="35">12*O96-N96-F96</f>
        <v>3745.877360000004</v>
      </c>
      <c r="Q96" s="5">
        <v>1000</v>
      </c>
      <c r="R96" s="5">
        <f t="shared" si="33"/>
        <v>2745.877360000004</v>
      </c>
      <c r="S96" s="5"/>
      <c r="T96" s="1"/>
      <c r="U96" s="1">
        <f t="shared" si="27"/>
        <v>12.000000000000002</v>
      </c>
      <c r="V96" s="1">
        <f t="shared" si="28"/>
        <v>7.5469148239333208</v>
      </c>
      <c r="W96" s="1">
        <v>771.58780000000002</v>
      </c>
      <c r="X96" s="1">
        <v>762.58500000000004</v>
      </c>
      <c r="Y96" s="1">
        <v>791.65780000000007</v>
      </c>
      <c r="Z96" s="1">
        <v>670.50339999999994</v>
      </c>
      <c r="AA96" s="1">
        <v>775.44679999999994</v>
      </c>
      <c r="AB96" s="1">
        <v>888.06319999999994</v>
      </c>
      <c r="AC96" s="1"/>
      <c r="AD96" s="1">
        <f t="shared" si="29"/>
        <v>1000</v>
      </c>
      <c r="AE96" s="1">
        <f t="shared" si="30"/>
        <v>2746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136</v>
      </c>
      <c r="B97" s="1" t="s">
        <v>32</v>
      </c>
      <c r="C97" s="1">
        <v>2542.971</v>
      </c>
      <c r="D97" s="1">
        <v>945.66</v>
      </c>
      <c r="E97" s="14">
        <f>2066.28+E22</f>
        <v>2528.0390000000002</v>
      </c>
      <c r="F97" s="14">
        <f>974.284+F22</f>
        <v>2693.9209999999998</v>
      </c>
      <c r="G97" s="6">
        <v>1</v>
      </c>
      <c r="H97" s="1">
        <v>60</v>
      </c>
      <c r="I97" s="1" t="s">
        <v>133</v>
      </c>
      <c r="J97" s="1">
        <v>2107.5</v>
      </c>
      <c r="K97" s="1">
        <f t="shared" si="25"/>
        <v>420.53900000000021</v>
      </c>
      <c r="L97" s="1"/>
      <c r="M97" s="1"/>
      <c r="N97" s="1">
        <v>1719.1960799999999</v>
      </c>
      <c r="O97" s="1">
        <f t="shared" si="26"/>
        <v>505.60780000000005</v>
      </c>
      <c r="P97" s="5">
        <f t="shared" si="35"/>
        <v>1654.1765200000013</v>
      </c>
      <c r="Q97" s="5"/>
      <c r="R97" s="5">
        <f t="shared" si="33"/>
        <v>1654.1765200000013</v>
      </c>
      <c r="S97" s="5"/>
      <c r="T97" s="1"/>
      <c r="U97" s="1">
        <f t="shared" si="27"/>
        <v>12</v>
      </c>
      <c r="V97" s="1">
        <f t="shared" si="28"/>
        <v>8.7283405833533418</v>
      </c>
      <c r="W97" s="1">
        <v>509.98259999999999</v>
      </c>
      <c r="X97" s="1">
        <v>429.74579999999997</v>
      </c>
      <c r="Y97" s="1">
        <v>441.69900000000001</v>
      </c>
      <c r="Z97" s="1">
        <v>362.32380000000001</v>
      </c>
      <c r="AA97" s="1">
        <v>290.05439999999999</v>
      </c>
      <c r="AB97" s="1">
        <v>513.26799999999992</v>
      </c>
      <c r="AC97" s="1" t="s">
        <v>54</v>
      </c>
      <c r="AD97" s="1">
        <f t="shared" si="29"/>
        <v>0</v>
      </c>
      <c r="AE97" s="1">
        <f t="shared" si="30"/>
        <v>1654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137</v>
      </c>
      <c r="B98" s="1" t="s">
        <v>39</v>
      </c>
      <c r="C98" s="1">
        <v>53</v>
      </c>
      <c r="D98" s="1"/>
      <c r="E98" s="1"/>
      <c r="F98" s="1">
        <v>52</v>
      </c>
      <c r="G98" s="6">
        <v>0.2</v>
      </c>
      <c r="H98" s="1" t="e">
        <v>#N/A</v>
      </c>
      <c r="I98" s="1" t="s">
        <v>33</v>
      </c>
      <c r="J98" s="1">
        <v>1</v>
      </c>
      <c r="K98" s="1">
        <f t="shared" si="25"/>
        <v>-1</v>
      </c>
      <c r="L98" s="1"/>
      <c r="M98" s="1"/>
      <c r="N98" s="1"/>
      <c r="O98" s="1">
        <f t="shared" si="26"/>
        <v>0</v>
      </c>
      <c r="P98" s="5"/>
      <c r="Q98" s="5"/>
      <c r="R98" s="5">
        <f t="shared" si="33"/>
        <v>0</v>
      </c>
      <c r="S98" s="5"/>
      <c r="T98" s="1"/>
      <c r="U98" s="1" t="e">
        <f t="shared" si="27"/>
        <v>#DIV/0!</v>
      </c>
      <c r="V98" s="1" t="e">
        <f t="shared" si="28"/>
        <v>#DIV/0!</v>
      </c>
      <c r="W98" s="1">
        <v>0</v>
      </c>
      <c r="X98" s="1">
        <v>0</v>
      </c>
      <c r="Y98" s="1">
        <v>0</v>
      </c>
      <c r="Z98" s="1">
        <v>0</v>
      </c>
      <c r="AA98" s="1">
        <v>-0.2</v>
      </c>
      <c r="AB98" s="1">
        <v>-0.2</v>
      </c>
      <c r="AC98" s="15" t="s">
        <v>117</v>
      </c>
      <c r="AD98" s="1">
        <f t="shared" si="29"/>
        <v>0</v>
      </c>
      <c r="AE98" s="1">
        <f t="shared" si="30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0" t="s">
        <v>138</v>
      </c>
      <c r="B99" s="10" t="s">
        <v>32</v>
      </c>
      <c r="C99" s="10"/>
      <c r="D99" s="10">
        <v>150.93</v>
      </c>
      <c r="E99" s="10"/>
      <c r="F99" s="10"/>
      <c r="G99" s="11">
        <v>0</v>
      </c>
      <c r="H99" s="10" t="e">
        <v>#N/A</v>
      </c>
      <c r="I99" s="10" t="s">
        <v>33</v>
      </c>
      <c r="J99" s="10">
        <v>2.5</v>
      </c>
      <c r="K99" s="10">
        <f t="shared" si="25"/>
        <v>-2.5</v>
      </c>
      <c r="L99" s="10"/>
      <c r="M99" s="10"/>
      <c r="N99" s="10"/>
      <c r="O99" s="10">
        <f t="shared" si="26"/>
        <v>0</v>
      </c>
      <c r="P99" s="12"/>
      <c r="Q99" s="12"/>
      <c r="R99" s="12"/>
      <c r="S99" s="12"/>
      <c r="T99" s="10"/>
      <c r="U99" s="10" t="e">
        <f t="shared" si="27"/>
        <v>#DIV/0!</v>
      </c>
      <c r="V99" s="10" t="e">
        <f t="shared" si="28"/>
        <v>#DIV/0!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/>
      <c r="AC99" s="10" t="s">
        <v>44</v>
      </c>
      <c r="AD99" s="10">
        <f t="shared" si="29"/>
        <v>0</v>
      </c>
      <c r="AE99" s="10">
        <f t="shared" si="30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D99" xr:uid="{F3D41DD9-1B6B-4598-A403-825447CB4CE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2024-08-08T12:59:20Z</dcterms:created>
  <dcterms:modified xsi:type="dcterms:W3CDTF">2024-08-09T08:03:02Z</dcterms:modified>
</cp:coreProperties>
</file>