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634EC25-1000-4DDE-BD16-3A515C6E6A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Y451" i="1" s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2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Z280" i="1" s="1"/>
  <c r="Y277" i="1"/>
  <c r="Q615" i="1" s="1"/>
  <c r="P277" i="1"/>
  <c r="X274" i="1"/>
  <c r="Y273" i="1"/>
  <c r="X273" i="1"/>
  <c r="BP272" i="1"/>
  <c r="BO272" i="1"/>
  <c r="BN272" i="1"/>
  <c r="BM272" i="1"/>
  <c r="Z272" i="1"/>
  <c r="Z273" i="1" s="1"/>
  <c r="Y272" i="1"/>
  <c r="P615" i="1" s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BO251" i="1"/>
  <c r="BM251" i="1"/>
  <c r="Y251" i="1"/>
  <c r="M6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6" i="1"/>
  <c r="X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BP232" i="1"/>
  <c r="BO232" i="1"/>
  <c r="BN232" i="1"/>
  <c r="BM232" i="1"/>
  <c r="Z232" i="1"/>
  <c r="Y232" i="1"/>
  <c r="P232" i="1"/>
  <c r="BO231" i="1"/>
  <c r="BM231" i="1"/>
  <c r="Y231" i="1"/>
  <c r="BP231" i="1" s="1"/>
  <c r="BO230" i="1"/>
  <c r="BM230" i="1"/>
  <c r="Y230" i="1"/>
  <c r="Y236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3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8" i="1" s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05" i="1" s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62" i="1"/>
  <c r="Y78" i="1"/>
  <c r="Y86" i="1"/>
  <c r="Y92" i="1"/>
  <c r="Y98" i="1"/>
  <c r="Y104" i="1"/>
  <c r="Y11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8" i="1"/>
  <c r="Y235" i="1"/>
  <c r="Y248" i="1"/>
  <c r="Y259" i="1"/>
  <c r="Y269" i="1"/>
  <c r="Y289" i="1"/>
  <c r="Y305" i="1"/>
  <c r="Y315" i="1"/>
  <c r="Y323" i="1"/>
  <c r="Y331" i="1"/>
  <c r="Y338" i="1"/>
  <c r="Y345" i="1"/>
  <c r="Y350" i="1"/>
  <c r="BP347" i="1"/>
  <c r="BN347" i="1"/>
  <c r="Z347" i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Z462" i="1"/>
  <c r="BP460" i="1"/>
  <c r="BN460" i="1"/>
  <c r="Z460" i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Z97" i="1" s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BN124" i="1"/>
  <c r="BP124" i="1"/>
  <c r="Z126" i="1"/>
  <c r="BN126" i="1"/>
  <c r="Z130" i="1"/>
  <c r="Z136" i="1" s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Z213" i="1" s="1"/>
  <c r="BN205" i="1"/>
  <c r="BP205" i="1"/>
  <c r="Z207" i="1"/>
  <c r="BN207" i="1"/>
  <c r="Z209" i="1"/>
  <c r="BN209" i="1"/>
  <c r="Z211" i="1"/>
  <c r="BN211" i="1"/>
  <c r="Z218" i="1"/>
  <c r="Z227" i="1" s="1"/>
  <c r="BN218" i="1"/>
  <c r="Z219" i="1"/>
  <c r="BN219" i="1"/>
  <c r="Z226" i="1"/>
  <c r="BN226" i="1"/>
  <c r="Z230" i="1"/>
  <c r="BN230" i="1"/>
  <c r="BP230" i="1"/>
  <c r="Z231" i="1"/>
  <c r="BN231" i="1"/>
  <c r="K615" i="1"/>
  <c r="Z241" i="1"/>
  <c r="Z247" i="1" s="1"/>
  <c r="BN241" i="1"/>
  <c r="Z244" i="1"/>
  <c r="BN244" i="1"/>
  <c r="Z246" i="1"/>
  <c r="BN246" i="1"/>
  <c r="Y247" i="1"/>
  <c r="Z251" i="1"/>
  <c r="Z259" i="1" s="1"/>
  <c r="BN251" i="1"/>
  <c r="BP251" i="1"/>
  <c r="Z252" i="1"/>
  <c r="BN252" i="1"/>
  <c r="Z254" i="1"/>
  <c r="BN254" i="1"/>
  <c r="Z257" i="1"/>
  <c r="BN257" i="1"/>
  <c r="Y260" i="1"/>
  <c r="Z263" i="1"/>
  <c r="Z268" i="1" s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R615" i="1"/>
  <c r="Z285" i="1"/>
  <c r="Z289" i="1" s="1"/>
  <c r="BN285" i="1"/>
  <c r="Z287" i="1"/>
  <c r="BN287" i="1"/>
  <c r="Y290" i="1"/>
  <c r="Y295" i="1"/>
  <c r="T615" i="1"/>
  <c r="Y300" i="1"/>
  <c r="Z303" i="1"/>
  <c r="Z304" i="1" s="1"/>
  <c r="BN303" i="1"/>
  <c r="U615" i="1"/>
  <c r="Z313" i="1"/>
  <c r="Z315" i="1" s="1"/>
  <c r="BN313" i="1"/>
  <c r="Y316" i="1"/>
  <c r="Z319" i="1"/>
  <c r="Z322" i="1" s="1"/>
  <c r="BN319" i="1"/>
  <c r="Z321" i="1"/>
  <c r="BN321" i="1"/>
  <c r="Z325" i="1"/>
  <c r="BN325" i="1"/>
  <c r="BP325" i="1"/>
  <c r="Z327" i="1"/>
  <c r="BN327" i="1"/>
  <c r="Z329" i="1"/>
  <c r="BN329" i="1"/>
  <c r="Z334" i="1"/>
  <c r="Z337" i="1" s="1"/>
  <c r="BN334" i="1"/>
  <c r="BP334" i="1"/>
  <c r="Z336" i="1"/>
  <c r="BN336" i="1"/>
  <c r="Y344" i="1"/>
  <c r="Z342" i="1"/>
  <c r="Z344" i="1" s="1"/>
  <c r="BN342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Y380" i="1"/>
  <c r="BP384" i="1"/>
  <c r="BN384" i="1"/>
  <c r="Z384" i="1"/>
  <c r="Z386" i="1" s="1"/>
  <c r="Y391" i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18" i="1"/>
  <c r="BP430" i="1"/>
  <c r="BN430" i="1"/>
  <c r="Z430" i="1"/>
  <c r="Z451" i="1" s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63" i="1"/>
  <c r="Y462" i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31" i="1"/>
  <c r="BN531" i="1"/>
  <c r="Z531" i="1"/>
  <c r="Y535" i="1"/>
  <c r="BP539" i="1"/>
  <c r="BN539" i="1"/>
  <c r="Z539" i="1"/>
  <c r="Z541" i="1" s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41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535" i="1"/>
  <c r="Z521" i="1"/>
  <c r="Z585" i="1"/>
  <c r="Z477" i="1"/>
  <c r="Z331" i="1"/>
  <c r="Z235" i="1"/>
  <c r="Z127" i="1"/>
  <c r="Z91" i="1"/>
  <c r="Y609" i="1"/>
  <c r="Y606" i="1"/>
  <c r="Z413" i="1"/>
  <c r="Z399" i="1"/>
  <c r="Z375" i="1"/>
  <c r="Y605" i="1"/>
  <c r="Y607" i="1"/>
  <c r="Z610" i="1"/>
  <c r="Z350" i="1"/>
  <c r="Y608" i="1" l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<sst xmlns="http://schemas.openxmlformats.org/spreadsheetml/2006/main" count="2540" uniqueCount="832">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</sst>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2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3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200</v>
      </c>
      <c r="Y67" s="385">
        <f t="shared" si="11"/>
        <v>205.20000000000002</v>
      </c>
      <c r="Z67" s="36">
        <f>IFERROR(IF(Y67=0,"",ROUNDUP(Y67/H67,0)*0.02175),"")</f>
        <v>0.41324999999999995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208.88888888888889</v>
      </c>
      <c r="BN67" s="64">
        <f t="shared" si="13"/>
        <v>214.32</v>
      </c>
      <c r="BO67" s="64">
        <f t="shared" si="14"/>
        <v>0.3306878306878307</v>
      </c>
      <c r="BP67" s="64">
        <f t="shared" si="15"/>
        <v>0.33928571428571425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9</v>
      </c>
      <c r="Y69" s="385">
        <f t="shared" si="11"/>
        <v>9</v>
      </c>
      <c r="Z69" s="36">
        <f>IFERROR(IF(Y69=0,"",ROUNDUP(Y69/H69,0)*0.00937),"")</f>
        <v>1.874E-2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9.48</v>
      </c>
      <c r="BN69" s="64">
        <f t="shared" si="13"/>
        <v>9.48</v>
      </c>
      <c r="BO69" s="64">
        <f t="shared" si="14"/>
        <v>1.6666666666666666E-2</v>
      </c>
      <c r="BP69" s="64">
        <f t="shared" si="15"/>
        <v>1.6666666666666666E-2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20.518518518518519</v>
      </c>
      <c r="Y72" s="386">
        <f>IFERROR(Y66/H66,"0")+IFERROR(Y67/H67,"0")+IFERROR(Y68/H68,"0")+IFERROR(Y69/H69,"0")+IFERROR(Y70/H70,"0")+IFERROR(Y71/H71,"0")</f>
        <v>21</v>
      </c>
      <c r="Z72" s="386">
        <f>IFERROR(IF(Z66="",0,Z66),"0")+IFERROR(IF(Z67="",0,Z67),"0")+IFERROR(IF(Z68="",0,Z68),"0")+IFERROR(IF(Z69="",0,Z69),"0")+IFERROR(IF(Z70="",0,Z70),"0")+IFERROR(IF(Z71="",0,Z71),"0")</f>
        <v>0.43198999999999993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209</v>
      </c>
      <c r="Y73" s="386">
        <f>IFERROR(SUM(Y66:Y71),"0")</f>
        <v>214.20000000000002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100</v>
      </c>
      <c r="Y75" s="385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9.2592592592592595</v>
      </c>
      <c r="Y77" s="386">
        <f>IFERROR(Y75/H75,"0")+IFERROR(Y76/H76,"0")</f>
        <v>10</v>
      </c>
      <c r="Z77" s="386">
        <f>IFERROR(IF(Z75="",0,Z75),"0")+IFERROR(IF(Z76="",0,Z76),"0")</f>
        <v>0.21749999999999997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100</v>
      </c>
      <c r="Y78" s="386">
        <f>IFERROR(SUM(Y75:Y76),"0")</f>
        <v>108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160</v>
      </c>
      <c r="Y318" s="385">
        <f>IFERROR(IF(X318="",0,CEILING((X318/$H318),1)*$H318),"")</f>
        <v>163.80000000000001</v>
      </c>
      <c r="Z318" s="36">
        <f>IFERROR(IF(Y318=0,"",ROUNDUP(Y318/H318,0)*0.00753),"")</f>
        <v>0.29366999999999999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169.9047619047619</v>
      </c>
      <c r="BN318" s="64">
        <f>IFERROR(Y318*I318/H318,"0")</f>
        <v>173.94</v>
      </c>
      <c r="BO318" s="64">
        <f>IFERROR(1/J318*(X318/H318),"0")</f>
        <v>0.24420024420024419</v>
      </c>
      <c r="BP318" s="64">
        <f>IFERROR(1/J318*(Y318/H318),"0")</f>
        <v>0.25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60</v>
      </c>
      <c r="Y319" s="385">
        <f>IFERROR(IF(X319="",0,CEILING((X319/$H319),1)*$H319),"")</f>
        <v>63</v>
      </c>
      <c r="Z319" s="36">
        <f>IFERROR(IF(Y319=0,"",ROUNDUP(Y319/H319,0)*0.00753),"")</f>
        <v>0.11295000000000001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63.714285714285715</v>
      </c>
      <c r="BN319" s="64">
        <f>IFERROR(Y319*I319/H319,"0")</f>
        <v>66.900000000000006</v>
      </c>
      <c r="BO319" s="64">
        <f>IFERROR(1/J319*(X319/H319),"0")</f>
        <v>9.1575091575091569E-2</v>
      </c>
      <c r="BP319" s="64">
        <f>IFERROR(1/J319*(Y319/H319),"0")</f>
        <v>9.6153846153846145E-2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52.38095238095238</v>
      </c>
      <c r="Y322" s="386">
        <f>IFERROR(Y318/H318,"0")+IFERROR(Y319/H319,"0")+IFERROR(Y320/H320,"0")+IFERROR(Y321/H321,"0")</f>
        <v>54</v>
      </c>
      <c r="Z322" s="386">
        <f>IFERROR(IF(Z318="",0,Z318),"0")+IFERROR(IF(Z319="",0,Z319),"0")+IFERROR(IF(Z320="",0,Z320),"0")+IFERROR(IF(Z321="",0,Z321),"0")</f>
        <v>0.40661999999999998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220</v>
      </c>
      <c r="Y323" s="386">
        <f>IFERROR(SUM(Y318:Y321),"0")</f>
        <v>226.8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1500</v>
      </c>
      <c r="Y325" s="385">
        <f t="shared" ref="Y325:Y330" si="57">IFERROR(IF(X325="",0,CEILING((X325/$H325),1)*$H325),"")</f>
        <v>1505.3999999999999</v>
      </c>
      <c r="Z325" s="36">
        <f>IFERROR(IF(Y325=0,"",ROUNDUP(Y325/H325,0)*0.02175),"")</f>
        <v>4.1977500000000001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1607.3076923076924</v>
      </c>
      <c r="BN325" s="64">
        <f t="shared" ref="BN325:BN330" si="59">IFERROR(Y325*I325/H325,"0")</f>
        <v>1613.0940000000001</v>
      </c>
      <c r="BO325" s="64">
        <f t="shared" ref="BO325:BO330" si="60">IFERROR(1/J325*(X325/H325),"0")</f>
        <v>3.4340659340659343</v>
      </c>
      <c r="BP325" s="64">
        <f t="shared" ref="BP325:BP330" si="61">IFERROR(1/J325*(Y325/H325),"0")</f>
        <v>3.4464285714285712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192.30769230769232</v>
      </c>
      <c r="Y331" s="386">
        <f>IFERROR(Y325/H325,"0")+IFERROR(Y326/H326,"0")+IFERROR(Y327/H327,"0")+IFERROR(Y328/H328,"0")+IFERROR(Y329/H329,"0")+IFERROR(Y330/H330,"0")</f>
        <v>193</v>
      </c>
      <c r="Z331" s="386">
        <f>IFERROR(IF(Z325="",0,Z325),"0")+IFERROR(IF(Z326="",0,Z326),"0")+IFERROR(IF(Z327="",0,Z327),"0")+IFERROR(IF(Z328="",0,Z328),"0")+IFERROR(IF(Z329="",0,Z329),"0")+IFERROR(IF(Z330="",0,Z330),"0")</f>
        <v>4.1977500000000001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1500</v>
      </c>
      <c r="Y332" s="386">
        <f>IFERROR(SUM(Y325:Y330),"0")</f>
        <v>1505.3999999999999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400</v>
      </c>
      <c r="Y335" s="385">
        <f>IFERROR(IF(X335="",0,CEILING((X335/$H335),1)*$H335),"")</f>
        <v>405.59999999999997</v>
      </c>
      <c r="Z335" s="36">
        <f>IFERROR(IF(Y335=0,"",ROUNDUP(Y335/H335,0)*0.02175),"")</f>
        <v>1.131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428.92307692307696</v>
      </c>
      <c r="BN335" s="64">
        <f>IFERROR(Y335*I335/H335,"0")</f>
        <v>434.928</v>
      </c>
      <c r="BO335" s="64">
        <f>IFERROR(1/J335*(X335/H335),"0")</f>
        <v>0.91575091575091572</v>
      </c>
      <c r="BP335" s="64">
        <f>IFERROR(1/J335*(Y335/H335),"0")</f>
        <v>0.92857142857142849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51.282051282051285</v>
      </c>
      <c r="Y337" s="386">
        <f>IFERROR(Y334/H334,"0")+IFERROR(Y335/H335,"0")+IFERROR(Y336/H336,"0")</f>
        <v>52</v>
      </c>
      <c r="Z337" s="386">
        <f>IFERROR(IF(Z334="",0,Z334),"0")+IFERROR(IF(Z335="",0,Z335),"0")+IFERROR(IF(Z336="",0,Z336),"0")</f>
        <v>1.131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400</v>
      </c>
      <c r="Y338" s="386">
        <f>IFERROR(SUM(Y334:Y336),"0")</f>
        <v>405.59999999999997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160</v>
      </c>
      <c r="Y358" s="385">
        <f>IFERROR(IF(X358="",0,CEILING((X358/$H358),1)*$H358),"")</f>
        <v>162</v>
      </c>
      <c r="Z358" s="36">
        <f>IFERROR(IF(Y358=0,"",ROUNDUP(Y358/H358,0)*0.02175),"")</f>
        <v>0.43499999999999994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171.14074074074074</v>
      </c>
      <c r="BN358" s="64">
        <f>IFERROR(Y358*I358/H358,"0")</f>
        <v>173.28</v>
      </c>
      <c r="BO358" s="64">
        <f>IFERROR(1/J358*(X358/H358),"0")</f>
        <v>0.35273368606701944</v>
      </c>
      <c r="BP358" s="64">
        <f>IFERROR(1/J358*(Y358/H358),"0")</f>
        <v>0.3571428571428571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19.753086419753089</v>
      </c>
      <c r="Y361" s="386">
        <f>IFERROR(Y358/H358,"0")+IFERROR(Y359/H359,"0")+IFERROR(Y360/H360,"0")</f>
        <v>20</v>
      </c>
      <c r="Z361" s="386">
        <f>IFERROR(IF(Z358="",0,Z358),"0")+IFERROR(IF(Z359="",0,Z359),"0")+IFERROR(IF(Z360="",0,Z360),"0")</f>
        <v>0.43499999999999994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160</v>
      </c>
      <c r="Y362" s="386">
        <f>IFERROR(SUM(Y358:Y360),"0")</f>
        <v>162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200</v>
      </c>
      <c r="Y367" s="385">
        <f t="shared" si="62"/>
        <v>210</v>
      </c>
      <c r="Z367" s="36">
        <f>IFERROR(IF(Y367=0,"",ROUNDUP(Y367/H367,0)*0.02175),"")</f>
        <v>0.30449999999999999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206.4</v>
      </c>
      <c r="BN367" s="64">
        <f t="shared" si="64"/>
        <v>216.72</v>
      </c>
      <c r="BO367" s="64">
        <f t="shared" si="65"/>
        <v>0.27777777777777779</v>
      </c>
      <c r="BP367" s="64">
        <f t="shared" si="66"/>
        <v>0.29166666666666663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13.333333333333334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0.30449999999999999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200</v>
      </c>
      <c r="Y376" s="386">
        <f>IFERROR(SUM(Y366:Y374),"0")</f>
        <v>210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260</v>
      </c>
      <c r="Y378" s="385">
        <f>IFERROR(IF(X378="",0,CEILING((X378/$H378),1)*$H378),"")</f>
        <v>270</v>
      </c>
      <c r="Z378" s="36">
        <f>IFERROR(IF(Y378=0,"",ROUNDUP(Y378/H378,0)*0.02175),"")</f>
        <v>0.39149999999999996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268.32</v>
      </c>
      <c r="BN378" s="64">
        <f>IFERROR(Y378*I378/H378,"0")</f>
        <v>278.64000000000004</v>
      </c>
      <c r="BO378" s="64">
        <f>IFERROR(1/J378*(X378/H378),"0")</f>
        <v>0.36111111111111105</v>
      </c>
      <c r="BP378" s="64">
        <f>IFERROR(1/J378*(Y378/H378),"0")</f>
        <v>0.375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17.333333333333332</v>
      </c>
      <c r="Y380" s="386">
        <f>IFERROR(Y378/H378,"0")+IFERROR(Y379/H379,"0")</f>
        <v>18</v>
      </c>
      <c r="Z380" s="386">
        <f>IFERROR(IF(Z378="",0,Z378),"0")+IFERROR(IF(Z379="",0,Z379),"0")</f>
        <v>0.39149999999999996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260</v>
      </c>
      <c r="Y381" s="386">
        <f>IFERROR(SUM(Y378:Y379),"0")</f>
        <v>270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3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0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3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5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68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25</v>
      </c>
      <c r="Y571" s="385">
        <f t="shared" si="95"/>
        <v>25.200000000000003</v>
      </c>
      <c r="Z571" s="36">
        <f>IFERROR(IF(Y571=0,"",ROUNDUP(Y571/H571,0)*0.00753),"")</f>
        <v>4.5179999999999998E-2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26.547619047619047</v>
      </c>
      <c r="BN571" s="64">
        <f t="shared" si="97"/>
        <v>26.76</v>
      </c>
      <c r="BO571" s="64">
        <f t="shared" si="98"/>
        <v>3.815628815628816E-2</v>
      </c>
      <c r="BP571" s="64">
        <f t="shared" si="99"/>
        <v>3.8461538461538464E-2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5.9523809523809526</v>
      </c>
      <c r="Y573" s="386">
        <f>IFERROR(Y567/H567,"0")+IFERROR(Y568/H568,"0")+IFERROR(Y569/H569,"0")+IFERROR(Y570/H570,"0")+IFERROR(Y571/H571,"0")+IFERROR(Y572/H572,"0")</f>
        <v>6</v>
      </c>
      <c r="Z573" s="386">
        <f>IFERROR(IF(Z567="",0,Z567),"0")+IFERROR(IF(Z568="",0,Z568),"0")+IFERROR(IF(Z569="",0,Z569),"0")+IFERROR(IF(Z570="",0,Z570),"0")+IFERROR(IF(Z571="",0,Z571),"0")+IFERROR(IF(Z572="",0,Z572),"0")</f>
        <v>4.5179999999999998E-2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25</v>
      </c>
      <c r="Y574" s="386">
        <f>IFERROR(SUM(Y567:Y572),"0")</f>
        <v>25.200000000000003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3074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3127.1999999999994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3265.0715099715107</v>
      </c>
      <c r="Y606" s="386">
        <f>IFERROR(SUM(BN22:BN602),"0")</f>
        <v>3320.8620000000001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7</v>
      </c>
      <c r="Y607" s="38">
        <f>ROUNDUP(SUM(BP22:BP602),0)</f>
        <v>7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3440.0715099715107</v>
      </c>
      <c r="Y608" s="386">
        <f>GrossWeightTotalR+PalletQtyTotalR*25</f>
        <v>3495.8620000000001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382.12060778727448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388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7.5610399999999993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322.20000000000005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2137.7999999999997</v>
      </c>
      <c r="V615" s="46">
        <f>IFERROR(Y354*1,"0")+IFERROR(Y358*1,"0")+IFERROR(Y359*1,"0")+IFERROR(Y360*1,"0")</f>
        <v>162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480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25.200000000000003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