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8,24 ПОКОМ ЗПФ Сочи\"/>
    </mc:Choice>
  </mc:AlternateContent>
  <xr:revisionPtr revIDLastSave="0" documentId="13_ncr:1_{C59F3946-EC8A-46C9-A9DE-B0B1A1DABC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1" l="1"/>
  <c r="Q56" i="1"/>
  <c r="Q55" i="1"/>
  <c r="Q53" i="1"/>
  <c r="Q52" i="1"/>
  <c r="Q50" i="1"/>
  <c r="Q49" i="1"/>
  <c r="Q47" i="1"/>
  <c r="Q40" i="1"/>
  <c r="Q36" i="1"/>
  <c r="Q35" i="1"/>
  <c r="Q34" i="1"/>
  <c r="Q32" i="1"/>
  <c r="Q31" i="1"/>
  <c r="Q30" i="1"/>
  <c r="Q28" i="1"/>
  <c r="Q27" i="1"/>
  <c r="Q26" i="1"/>
  <c r="Q17" i="1"/>
  <c r="Q15" i="1"/>
  <c r="Q14" i="1"/>
  <c r="Q13" i="1"/>
  <c r="Q10" i="1"/>
  <c r="P5" i="1"/>
  <c r="U33" i="1" l="1"/>
  <c r="V33" i="1"/>
  <c r="U6" i="1"/>
  <c r="V6" i="1"/>
  <c r="O59" i="1"/>
  <c r="O58" i="1"/>
  <c r="Q58" i="1" s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Q41" i="1" s="1"/>
  <c r="O40" i="1"/>
  <c r="O39" i="1"/>
  <c r="O38" i="1"/>
  <c r="O37" i="1"/>
  <c r="O36" i="1"/>
  <c r="O35" i="1"/>
  <c r="O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Q16" i="1" s="1"/>
  <c r="O15" i="1"/>
  <c r="O14" i="1"/>
  <c r="O13" i="1"/>
  <c r="O12" i="1"/>
  <c r="O11" i="1"/>
  <c r="O10" i="1"/>
  <c r="O9" i="1"/>
  <c r="O8" i="1"/>
  <c r="O7" i="1"/>
  <c r="AH59" i="1"/>
  <c r="AH58" i="1"/>
  <c r="AF58" i="1" s="1"/>
  <c r="AH57" i="1"/>
  <c r="AH54" i="1"/>
  <c r="AF54" i="1" s="1"/>
  <c r="AH53" i="1"/>
  <c r="AH52" i="1"/>
  <c r="AF52" i="1" s="1"/>
  <c r="AH49" i="1"/>
  <c r="AH44" i="1"/>
  <c r="AH42" i="1"/>
  <c r="AH40" i="1"/>
  <c r="AH39" i="1"/>
  <c r="AH38" i="1"/>
  <c r="AH37" i="1"/>
  <c r="AH36" i="1"/>
  <c r="AH29" i="1"/>
  <c r="AH27" i="1"/>
  <c r="AH25" i="1"/>
  <c r="AH24" i="1"/>
  <c r="AH21" i="1"/>
  <c r="AH19" i="1"/>
  <c r="AH16" i="1"/>
  <c r="AH15" i="1"/>
  <c r="AH14" i="1"/>
  <c r="AH13" i="1"/>
  <c r="AH10" i="1"/>
  <c r="V7" i="1" l="1"/>
  <c r="V9" i="1"/>
  <c r="V11" i="1"/>
  <c r="Q11" i="1"/>
  <c r="V13" i="1"/>
  <c r="AF13" i="1"/>
  <c r="V15" i="1"/>
  <c r="V17" i="1"/>
  <c r="V19" i="1"/>
  <c r="AF19" i="1"/>
  <c r="V21" i="1"/>
  <c r="Q21" i="1"/>
  <c r="V23" i="1"/>
  <c r="Q23" i="1"/>
  <c r="V25" i="1"/>
  <c r="AF25" i="1"/>
  <c r="V27" i="1"/>
  <c r="AF27" i="1"/>
  <c r="AG27" i="1" s="1"/>
  <c r="V29" i="1"/>
  <c r="U29" i="1"/>
  <c r="V31" i="1"/>
  <c r="V34" i="1"/>
  <c r="V36" i="1"/>
  <c r="AF36" i="1"/>
  <c r="AG36" i="1" s="1"/>
  <c r="V38" i="1"/>
  <c r="U38" i="1"/>
  <c r="V40" i="1"/>
  <c r="V42" i="1"/>
  <c r="AF42" i="1"/>
  <c r="V44" i="1"/>
  <c r="AF44" i="1"/>
  <c r="AG44" i="1" s="1"/>
  <c r="AF29" i="1"/>
  <c r="AG29" i="1" s="1"/>
  <c r="V8" i="1"/>
  <c r="Q8" i="1"/>
  <c r="V10" i="1"/>
  <c r="AF10" i="1"/>
  <c r="V12" i="1"/>
  <c r="U12" i="1"/>
  <c r="V14" i="1"/>
  <c r="AF14" i="1"/>
  <c r="V16" i="1"/>
  <c r="AF16" i="1"/>
  <c r="V18" i="1"/>
  <c r="V20" i="1"/>
  <c r="Q20" i="1"/>
  <c r="V22" i="1"/>
  <c r="Q22" i="1"/>
  <c r="V24" i="1"/>
  <c r="U24" i="1"/>
  <c r="V26" i="1"/>
  <c r="V28" i="1"/>
  <c r="V30" i="1"/>
  <c r="AF30" i="1"/>
  <c r="V32" i="1"/>
  <c r="V35" i="1"/>
  <c r="V37" i="1"/>
  <c r="Q37" i="1"/>
  <c r="AF37" i="1" s="1"/>
  <c r="V39" i="1"/>
  <c r="AF39" i="1"/>
  <c r="V41" i="1"/>
  <c r="V43" i="1"/>
  <c r="V45" i="1"/>
  <c r="U45" i="1"/>
  <c r="V47" i="1"/>
  <c r="V49" i="1"/>
  <c r="U49" i="1"/>
  <c r="V51" i="1"/>
  <c r="V53" i="1"/>
  <c r="V55" i="1"/>
  <c r="V57" i="1"/>
  <c r="AF57" i="1"/>
  <c r="V59" i="1"/>
  <c r="AF59" i="1"/>
  <c r="R52" i="1"/>
  <c r="U52" i="1" s="1"/>
  <c r="AG52" i="1"/>
  <c r="R54" i="1"/>
  <c r="U54" i="1" s="1"/>
  <c r="AG54" i="1"/>
  <c r="R58" i="1"/>
  <c r="U58" i="1" s="1"/>
  <c r="AG58" i="1"/>
  <c r="U25" i="1"/>
  <c r="U42" i="1"/>
  <c r="V46" i="1"/>
  <c r="U46" i="1"/>
  <c r="V48" i="1"/>
  <c r="V50" i="1"/>
  <c r="V52" i="1"/>
  <c r="V54" i="1"/>
  <c r="V56" i="1"/>
  <c r="V58" i="1"/>
  <c r="U19" i="1"/>
  <c r="U44" i="1"/>
  <c r="U10" i="1"/>
  <c r="U14" i="1"/>
  <c r="U26" i="1"/>
  <c r="U39" i="1"/>
  <c r="U43" i="1"/>
  <c r="U51" i="1"/>
  <c r="AH8" i="1"/>
  <c r="AH12" i="1"/>
  <c r="AF12" i="1" s="1"/>
  <c r="AH18" i="1"/>
  <c r="AH28" i="1"/>
  <c r="AH35" i="1"/>
  <c r="AH41" i="1"/>
  <c r="AF41" i="1" s="1"/>
  <c r="AH45" i="1"/>
  <c r="AH48" i="1"/>
  <c r="AF48" i="1" s="1"/>
  <c r="AH56" i="1"/>
  <c r="AF56" i="1" s="1"/>
  <c r="AH7" i="1"/>
  <c r="AF28" i="1" l="1"/>
  <c r="AG28" i="1" s="1"/>
  <c r="AF7" i="1"/>
  <c r="AG7" i="1" s="1"/>
  <c r="R44" i="1"/>
  <c r="R27" i="1"/>
  <c r="U27" i="1" s="1"/>
  <c r="R36" i="1"/>
  <c r="U36" i="1" s="1"/>
  <c r="R29" i="1"/>
  <c r="AF21" i="1"/>
  <c r="R46" i="1"/>
  <c r="AG59" i="1"/>
  <c r="R59" i="1"/>
  <c r="U59" i="1" s="1"/>
  <c r="AG57" i="1"/>
  <c r="R57" i="1"/>
  <c r="U57" i="1" s="1"/>
  <c r="R51" i="1"/>
  <c r="AG39" i="1"/>
  <c r="R39" i="1"/>
  <c r="AG37" i="1"/>
  <c r="R37" i="1"/>
  <c r="U37" i="1" s="1"/>
  <c r="AG16" i="1"/>
  <c r="R16" i="1"/>
  <c r="U16" i="1" s="1"/>
  <c r="AG14" i="1"/>
  <c r="R14" i="1"/>
  <c r="AG10" i="1"/>
  <c r="R10" i="1"/>
  <c r="AG42" i="1"/>
  <c r="R42" i="1"/>
  <c r="AG25" i="1"/>
  <c r="R25" i="1"/>
  <c r="AG19" i="1"/>
  <c r="R19" i="1"/>
  <c r="AG13" i="1"/>
  <c r="R13" i="1"/>
  <c r="U13" i="1" s="1"/>
  <c r="R30" i="1"/>
  <c r="U30" i="1" s="1"/>
  <c r="AG30" i="1"/>
  <c r="AF53" i="1"/>
  <c r="AF49" i="1"/>
  <c r="AF40" i="1"/>
  <c r="AF24" i="1"/>
  <c r="AF15" i="1"/>
  <c r="AF45" i="1"/>
  <c r="AG45" i="1" s="1"/>
  <c r="AF35" i="1"/>
  <c r="R35" i="1" s="1"/>
  <c r="U35" i="1" s="1"/>
  <c r="AF18" i="1"/>
  <c r="AG18" i="1" s="1"/>
  <c r="AF8" i="1"/>
  <c r="R8" i="1" s="1"/>
  <c r="U8" i="1" s="1"/>
  <c r="AF38" i="1"/>
  <c r="R48" i="1"/>
  <c r="U48" i="1" s="1"/>
  <c r="AG48" i="1"/>
  <c r="R41" i="1"/>
  <c r="U41" i="1" s="1"/>
  <c r="AG41" i="1"/>
  <c r="R12" i="1"/>
  <c r="AG12" i="1"/>
  <c r="R56" i="1"/>
  <c r="U56" i="1" s="1"/>
  <c r="AG56" i="1"/>
  <c r="AH55" i="1"/>
  <c r="AF55" i="1" s="1"/>
  <c r="AH34" i="1"/>
  <c r="AF34" i="1" s="1"/>
  <c r="AH31" i="1"/>
  <c r="AF31" i="1" s="1"/>
  <c r="AH26" i="1"/>
  <c r="AF26" i="1" s="1"/>
  <c r="AH22" i="1"/>
  <c r="AF22" i="1" s="1"/>
  <c r="AH9" i="1"/>
  <c r="AF9" i="1" s="1"/>
  <c r="AH50" i="1"/>
  <c r="AF50" i="1" s="1"/>
  <c r="AH47" i="1"/>
  <c r="AF47" i="1" s="1"/>
  <c r="AH43" i="1"/>
  <c r="AF43" i="1" s="1"/>
  <c r="AH32" i="1"/>
  <c r="AF32" i="1" s="1"/>
  <c r="AH23" i="1"/>
  <c r="AF23" i="1" s="1"/>
  <c r="AH20" i="1"/>
  <c r="AF20" i="1" s="1"/>
  <c r="AH17" i="1"/>
  <c r="AF17" i="1" s="1"/>
  <c r="AH11" i="1"/>
  <c r="AF11" i="1" s="1"/>
  <c r="R28" i="1" l="1"/>
  <c r="U28" i="1" s="1"/>
  <c r="R45" i="1"/>
  <c r="R7" i="1"/>
  <c r="U7" i="1" s="1"/>
  <c r="R18" i="1"/>
  <c r="U18" i="1" s="1"/>
  <c r="AG8" i="1"/>
  <c r="AG21" i="1"/>
  <c r="R21" i="1"/>
  <c r="U21" i="1" s="1"/>
  <c r="AG35" i="1"/>
  <c r="AG38" i="1"/>
  <c r="R38" i="1"/>
  <c r="AG15" i="1"/>
  <c r="R15" i="1"/>
  <c r="U15" i="1" s="1"/>
  <c r="AG40" i="1"/>
  <c r="R40" i="1"/>
  <c r="U40" i="1" s="1"/>
  <c r="AG53" i="1"/>
  <c r="R53" i="1"/>
  <c r="U53" i="1" s="1"/>
  <c r="AG24" i="1"/>
  <c r="R24" i="1"/>
  <c r="AG49" i="1"/>
  <c r="R49" i="1"/>
  <c r="R11" i="1"/>
  <c r="U11" i="1" s="1"/>
  <c r="AG11" i="1"/>
  <c r="R20" i="1"/>
  <c r="U20" i="1" s="1"/>
  <c r="AG20" i="1"/>
  <c r="R32" i="1"/>
  <c r="U32" i="1" s="1"/>
  <c r="AG32" i="1"/>
  <c r="R47" i="1"/>
  <c r="U47" i="1" s="1"/>
  <c r="AG47" i="1"/>
  <c r="R9" i="1"/>
  <c r="U9" i="1" s="1"/>
  <c r="AG9" i="1"/>
  <c r="R26" i="1"/>
  <c r="AG26" i="1"/>
  <c r="R34" i="1"/>
  <c r="U34" i="1" s="1"/>
  <c r="AG34" i="1"/>
  <c r="R17" i="1"/>
  <c r="U17" i="1" s="1"/>
  <c r="AG17" i="1"/>
  <c r="R23" i="1"/>
  <c r="U23" i="1" s="1"/>
  <c r="AG23" i="1"/>
  <c r="R43" i="1"/>
  <c r="AG43" i="1"/>
  <c r="R50" i="1"/>
  <c r="U50" i="1" s="1"/>
  <c r="AG50" i="1"/>
  <c r="R22" i="1"/>
  <c r="U22" i="1" s="1"/>
  <c r="AG22" i="1"/>
  <c r="R31" i="1"/>
  <c r="U31" i="1" s="1"/>
  <c r="AG31" i="1"/>
  <c r="R55" i="1"/>
  <c r="U55" i="1" s="1"/>
  <c r="AG5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B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R5" i="1" l="1"/>
  <c r="AG5" i="1"/>
  <c r="AD5" i="1"/>
  <c r="K5" i="1"/>
</calcChain>
</file>

<file path=xl/sharedStrings.xml><?xml version="1.0" encoding="utf-8"?>
<sst xmlns="http://schemas.openxmlformats.org/spreadsheetml/2006/main" count="173" uniqueCount="104">
  <si>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</si>
  <si>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</si>
  <si>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</si>
  <si>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</si>
  <si>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</si>
  <si>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</si>
  <si>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</si>
  <si>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</si>
  <si>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</si>
  <si>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</si>
  <si>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</si>
  <si>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</si>
  <si>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</si>
  <si>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</si>
  <si>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</si>
  <si>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</si>
  <si>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</si>
  <si>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</si>
  <si>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</si>
  <si>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</si>
  <si>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</si>
  <si>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</si>
  <si>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</si>
  <si>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</si>
  <si>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</si>
  <si>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</si>
  <si>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07,08,</t>
  </si>
  <si>
    <t>18,07,</t>
  </si>
  <si>
    <t>08,07,</t>
  </si>
  <si>
    <t>24,06,</t>
  </si>
  <si>
    <t>10,06,</t>
  </si>
  <si>
    <t>03,06,</t>
  </si>
  <si>
    <t>20,05,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</si>
  <si>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</si>
  <si>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</si>
  <si>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</si>
  <si>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</si>
  <si>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</si>
  <si>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</si>
  <si>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</si>
  <si>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</si>
  <si>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</si>
  <si>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</si>
  <si>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</si>
  <si>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</si>
  <si>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</si>
  <si>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</si>
  <si>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</si>
  <si>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</si>
  <si>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</si>
  <si>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</si>
  <si>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</si>
  <si>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</si>
  <si>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</si>
  <si>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</si>
  <si>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</si>
  <si>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</si>
  <si>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</si>
  <si>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</si>
  <si>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</si>
  <si>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</si>
  <si>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</si>
  <si>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</si>
  <si>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</si>
  <si>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</si>
  <si>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</si>
  <si>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</si>
  <si>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</si>
  <si>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</si>
  <si>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</si>
  <si>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</si>
  <si>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</si>
  <si>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</si>
  <si>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</si>
  <si>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</si>
  <si>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</si>
  <si>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</si>
  <si>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</si>
  <si>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</si>
  <si>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</si>
  <si>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</si>
  <si>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</si>
  <si>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</si>
  <si>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</si>
  <si>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</si>
  <si>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</si>
  <si>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</si>
  <si>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</si>
  <si>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</si>
  <si>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</si>
  <si>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</si>
  <si>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нет</t>
  </si>
  <si>
    <t>потребность</t>
  </si>
  <si>
    <t>кратно рядам</t>
  </si>
  <si>
    <t>отгрузит завод</t>
  </si>
  <si>
    <t>не менять!!!</t>
  </si>
  <si>
    <t>нужно увеличить продажи</t>
  </si>
  <si>
    <t>бофорта</t>
  </si>
  <si>
    <t>вывести</t>
  </si>
  <si>
    <t>БЫЛО</t>
  </si>
  <si>
    <t>ИТОГО</t>
  </si>
  <si>
    <t>выводим</t>
  </si>
  <si>
    <t>убрать из заказа (Шляконов тел.)</t>
  </si>
  <si>
    <t>12,08,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</si>
</sst>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u/>
      <sz val="10"/>
      <name val="Arial"/>
    </font>
    <font>
      <b/>
      <u/>
      <sz val="11"/>
      <color rgb="FFFF0000"/>
      <name val="Calibri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4" borderId="2" xfId="1" applyNumberFormat="1" applyFont="1" applyFill="1" applyBorder="1"/>
    <xf numFmtId="164" fontId="7" fillId="0" borderId="2" xfId="1" applyNumberFormat="1" applyFont="1" applyBorder="1"/>
    <xf numFmtId="0" fontId="4" fillId="0" borderId="0" xfId="0" applyFont="1"/>
    <xf numFmtId="164" fontId="5" fillId="5" borderId="1" xfId="1" applyNumberFormat="1" applyFont="1" applyFill="1"/>
    <xf numFmtId="164" fontId="1" fillId="6" borderId="1" xfId="1" applyNumberFormat="1" applyFill="1"/>
    <xf numFmtId="164" fontId="1" fillId="4" borderId="3" xfId="1" applyNumberFormat="1" applyFill="1" applyBorder="1"/>
    <xf numFmtId="164" fontId="1" fillId="0" borderId="3" xfId="1" applyNumberFormat="1" applyBorder="1"/>
    <xf numFmtId="164" fontId="9" fillId="0" borderId="1" xfId="1" applyNumberFormat="1" applyFont="1"/>
    <xf numFmtId="164" fontId="10" fillId="2" borderId="1" xfId="1" applyNumberFormat="1" applyFont="1" applyFill="1"/>
    <xf numFmtId="164" fontId="9" fillId="3" borderId="1" xfId="1" applyNumberFormat="1" applyFont="1" applyFill="1"/>
    <xf numFmtId="164" fontId="9" fillId="4" borderId="4" xfId="1" applyNumberFormat="1" applyFont="1" applyFill="1" applyBorder="1"/>
    <xf numFmtId="164" fontId="9" fillId="0" borderId="4" xfId="1" applyNumberFormat="1" applyFont="1" applyBorder="1"/>
    <xf numFmtId="0" fontId="11" fillId="0" borderId="0" xfId="0" applyFont="1"/>
    <xf numFmtId="164" fontId="9" fillId="7" borderId="4" xfId="1" applyNumberFormat="1" applyFont="1" applyFill="1" applyBorder="1"/>
    <xf numFmtId="164" fontId="9" fillId="5" borderId="4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%20&#1089;&#1095;&#1088;&#1089;&#1095;%20&#1087;&#1086;&#1082;%20&#1079;&#1087;&#1092;%20v.2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K1" t="str">
            <v>продажи за Месяц</v>
          </cell>
          <cell r="R1" t="str">
            <v>отгрузит завод</v>
          </cell>
        </row>
        <row r="2">
          <cell r="K2" t="str">
            <v>20,06-19,07,24</v>
          </cell>
          <cell r="Q2" t="str">
            <v>потребность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продажи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O4" t="str">
            <v>14,07,</v>
          </cell>
          <cell r="P4" t="str">
            <v>18,07,</v>
          </cell>
          <cell r="R4" t="str">
            <v>не менять!!!</v>
          </cell>
          <cell r="W4" t="str">
            <v>08,07,</v>
          </cell>
          <cell r="X4" t="str">
            <v>24,06,</v>
          </cell>
          <cell r="Y4" t="str">
            <v>10,06,</v>
          </cell>
          <cell r="Z4" t="str">
            <v>03,06,</v>
          </cell>
          <cell r="AA4" t="str">
            <v>20,05,</v>
          </cell>
          <cell r="AB4" t="str">
            <v>01,05,</v>
          </cell>
          <cell r="AF4" t="str">
            <v>22,06,</v>
          </cell>
        </row>
        <row r="5">
          <cell r="E5">
            <v>3482.4999999999995</v>
          </cell>
          <cell r="F5">
            <v>7643.9</v>
          </cell>
          <cell r="J5">
            <v>3646.4999999999995</v>
          </cell>
          <cell r="L5">
            <v>-164</v>
          </cell>
          <cell r="M5">
            <v>0</v>
          </cell>
          <cell r="N5">
            <v>0</v>
          </cell>
          <cell r="O5">
            <v>15929.800000000001</v>
          </cell>
          <cell r="P5">
            <v>696.5</v>
          </cell>
          <cell r="Q5">
            <v>16347</v>
          </cell>
          <cell r="R5">
            <v>16934</v>
          </cell>
          <cell r="S5">
            <v>12022</v>
          </cell>
          <cell r="W5">
            <v>946.34000000000015</v>
          </cell>
          <cell r="X5">
            <v>1750.1600000000003</v>
          </cell>
          <cell r="Y5">
            <v>884.90000000000009</v>
          </cell>
          <cell r="Z5">
            <v>706.36000000000013</v>
          </cell>
          <cell r="AA5">
            <v>1552.3200000000002</v>
          </cell>
          <cell r="AB5">
            <v>718</v>
          </cell>
          <cell r="AD5">
            <v>6465.95</v>
          </cell>
          <cell r="AF5">
            <v>1748</v>
          </cell>
          <cell r="AG5">
            <v>6766.6799999999994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-39</v>
          </cell>
          <cell r="D6">
            <v>46</v>
          </cell>
          <cell r="E6">
            <v>20</v>
          </cell>
          <cell r="F6">
            <v>-13</v>
          </cell>
          <cell r="G6">
            <v>0</v>
          </cell>
          <cell r="H6" t="e">
            <v>#N/A</v>
          </cell>
          <cell r="J6">
            <v>20</v>
          </cell>
          <cell r="K6">
            <v>34.4</v>
          </cell>
          <cell r="L6">
            <v>0</v>
          </cell>
          <cell r="P6">
            <v>4</v>
          </cell>
          <cell r="U6">
            <v>-3.25</v>
          </cell>
          <cell r="V6">
            <v>-3.25</v>
          </cell>
          <cell r="W6">
            <v>3.4</v>
          </cell>
          <cell r="X6">
            <v>2</v>
          </cell>
          <cell r="Y6">
            <v>3.6</v>
          </cell>
          <cell r="Z6">
            <v>1.2</v>
          </cell>
          <cell r="AA6">
            <v>2.4</v>
          </cell>
          <cell r="AB6">
            <v>0.8</v>
          </cell>
          <cell r="AD6">
            <v>0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G7">
            <v>0.3</v>
          </cell>
          <cell r="H7">
            <v>180</v>
          </cell>
          <cell r="K7">
            <v>120.6</v>
          </cell>
          <cell r="L7">
            <v>0</v>
          </cell>
          <cell r="O7">
            <v>504</v>
          </cell>
          <cell r="P7">
            <v>0</v>
          </cell>
          <cell r="Q7">
            <v>420</v>
          </cell>
          <cell r="R7">
            <v>504</v>
          </cell>
          <cell r="S7">
            <v>336</v>
          </cell>
          <cell r="U7" t="e">
            <v>#DIV/0!</v>
          </cell>
          <cell r="V7" t="e">
            <v>#DIV/0!</v>
          </cell>
          <cell r="W7">
            <v>17.8</v>
          </cell>
          <cell r="X7">
            <v>26.6</v>
          </cell>
          <cell r="Y7">
            <v>6.2</v>
          </cell>
          <cell r="Z7">
            <v>9.8000000000000007</v>
          </cell>
          <cell r="AA7">
            <v>35</v>
          </cell>
          <cell r="AB7">
            <v>11.4</v>
          </cell>
          <cell r="AD7">
            <v>126</v>
          </cell>
          <cell r="AE7">
            <v>12</v>
          </cell>
          <cell r="AF7">
            <v>42</v>
          </cell>
          <cell r="AG7">
            <v>151.19999999999999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-2</v>
          </cell>
          <cell r="D8">
            <v>409</v>
          </cell>
          <cell r="E8">
            <v>4</v>
          </cell>
          <cell r="G8">
            <v>0.3</v>
          </cell>
          <cell r="H8">
            <v>180</v>
          </cell>
          <cell r="J8">
            <v>4</v>
          </cell>
          <cell r="K8">
            <v>202.8</v>
          </cell>
          <cell r="L8">
            <v>0</v>
          </cell>
          <cell r="O8">
            <v>672</v>
          </cell>
          <cell r="P8">
            <v>0.8</v>
          </cell>
          <cell r="Q8">
            <v>500</v>
          </cell>
          <cell r="R8">
            <v>504</v>
          </cell>
          <cell r="S8">
            <v>336</v>
          </cell>
          <cell r="U8">
            <v>1470</v>
          </cell>
          <cell r="V8">
            <v>840</v>
          </cell>
          <cell r="W8">
            <v>22.6</v>
          </cell>
          <cell r="X8">
            <v>49.4</v>
          </cell>
          <cell r="Y8">
            <v>15.8</v>
          </cell>
          <cell r="Z8">
            <v>12.4</v>
          </cell>
          <cell r="AA8">
            <v>44.4</v>
          </cell>
          <cell r="AB8">
            <v>13.6</v>
          </cell>
          <cell r="AD8">
            <v>150</v>
          </cell>
          <cell r="AE8">
            <v>12</v>
          </cell>
          <cell r="AF8">
            <v>42</v>
          </cell>
          <cell r="AG8">
            <v>151.19999999999999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384</v>
          </cell>
          <cell r="D9">
            <v>98</v>
          </cell>
          <cell r="E9">
            <v>219</v>
          </cell>
          <cell r="F9">
            <v>167</v>
          </cell>
          <cell r="G9">
            <v>0.3</v>
          </cell>
          <cell r="H9">
            <v>180</v>
          </cell>
          <cell r="J9">
            <v>224</v>
          </cell>
          <cell r="K9">
            <v>312.60000000000002</v>
          </cell>
          <cell r="L9">
            <v>-5</v>
          </cell>
          <cell r="O9">
            <v>672</v>
          </cell>
          <cell r="P9">
            <v>43.8</v>
          </cell>
          <cell r="Q9">
            <v>1500</v>
          </cell>
          <cell r="R9">
            <v>1512</v>
          </cell>
          <cell r="S9">
            <v>1008</v>
          </cell>
          <cell r="U9">
            <v>53.675799086757998</v>
          </cell>
          <cell r="V9">
            <v>19.155251141552512</v>
          </cell>
          <cell r="W9">
            <v>34.6</v>
          </cell>
          <cell r="X9">
            <v>90</v>
          </cell>
          <cell r="Y9">
            <v>22.8</v>
          </cell>
          <cell r="Z9">
            <v>17.2</v>
          </cell>
          <cell r="AA9">
            <v>57</v>
          </cell>
          <cell r="AB9">
            <v>23.2</v>
          </cell>
          <cell r="AD9">
            <v>450</v>
          </cell>
          <cell r="AE9">
            <v>12</v>
          </cell>
          <cell r="AF9">
            <v>126</v>
          </cell>
          <cell r="AG9">
            <v>453.59999999999997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89</v>
          </cell>
          <cell r="D10">
            <v>5</v>
          </cell>
          <cell r="E10">
            <v>82</v>
          </cell>
          <cell r="F10">
            <v>7</v>
          </cell>
          <cell r="G10">
            <v>0.3</v>
          </cell>
          <cell r="H10">
            <v>180</v>
          </cell>
          <cell r="J10">
            <v>141</v>
          </cell>
          <cell r="K10">
            <v>48</v>
          </cell>
          <cell r="L10">
            <v>-59</v>
          </cell>
          <cell r="O10">
            <v>168</v>
          </cell>
          <cell r="P10">
            <v>16.399999999999999</v>
          </cell>
          <cell r="Q10">
            <v>500</v>
          </cell>
          <cell r="R10">
            <v>504</v>
          </cell>
          <cell r="S10">
            <v>336</v>
          </cell>
          <cell r="U10">
            <v>41.402439024390247</v>
          </cell>
          <cell r="V10">
            <v>10.670731707317074</v>
          </cell>
          <cell r="W10">
            <v>10</v>
          </cell>
          <cell r="X10">
            <v>3.2</v>
          </cell>
          <cell r="Y10">
            <v>10.199999999999999</v>
          </cell>
          <cell r="Z10">
            <v>7.2</v>
          </cell>
          <cell r="AA10">
            <v>7.2</v>
          </cell>
          <cell r="AB10">
            <v>5.8</v>
          </cell>
          <cell r="AD10">
            <v>150</v>
          </cell>
          <cell r="AE10">
            <v>12</v>
          </cell>
          <cell r="AF10">
            <v>42</v>
          </cell>
          <cell r="AG10">
            <v>151.19999999999999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165</v>
          </cell>
          <cell r="D11">
            <v>5</v>
          </cell>
          <cell r="E11">
            <v>220</v>
          </cell>
          <cell r="F11">
            <v>-63</v>
          </cell>
          <cell r="G11">
            <v>0.3</v>
          </cell>
          <cell r="H11">
            <v>180</v>
          </cell>
          <cell r="J11">
            <v>235</v>
          </cell>
          <cell r="K11">
            <v>370.8</v>
          </cell>
          <cell r="L11">
            <v>-15</v>
          </cell>
          <cell r="O11">
            <v>840</v>
          </cell>
          <cell r="P11">
            <v>44</v>
          </cell>
          <cell r="Q11">
            <v>1000</v>
          </cell>
          <cell r="R11">
            <v>1008</v>
          </cell>
          <cell r="S11">
            <v>840</v>
          </cell>
          <cell r="U11">
            <v>40.56818181818182</v>
          </cell>
          <cell r="V11">
            <v>17.65909090909091</v>
          </cell>
          <cell r="W11">
            <v>26</v>
          </cell>
          <cell r="X11">
            <v>86.2</v>
          </cell>
          <cell r="Y11">
            <v>25.4</v>
          </cell>
          <cell r="Z11">
            <v>23.4</v>
          </cell>
          <cell r="AA11">
            <v>58.2</v>
          </cell>
          <cell r="AB11">
            <v>24</v>
          </cell>
          <cell r="AD11">
            <v>300</v>
          </cell>
          <cell r="AE11">
            <v>12</v>
          </cell>
          <cell r="AF11">
            <v>84</v>
          </cell>
          <cell r="AG11">
            <v>302.39999999999998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-3</v>
          </cell>
          <cell r="D12">
            <v>88</v>
          </cell>
          <cell r="G12">
            <v>0.09</v>
          </cell>
          <cell r="H12">
            <v>180</v>
          </cell>
          <cell r="K12">
            <v>108.99</v>
          </cell>
          <cell r="L12">
            <v>0</v>
          </cell>
          <cell r="O12">
            <v>1344</v>
          </cell>
          <cell r="P12">
            <v>0</v>
          </cell>
          <cell r="Q12">
            <v>1440</v>
          </cell>
          <cell r="R12">
            <v>1344</v>
          </cell>
          <cell r="S12">
            <v>1440</v>
          </cell>
          <cell r="U12" t="e">
            <v>#DIV/0!</v>
          </cell>
          <cell r="V12" t="e">
            <v>#DIV/0!</v>
          </cell>
          <cell r="W12">
            <v>98</v>
          </cell>
          <cell r="X12">
            <v>43.2</v>
          </cell>
          <cell r="Y12">
            <v>51.2</v>
          </cell>
          <cell r="Z12">
            <v>55</v>
          </cell>
          <cell r="AA12">
            <v>56.2</v>
          </cell>
          <cell r="AB12">
            <v>2</v>
          </cell>
          <cell r="AD12">
            <v>129.6</v>
          </cell>
          <cell r="AE12">
            <v>24</v>
          </cell>
          <cell r="AF12">
            <v>56</v>
          </cell>
          <cell r="AG12">
            <v>120.96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37</v>
          </cell>
          <cell r="D13">
            <v>1</v>
          </cell>
          <cell r="E13">
            <v>30</v>
          </cell>
          <cell r="F13">
            <v>-1</v>
          </cell>
          <cell r="G13">
            <v>0.36</v>
          </cell>
          <cell r="H13">
            <v>180</v>
          </cell>
          <cell r="J13">
            <v>36</v>
          </cell>
          <cell r="K13">
            <v>74.88</v>
          </cell>
          <cell r="L13">
            <v>-6</v>
          </cell>
          <cell r="O13">
            <v>420</v>
          </cell>
          <cell r="P13">
            <v>6</v>
          </cell>
          <cell r="R13">
            <v>0</v>
          </cell>
          <cell r="U13">
            <v>69.833333333333329</v>
          </cell>
          <cell r="V13">
            <v>69.833333333333329</v>
          </cell>
          <cell r="W13">
            <v>13.8</v>
          </cell>
          <cell r="X13">
            <v>13.2</v>
          </cell>
          <cell r="Y13">
            <v>11.4</v>
          </cell>
          <cell r="Z13">
            <v>5.4</v>
          </cell>
          <cell r="AA13">
            <v>13.6</v>
          </cell>
          <cell r="AB13">
            <v>3</v>
          </cell>
          <cell r="AD13">
            <v>0</v>
          </cell>
          <cell r="AE13">
            <v>10</v>
          </cell>
          <cell r="AF13">
            <v>0</v>
          </cell>
          <cell r="AG13">
            <v>0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</v>
          </cell>
          <cell r="E14">
            <v>11</v>
          </cell>
          <cell r="G14">
            <v>1</v>
          </cell>
          <cell r="H14">
            <v>180</v>
          </cell>
          <cell r="J14">
            <v>11</v>
          </cell>
          <cell r="K14">
            <v>66</v>
          </cell>
          <cell r="L14">
            <v>0</v>
          </cell>
          <cell r="O14">
            <v>132</v>
          </cell>
          <cell r="P14">
            <v>2.2000000000000002</v>
          </cell>
          <cell r="R14">
            <v>0</v>
          </cell>
          <cell r="U14">
            <v>59.999999999999993</v>
          </cell>
          <cell r="V14">
            <v>59.999999999999993</v>
          </cell>
          <cell r="W14">
            <v>8.8000000000000007</v>
          </cell>
          <cell r="X14">
            <v>2.2000000000000002</v>
          </cell>
          <cell r="Y14">
            <v>3.3</v>
          </cell>
          <cell r="Z14">
            <v>3.3</v>
          </cell>
          <cell r="AA14">
            <v>2.2000000000000002</v>
          </cell>
          <cell r="AB14">
            <v>4.3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9</v>
          </cell>
          <cell r="E15">
            <v>3</v>
          </cell>
          <cell r="F15">
            <v>6</v>
          </cell>
          <cell r="G15">
            <v>1</v>
          </cell>
          <cell r="H15">
            <v>180</v>
          </cell>
          <cell r="J15">
            <v>3</v>
          </cell>
          <cell r="K15">
            <v>12</v>
          </cell>
          <cell r="L15">
            <v>0</v>
          </cell>
          <cell r="O15">
            <v>0</v>
          </cell>
          <cell r="P15">
            <v>0.6</v>
          </cell>
          <cell r="Q15">
            <v>12</v>
          </cell>
          <cell r="R15">
            <v>0</v>
          </cell>
          <cell r="U15">
            <v>10</v>
          </cell>
          <cell r="V15">
            <v>10</v>
          </cell>
          <cell r="W15">
            <v>1.2</v>
          </cell>
          <cell r="X15">
            <v>0</v>
          </cell>
          <cell r="Y15">
            <v>0</v>
          </cell>
          <cell r="Z15">
            <v>0</v>
          </cell>
          <cell r="AA15">
            <v>0.6</v>
          </cell>
          <cell r="AB15">
            <v>1.2</v>
          </cell>
          <cell r="AD15">
            <v>12</v>
          </cell>
          <cell r="AE15">
            <v>3</v>
          </cell>
          <cell r="AF15">
            <v>0</v>
          </cell>
          <cell r="AG15">
            <v>0</v>
          </cell>
          <cell r="AH15">
            <v>14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44.4</v>
          </cell>
          <cell r="D16">
            <v>3.7</v>
          </cell>
          <cell r="E16">
            <v>7.4</v>
          </cell>
          <cell r="F16">
            <v>37</v>
          </cell>
          <cell r="G16">
            <v>1</v>
          </cell>
          <cell r="H16">
            <v>180</v>
          </cell>
          <cell r="J16">
            <v>7.4</v>
          </cell>
          <cell r="K16">
            <v>33.299999999999997</v>
          </cell>
          <cell r="L16">
            <v>0</v>
          </cell>
          <cell r="O16">
            <v>0</v>
          </cell>
          <cell r="P16">
            <v>1.48</v>
          </cell>
          <cell r="R16">
            <v>0</v>
          </cell>
          <cell r="U16">
            <v>25</v>
          </cell>
          <cell r="V16">
            <v>25</v>
          </cell>
          <cell r="W16">
            <v>2.96</v>
          </cell>
          <cell r="X16">
            <v>2.2200000000000002</v>
          </cell>
          <cell r="Y16">
            <v>0</v>
          </cell>
          <cell r="Z16">
            <v>1.48</v>
          </cell>
          <cell r="AA16">
            <v>3.7</v>
          </cell>
          <cell r="AB16">
            <v>0.74</v>
          </cell>
          <cell r="AD16">
            <v>0</v>
          </cell>
          <cell r="AE16">
            <v>3.7</v>
          </cell>
          <cell r="AF16">
            <v>0</v>
          </cell>
          <cell r="AG16">
            <v>0</v>
          </cell>
          <cell r="AH16">
            <v>14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701</v>
          </cell>
          <cell r="D17">
            <v>49</v>
          </cell>
          <cell r="E17">
            <v>185</v>
          </cell>
          <cell r="F17">
            <v>516</v>
          </cell>
          <cell r="G17">
            <v>0.25</v>
          </cell>
          <cell r="H17">
            <v>180</v>
          </cell>
          <cell r="J17">
            <v>190</v>
          </cell>
          <cell r="K17">
            <v>228.25</v>
          </cell>
          <cell r="L17">
            <v>-5</v>
          </cell>
          <cell r="O17">
            <v>0</v>
          </cell>
          <cell r="P17">
            <v>37</v>
          </cell>
          <cell r="Q17">
            <v>800</v>
          </cell>
          <cell r="R17">
            <v>840</v>
          </cell>
          <cell r="S17">
            <v>672</v>
          </cell>
          <cell r="U17">
            <v>36.648648648648646</v>
          </cell>
          <cell r="V17">
            <v>13.945945945945946</v>
          </cell>
          <cell r="W17">
            <v>17.2</v>
          </cell>
          <cell r="X17">
            <v>76</v>
          </cell>
          <cell r="Y17">
            <v>14.8</v>
          </cell>
          <cell r="Z17">
            <v>10.6</v>
          </cell>
          <cell r="AA17">
            <v>40.4</v>
          </cell>
          <cell r="AB17">
            <v>16.600000000000001</v>
          </cell>
          <cell r="AD17">
            <v>200</v>
          </cell>
          <cell r="AE17">
            <v>12</v>
          </cell>
          <cell r="AF17">
            <v>70</v>
          </cell>
          <cell r="AG17">
            <v>210</v>
          </cell>
          <cell r="AH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103</v>
          </cell>
          <cell r="D18">
            <v>2</v>
          </cell>
          <cell r="E18">
            <v>32</v>
          </cell>
          <cell r="G18">
            <v>0.25</v>
          </cell>
          <cell r="H18">
            <v>180</v>
          </cell>
          <cell r="J18">
            <v>32</v>
          </cell>
          <cell r="K18">
            <v>89.25</v>
          </cell>
          <cell r="L18">
            <v>0</v>
          </cell>
          <cell r="O18">
            <v>168</v>
          </cell>
          <cell r="P18">
            <v>6.4</v>
          </cell>
          <cell r="Q18">
            <v>300</v>
          </cell>
          <cell r="R18">
            <v>336</v>
          </cell>
          <cell r="S18">
            <v>96</v>
          </cell>
          <cell r="T18" t="str">
            <v>плохие прожажи,ушли на списание</v>
          </cell>
          <cell r="U18">
            <v>78.75</v>
          </cell>
          <cell r="V18">
            <v>26.25</v>
          </cell>
          <cell r="W18">
            <v>18.2</v>
          </cell>
          <cell r="X18">
            <v>20.399999999999999</v>
          </cell>
          <cell r="Y18">
            <v>17.399999999999999</v>
          </cell>
          <cell r="Z18">
            <v>17.399999999999999</v>
          </cell>
          <cell r="AA18">
            <v>30.2</v>
          </cell>
          <cell r="AB18">
            <v>12.4</v>
          </cell>
          <cell r="AD18">
            <v>75</v>
          </cell>
          <cell r="AE18">
            <v>12</v>
          </cell>
          <cell r="AF18">
            <v>28</v>
          </cell>
          <cell r="AG18">
            <v>84</v>
          </cell>
          <cell r="AH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44.4</v>
          </cell>
          <cell r="D19">
            <v>7.4</v>
          </cell>
          <cell r="E19">
            <v>25.9</v>
          </cell>
          <cell r="F19">
            <v>18.5</v>
          </cell>
          <cell r="G19">
            <v>1</v>
          </cell>
          <cell r="H19">
            <v>180</v>
          </cell>
          <cell r="J19">
            <v>25.9</v>
          </cell>
          <cell r="K19">
            <v>111</v>
          </cell>
          <cell r="L19">
            <v>0</v>
          </cell>
          <cell r="O19">
            <v>103.6</v>
          </cell>
          <cell r="P19">
            <v>5.18</v>
          </cell>
          <cell r="Q19">
            <v>150</v>
          </cell>
          <cell r="R19">
            <v>155.4</v>
          </cell>
          <cell r="S19">
            <v>74</v>
          </cell>
          <cell r="U19">
            <v>53.571428571428577</v>
          </cell>
          <cell r="V19">
            <v>23.571428571428573</v>
          </cell>
          <cell r="W19">
            <v>5.92</v>
          </cell>
          <cell r="X19">
            <v>6.6599999999999993</v>
          </cell>
          <cell r="Y19">
            <v>3.7</v>
          </cell>
          <cell r="Z19">
            <v>1.48</v>
          </cell>
          <cell r="AA19">
            <v>5.92</v>
          </cell>
          <cell r="AB19">
            <v>0</v>
          </cell>
          <cell r="AD19">
            <v>150</v>
          </cell>
          <cell r="AE19">
            <v>3.7</v>
          </cell>
          <cell r="AF19">
            <v>42</v>
          </cell>
          <cell r="AG19">
            <v>155.4</v>
          </cell>
          <cell r="AH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551</v>
          </cell>
          <cell r="D20">
            <v>2</v>
          </cell>
          <cell r="E20">
            <v>213</v>
          </cell>
          <cell r="F20">
            <v>336</v>
          </cell>
          <cell r="G20">
            <v>0.25</v>
          </cell>
          <cell r="H20">
            <v>180</v>
          </cell>
          <cell r="J20">
            <v>213</v>
          </cell>
          <cell r="K20">
            <v>236.25</v>
          </cell>
          <cell r="L20">
            <v>0</v>
          </cell>
          <cell r="O20">
            <v>504</v>
          </cell>
          <cell r="P20">
            <v>42.6</v>
          </cell>
          <cell r="Q20">
            <v>438</v>
          </cell>
          <cell r="R20">
            <v>420</v>
          </cell>
          <cell r="S20">
            <v>420</v>
          </cell>
          <cell r="U20">
            <v>29.577464788732392</v>
          </cell>
          <cell r="V20">
            <v>19.718309859154928</v>
          </cell>
          <cell r="W20">
            <v>27.2</v>
          </cell>
          <cell r="X20">
            <v>67.8</v>
          </cell>
          <cell r="Y20">
            <v>13.6</v>
          </cell>
          <cell r="Z20">
            <v>8.4</v>
          </cell>
          <cell r="AA20">
            <v>34.6</v>
          </cell>
          <cell r="AB20">
            <v>17</v>
          </cell>
          <cell r="AD20">
            <v>109.5</v>
          </cell>
          <cell r="AE20">
            <v>6</v>
          </cell>
          <cell r="AF20">
            <v>70</v>
          </cell>
          <cell r="AG20">
            <v>105</v>
          </cell>
          <cell r="AH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523</v>
          </cell>
          <cell r="D21">
            <v>63</v>
          </cell>
          <cell r="E21">
            <v>99</v>
          </cell>
          <cell r="F21">
            <v>445</v>
          </cell>
          <cell r="G21">
            <v>0.25</v>
          </cell>
          <cell r="H21">
            <v>180</v>
          </cell>
          <cell r="J21">
            <v>96</v>
          </cell>
          <cell r="K21">
            <v>223.25</v>
          </cell>
          <cell r="L21">
            <v>3</v>
          </cell>
          <cell r="O21">
            <v>504</v>
          </cell>
          <cell r="P21">
            <v>19.8</v>
          </cell>
          <cell r="Q21">
            <v>300</v>
          </cell>
          <cell r="R21">
            <v>336</v>
          </cell>
          <cell r="U21">
            <v>64.898989898989896</v>
          </cell>
          <cell r="V21">
            <v>47.929292929292927</v>
          </cell>
          <cell r="W21">
            <v>10.199999999999999</v>
          </cell>
          <cell r="X21">
            <v>77</v>
          </cell>
          <cell r="Y21">
            <v>25</v>
          </cell>
          <cell r="Z21">
            <v>20.6</v>
          </cell>
          <cell r="AA21">
            <v>60.8</v>
          </cell>
          <cell r="AB21">
            <v>41.8</v>
          </cell>
          <cell r="AD21">
            <v>75</v>
          </cell>
          <cell r="AE21">
            <v>6</v>
          </cell>
          <cell r="AF21">
            <v>56</v>
          </cell>
          <cell r="AG21">
            <v>84</v>
          </cell>
          <cell r="AH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187</v>
          </cell>
          <cell r="D22">
            <v>59</v>
          </cell>
          <cell r="E22">
            <v>174</v>
          </cell>
          <cell r="F22">
            <v>23</v>
          </cell>
          <cell r="G22">
            <v>0.25</v>
          </cell>
          <cell r="H22">
            <v>180</v>
          </cell>
          <cell r="J22">
            <v>174</v>
          </cell>
          <cell r="K22">
            <v>148.25</v>
          </cell>
          <cell r="L22">
            <v>0</v>
          </cell>
          <cell r="O22">
            <v>672</v>
          </cell>
          <cell r="P22">
            <v>34.799999999999997</v>
          </cell>
          <cell r="Q22">
            <v>349</v>
          </cell>
          <cell r="R22">
            <v>336</v>
          </cell>
          <cell r="S22">
            <v>336</v>
          </cell>
          <cell r="U22">
            <v>29.626436781609197</v>
          </cell>
          <cell r="V22">
            <v>19.971264367816094</v>
          </cell>
          <cell r="W22">
            <v>33.799999999999997</v>
          </cell>
          <cell r="X22">
            <v>30</v>
          </cell>
          <cell r="Y22">
            <v>21.2</v>
          </cell>
          <cell r="Z22">
            <v>17.399999999999999</v>
          </cell>
          <cell r="AA22">
            <v>24.6</v>
          </cell>
          <cell r="AB22">
            <v>13</v>
          </cell>
          <cell r="AD22">
            <v>87.25</v>
          </cell>
          <cell r="AE22">
            <v>12</v>
          </cell>
          <cell r="AF22">
            <v>28</v>
          </cell>
          <cell r="AG22">
            <v>84</v>
          </cell>
          <cell r="AH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200</v>
          </cell>
          <cell r="D23">
            <v>49</v>
          </cell>
          <cell r="E23">
            <v>86</v>
          </cell>
          <cell r="F23">
            <v>124</v>
          </cell>
          <cell r="G23">
            <v>0.25</v>
          </cell>
          <cell r="H23">
            <v>180</v>
          </cell>
          <cell r="J23">
            <v>86</v>
          </cell>
          <cell r="K23">
            <v>72.75</v>
          </cell>
          <cell r="L23">
            <v>0</v>
          </cell>
          <cell r="O23">
            <v>0</v>
          </cell>
          <cell r="P23">
            <v>17.2</v>
          </cell>
          <cell r="Q23">
            <v>392</v>
          </cell>
          <cell r="R23">
            <v>336</v>
          </cell>
          <cell r="S23">
            <v>336</v>
          </cell>
          <cell r="U23">
            <v>26.744186046511629</v>
          </cell>
          <cell r="V23">
            <v>7.2093023255813957</v>
          </cell>
          <cell r="W23">
            <v>11.2</v>
          </cell>
          <cell r="X23">
            <v>21.8</v>
          </cell>
          <cell r="Y23">
            <v>10.8</v>
          </cell>
          <cell r="Z23">
            <v>9.1999999999999993</v>
          </cell>
          <cell r="AA23">
            <v>9.6</v>
          </cell>
          <cell r="AB23">
            <v>8.8000000000000007</v>
          </cell>
          <cell r="AD23">
            <v>98</v>
          </cell>
          <cell r="AE23">
            <v>12</v>
          </cell>
          <cell r="AF23">
            <v>28</v>
          </cell>
          <cell r="AG23">
            <v>84</v>
          </cell>
          <cell r="AH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110</v>
          </cell>
          <cell r="D24">
            <v>23</v>
          </cell>
          <cell r="E24">
            <v>65</v>
          </cell>
          <cell r="F24">
            <v>48</v>
          </cell>
          <cell r="G24">
            <v>0.25</v>
          </cell>
          <cell r="H24">
            <v>180</v>
          </cell>
          <cell r="J24">
            <v>71</v>
          </cell>
          <cell r="K24">
            <v>63.25</v>
          </cell>
          <cell r="L24">
            <v>-6</v>
          </cell>
          <cell r="O24">
            <v>168</v>
          </cell>
          <cell r="P24">
            <v>13</v>
          </cell>
          <cell r="Q24">
            <v>300</v>
          </cell>
          <cell r="R24">
            <v>336</v>
          </cell>
          <cell r="S24">
            <v>168</v>
          </cell>
          <cell r="U24">
            <v>42.46153846153846</v>
          </cell>
          <cell r="V24">
            <v>16.615384615384617</v>
          </cell>
          <cell r="W24">
            <v>11.6</v>
          </cell>
          <cell r="X24">
            <v>12.2</v>
          </cell>
          <cell r="Y24">
            <v>7</v>
          </cell>
          <cell r="Z24">
            <v>14.6</v>
          </cell>
          <cell r="AA24">
            <v>9.8000000000000007</v>
          </cell>
          <cell r="AB24">
            <v>6</v>
          </cell>
          <cell r="AD24">
            <v>75</v>
          </cell>
          <cell r="AE24">
            <v>12</v>
          </cell>
          <cell r="AF24">
            <v>28</v>
          </cell>
          <cell r="AG24">
            <v>84</v>
          </cell>
          <cell r="AH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G25">
            <v>1</v>
          </cell>
          <cell r="H25">
            <v>180</v>
          </cell>
          <cell r="K25">
            <v>72</v>
          </cell>
          <cell r="L25">
            <v>0</v>
          </cell>
          <cell r="O25">
            <v>72</v>
          </cell>
          <cell r="P25">
            <v>0</v>
          </cell>
          <cell r="Q25">
            <v>150</v>
          </cell>
          <cell r="R25">
            <v>144</v>
          </cell>
          <cell r="S25">
            <v>72</v>
          </cell>
          <cell r="U25" t="e">
            <v>#DIV/0!</v>
          </cell>
          <cell r="V25" t="e">
            <v>#DIV/0!</v>
          </cell>
          <cell r="W25">
            <v>14.4</v>
          </cell>
          <cell r="X25">
            <v>0</v>
          </cell>
          <cell r="Y25">
            <v>2.4</v>
          </cell>
          <cell r="Z25">
            <v>6</v>
          </cell>
          <cell r="AA25">
            <v>2.4</v>
          </cell>
          <cell r="AB25">
            <v>2.4</v>
          </cell>
          <cell r="AD25">
            <v>150</v>
          </cell>
          <cell r="AE25">
            <v>6</v>
          </cell>
          <cell r="AF25">
            <v>24</v>
          </cell>
          <cell r="AG25">
            <v>144</v>
          </cell>
          <cell r="AH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143</v>
          </cell>
          <cell r="D26">
            <v>4</v>
          </cell>
          <cell r="E26">
            <v>131</v>
          </cell>
          <cell r="F26">
            <v>12</v>
          </cell>
          <cell r="G26">
            <v>0.25</v>
          </cell>
          <cell r="H26">
            <v>180</v>
          </cell>
          <cell r="J26">
            <v>151</v>
          </cell>
          <cell r="K26">
            <v>99.25</v>
          </cell>
          <cell r="L26">
            <v>-20</v>
          </cell>
          <cell r="O26">
            <v>168</v>
          </cell>
          <cell r="P26">
            <v>26.2</v>
          </cell>
          <cell r="Q26">
            <v>300</v>
          </cell>
          <cell r="R26">
            <v>336</v>
          </cell>
          <cell r="S26">
            <v>240</v>
          </cell>
          <cell r="U26">
            <v>19.694656488549619</v>
          </cell>
          <cell r="V26">
            <v>6.8702290076335881</v>
          </cell>
          <cell r="W26">
            <v>27.2</v>
          </cell>
          <cell r="X26">
            <v>20.2</v>
          </cell>
          <cell r="Y26">
            <v>16.2</v>
          </cell>
          <cell r="Z26">
            <v>4.4000000000000004</v>
          </cell>
          <cell r="AA26">
            <v>28.2</v>
          </cell>
          <cell r="AB26">
            <v>0</v>
          </cell>
          <cell r="AD26">
            <v>75</v>
          </cell>
          <cell r="AE26">
            <v>12</v>
          </cell>
          <cell r="AF26">
            <v>28</v>
          </cell>
          <cell r="AG26">
            <v>84</v>
          </cell>
          <cell r="AH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401</v>
          </cell>
          <cell r="D27">
            <v>132</v>
          </cell>
          <cell r="E27">
            <v>93</v>
          </cell>
          <cell r="F27">
            <v>312</v>
          </cell>
          <cell r="G27">
            <v>0.43</v>
          </cell>
          <cell r="H27">
            <v>180</v>
          </cell>
          <cell r="J27">
            <v>96</v>
          </cell>
          <cell r="K27">
            <v>261.87</v>
          </cell>
          <cell r="L27">
            <v>-3</v>
          </cell>
          <cell r="O27">
            <v>0</v>
          </cell>
          <cell r="P27">
            <v>18.600000000000001</v>
          </cell>
          <cell r="Q27">
            <v>500</v>
          </cell>
          <cell r="R27">
            <v>576</v>
          </cell>
          <cell r="S27">
            <v>320</v>
          </cell>
          <cell r="U27">
            <v>47.741935483870961</v>
          </cell>
          <cell r="V27">
            <v>16.774193548387096</v>
          </cell>
          <cell r="W27">
            <v>11.4</v>
          </cell>
          <cell r="X27">
            <v>48.4</v>
          </cell>
          <cell r="Y27">
            <v>6.8</v>
          </cell>
          <cell r="Z27">
            <v>4.4000000000000004</v>
          </cell>
          <cell r="AA27">
            <v>22</v>
          </cell>
          <cell r="AB27">
            <v>7.2</v>
          </cell>
          <cell r="AD27">
            <v>215</v>
          </cell>
          <cell r="AE27">
            <v>16</v>
          </cell>
          <cell r="AF27">
            <v>36</v>
          </cell>
          <cell r="AG27">
            <v>247.68</v>
          </cell>
          <cell r="AH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678</v>
          </cell>
          <cell r="D28">
            <v>34</v>
          </cell>
          <cell r="E28">
            <v>83</v>
          </cell>
          <cell r="F28">
            <v>595</v>
          </cell>
          <cell r="G28">
            <v>0.9</v>
          </cell>
          <cell r="H28">
            <v>180</v>
          </cell>
          <cell r="J28">
            <v>86</v>
          </cell>
          <cell r="K28">
            <v>605.70000000000005</v>
          </cell>
          <cell r="L28">
            <v>-3</v>
          </cell>
          <cell r="O28">
            <v>0</v>
          </cell>
          <cell r="P28">
            <v>16.600000000000001</v>
          </cell>
          <cell r="Q28">
            <v>100</v>
          </cell>
          <cell r="R28">
            <v>96</v>
          </cell>
          <cell r="U28">
            <v>41.626506024096379</v>
          </cell>
          <cell r="V28">
            <v>35.843373493975903</v>
          </cell>
          <cell r="W28">
            <v>12.4</v>
          </cell>
          <cell r="X28">
            <v>65.2</v>
          </cell>
          <cell r="Y28">
            <v>11.8</v>
          </cell>
          <cell r="Z28">
            <v>3.8</v>
          </cell>
          <cell r="AA28">
            <v>27.8</v>
          </cell>
          <cell r="AB28">
            <v>12.4</v>
          </cell>
          <cell r="AC28" t="str">
            <v>необходимо увеличить продажи</v>
          </cell>
          <cell r="AD28">
            <v>90</v>
          </cell>
          <cell r="AE28">
            <v>8</v>
          </cell>
          <cell r="AF28">
            <v>12</v>
          </cell>
          <cell r="AG28">
            <v>86.4</v>
          </cell>
          <cell r="AH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54</v>
          </cell>
          <cell r="E29">
            <v>18.899999999999999</v>
          </cell>
          <cell r="F29">
            <v>35.1</v>
          </cell>
          <cell r="G29">
            <v>1</v>
          </cell>
          <cell r="H29">
            <v>180</v>
          </cell>
          <cell r="J29">
            <v>18.899999999999999</v>
          </cell>
          <cell r="K29">
            <v>64.8</v>
          </cell>
          <cell r="L29">
            <v>0</v>
          </cell>
          <cell r="O29">
            <v>0</v>
          </cell>
          <cell r="P29">
            <v>3.78</v>
          </cell>
          <cell r="Q29">
            <v>150</v>
          </cell>
          <cell r="R29">
            <v>145.80000000000001</v>
          </cell>
          <cell r="S29">
            <v>97</v>
          </cell>
          <cell r="U29">
            <v>47.857142857142861</v>
          </cell>
          <cell r="V29">
            <v>9.2857142857142865</v>
          </cell>
          <cell r="W29">
            <v>2.7</v>
          </cell>
          <cell r="X29">
            <v>5.94</v>
          </cell>
          <cell r="Y29">
            <v>2.16</v>
          </cell>
          <cell r="Z29">
            <v>4.32</v>
          </cell>
          <cell r="AA29">
            <v>5.4</v>
          </cell>
          <cell r="AB29">
            <v>2.7</v>
          </cell>
          <cell r="AD29">
            <v>150</v>
          </cell>
          <cell r="AE29">
            <v>2.7</v>
          </cell>
          <cell r="AF29">
            <v>54</v>
          </cell>
          <cell r="AG29">
            <v>145.80000000000001</v>
          </cell>
          <cell r="AH29">
            <v>18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641</v>
          </cell>
          <cell r="D30">
            <v>179</v>
          </cell>
          <cell r="E30">
            <v>109</v>
          </cell>
          <cell r="F30">
            <v>525</v>
          </cell>
          <cell r="G30">
            <v>0.9</v>
          </cell>
          <cell r="H30">
            <v>180</v>
          </cell>
          <cell r="J30">
            <v>112</v>
          </cell>
          <cell r="K30">
            <v>781.2</v>
          </cell>
          <cell r="L30">
            <v>-3</v>
          </cell>
          <cell r="O30">
            <v>0</v>
          </cell>
          <cell r="P30">
            <v>21.8</v>
          </cell>
          <cell r="Q30">
            <v>700</v>
          </cell>
          <cell r="R30">
            <v>672</v>
          </cell>
          <cell r="S30">
            <v>480</v>
          </cell>
          <cell r="U30">
            <v>54.908256880733944</v>
          </cell>
          <cell r="V30">
            <v>24.082568807339449</v>
          </cell>
          <cell r="W30">
            <v>18.8</v>
          </cell>
          <cell r="X30">
            <v>65.8</v>
          </cell>
          <cell r="Y30">
            <v>24.8</v>
          </cell>
          <cell r="Z30">
            <v>11.8</v>
          </cell>
          <cell r="AA30">
            <v>32.6</v>
          </cell>
          <cell r="AB30">
            <v>23.8</v>
          </cell>
          <cell r="AD30">
            <v>630</v>
          </cell>
          <cell r="AE30">
            <v>8</v>
          </cell>
          <cell r="AF30">
            <v>84</v>
          </cell>
          <cell r="AG30">
            <v>604.80000000000007</v>
          </cell>
          <cell r="AH30">
            <v>12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435</v>
          </cell>
          <cell r="D31">
            <v>89</v>
          </cell>
          <cell r="E31">
            <v>105</v>
          </cell>
          <cell r="F31">
            <v>289</v>
          </cell>
          <cell r="G31">
            <v>0.43</v>
          </cell>
          <cell r="H31">
            <v>180</v>
          </cell>
          <cell r="J31">
            <v>85</v>
          </cell>
          <cell r="K31">
            <v>350.88</v>
          </cell>
          <cell r="L31">
            <v>20</v>
          </cell>
          <cell r="O31">
            <v>0</v>
          </cell>
          <cell r="P31">
            <v>21</v>
          </cell>
          <cell r="Q31">
            <v>700</v>
          </cell>
          <cell r="R31">
            <v>768</v>
          </cell>
          <cell r="S31">
            <v>480</v>
          </cell>
          <cell r="U31">
            <v>50.333333333333336</v>
          </cell>
          <cell r="V31">
            <v>13.761904761904763</v>
          </cell>
          <cell r="W31">
            <v>22</v>
          </cell>
          <cell r="X31">
            <v>66</v>
          </cell>
          <cell r="Y31">
            <v>23</v>
          </cell>
          <cell r="Z31">
            <v>10</v>
          </cell>
          <cell r="AA31">
            <v>32.200000000000003</v>
          </cell>
          <cell r="AB31">
            <v>22</v>
          </cell>
          <cell r="AD31">
            <v>301</v>
          </cell>
          <cell r="AE31">
            <v>16</v>
          </cell>
          <cell r="AF31">
            <v>48</v>
          </cell>
          <cell r="AG31">
            <v>330.24</v>
          </cell>
          <cell r="AH31">
            <v>12</v>
          </cell>
        </row>
        <row r="32">
          <cell r="A32" t="str">
            <v>Пельмени Бульмени со сливочным маслом Горячая штучка 0,9 кг  ПОКОМ</v>
          </cell>
          <cell r="B32" t="str">
            <v>шт</v>
          </cell>
          <cell r="C32">
            <v>558</v>
          </cell>
          <cell r="D32">
            <v>204</v>
          </cell>
          <cell r="E32">
            <v>105</v>
          </cell>
          <cell r="F32">
            <v>438</v>
          </cell>
          <cell r="G32">
            <v>0.9</v>
          </cell>
          <cell r="H32">
            <v>180</v>
          </cell>
          <cell r="J32">
            <v>103</v>
          </cell>
          <cell r="K32">
            <v>763.2</v>
          </cell>
          <cell r="L32">
            <v>2</v>
          </cell>
          <cell r="O32">
            <v>0</v>
          </cell>
          <cell r="P32">
            <v>21</v>
          </cell>
          <cell r="Q32">
            <v>180</v>
          </cell>
          <cell r="R32">
            <v>192</v>
          </cell>
          <cell r="S32">
            <v>480</v>
          </cell>
          <cell r="U32">
            <v>30</v>
          </cell>
          <cell r="V32">
            <v>20.857142857142858</v>
          </cell>
          <cell r="W32">
            <v>17.600000000000001</v>
          </cell>
          <cell r="X32">
            <v>67.8</v>
          </cell>
          <cell r="Y32">
            <v>19.399999999999999</v>
          </cell>
          <cell r="Z32">
            <v>10</v>
          </cell>
          <cell r="AA32">
            <v>34.4</v>
          </cell>
          <cell r="AB32">
            <v>24.6</v>
          </cell>
          <cell r="AD32">
            <v>162</v>
          </cell>
          <cell r="AE32">
            <v>8</v>
          </cell>
          <cell r="AF32">
            <v>24</v>
          </cell>
          <cell r="AG32">
            <v>172.8</v>
          </cell>
          <cell r="AH32">
            <v>12</v>
          </cell>
        </row>
        <row r="33">
          <cell r="A33" t="str">
            <v>Пельмени Бульмени со сливочным маслом ТМ Горячая шт. 0,43 кг  ПОКОМ</v>
          </cell>
          <cell r="B33" t="str">
            <v>шт</v>
          </cell>
          <cell r="C33">
            <v>746</v>
          </cell>
          <cell r="D33">
            <v>178</v>
          </cell>
          <cell r="E33">
            <v>117</v>
          </cell>
          <cell r="F33">
            <v>636</v>
          </cell>
          <cell r="G33">
            <v>0.43</v>
          </cell>
          <cell r="H33">
            <v>180</v>
          </cell>
          <cell r="J33">
            <v>117</v>
          </cell>
          <cell r="K33">
            <v>380.55</v>
          </cell>
          <cell r="L33">
            <v>0</v>
          </cell>
          <cell r="O33">
            <v>0</v>
          </cell>
          <cell r="P33">
            <v>23.4</v>
          </cell>
          <cell r="Q33">
            <v>500</v>
          </cell>
          <cell r="R33">
            <v>576</v>
          </cell>
          <cell r="S33">
            <v>320</v>
          </cell>
          <cell r="U33">
            <v>51.794871794871796</v>
          </cell>
          <cell r="V33">
            <v>27.179487179487182</v>
          </cell>
          <cell r="W33">
            <v>21.8</v>
          </cell>
          <cell r="X33">
            <v>67.400000000000006</v>
          </cell>
          <cell r="Y33">
            <v>28.8</v>
          </cell>
          <cell r="Z33">
            <v>10.6</v>
          </cell>
          <cell r="AA33">
            <v>31.2</v>
          </cell>
          <cell r="AB33">
            <v>22.4</v>
          </cell>
          <cell r="AC33" t="str">
            <v>необходимо увеличить продажи</v>
          </cell>
          <cell r="AD33">
            <v>215</v>
          </cell>
          <cell r="AE33">
            <v>16</v>
          </cell>
          <cell r="AF33">
            <v>36</v>
          </cell>
          <cell r="AG33">
            <v>247.68</v>
          </cell>
          <cell r="AH33">
            <v>12</v>
          </cell>
        </row>
        <row r="34">
          <cell r="A34" t="str">
            <v>Пельмени Быстромени сфера, ВЕС  ПОКОМ</v>
          </cell>
          <cell r="B34" t="str">
            <v>кг</v>
          </cell>
          <cell r="G34">
            <v>1</v>
          </cell>
          <cell r="H34">
            <v>180</v>
          </cell>
          <cell r="K34">
            <v>25</v>
          </cell>
          <cell r="L34">
            <v>0</v>
          </cell>
          <cell r="O34">
            <v>0</v>
          </cell>
          <cell r="P34">
            <v>0</v>
          </cell>
          <cell r="Q34">
            <v>40</v>
          </cell>
          <cell r="R34">
            <v>60</v>
          </cell>
          <cell r="S34">
            <v>40</v>
          </cell>
          <cell r="T34" t="str">
            <v>предлагаю вывести</v>
          </cell>
          <cell r="U34" t="e">
            <v>#DIV/0!</v>
          </cell>
          <cell r="V34" t="e">
            <v>#DIV/0!</v>
          </cell>
          <cell r="W34">
            <v>2</v>
          </cell>
          <cell r="X34">
            <v>3</v>
          </cell>
          <cell r="Y34">
            <v>0</v>
          </cell>
          <cell r="Z34">
            <v>1</v>
          </cell>
          <cell r="AA34">
            <v>1</v>
          </cell>
          <cell r="AB34">
            <v>0</v>
          </cell>
          <cell r="AD34">
            <v>40</v>
          </cell>
          <cell r="AE34">
            <v>5</v>
          </cell>
          <cell r="AF34">
            <v>12</v>
          </cell>
          <cell r="AG34">
            <v>60</v>
          </cell>
          <cell r="AH34">
            <v>12</v>
          </cell>
        </row>
        <row r="35">
          <cell r="A35" t="str">
            <v>Пельмени Медвежьи ушки с фермерскими сливками 0,4 кг. ТМ Стародворье ПОКОМ</v>
          </cell>
          <cell r="B35" t="str">
            <v>шт</v>
          </cell>
          <cell r="C35">
            <v>4</v>
          </cell>
          <cell r="E35">
            <v>4</v>
          </cell>
          <cell r="G35">
            <v>0.4</v>
          </cell>
          <cell r="H35">
            <v>180</v>
          </cell>
          <cell r="J35">
            <v>4</v>
          </cell>
          <cell r="K35">
            <v>96.8</v>
          </cell>
          <cell r="L35">
            <v>0</v>
          </cell>
          <cell r="O35">
            <v>192</v>
          </cell>
          <cell r="P35">
            <v>0.8</v>
          </cell>
          <cell r="Q35">
            <v>0</v>
          </cell>
          <cell r="R35">
            <v>0</v>
          </cell>
          <cell r="S35">
            <v>0</v>
          </cell>
          <cell r="U35">
            <v>240</v>
          </cell>
          <cell r="V35">
            <v>240</v>
          </cell>
          <cell r="W35">
            <v>3.6</v>
          </cell>
          <cell r="X35">
            <v>16.399999999999999</v>
          </cell>
          <cell r="Y35">
            <v>10.199999999999999</v>
          </cell>
          <cell r="Z35">
            <v>2.2000000000000002</v>
          </cell>
          <cell r="AA35">
            <v>1.8</v>
          </cell>
          <cell r="AB35">
            <v>0</v>
          </cell>
          <cell r="AC35" t="str">
            <v>новинка</v>
          </cell>
          <cell r="AD35">
            <v>0</v>
          </cell>
          <cell r="AE35">
            <v>16</v>
          </cell>
          <cell r="AF35">
            <v>0</v>
          </cell>
          <cell r="AG35">
            <v>0</v>
          </cell>
          <cell r="AH35">
            <v>12</v>
          </cell>
        </row>
        <row r="36">
          <cell r="A36" t="str">
            <v>Пельмени Медвежьи ушки с фермерскими сливками 0,7кг  ПОКОМ</v>
          </cell>
          <cell r="B36" t="str">
            <v>шт</v>
          </cell>
          <cell r="C36">
            <v>29</v>
          </cell>
          <cell r="D36">
            <v>3</v>
          </cell>
          <cell r="E36">
            <v>11</v>
          </cell>
          <cell r="F36">
            <v>14</v>
          </cell>
          <cell r="G36">
            <v>0.7</v>
          </cell>
          <cell r="H36">
            <v>180</v>
          </cell>
          <cell r="J36">
            <v>15</v>
          </cell>
          <cell r="K36">
            <v>58.1</v>
          </cell>
          <cell r="L36">
            <v>-4</v>
          </cell>
          <cell r="O36">
            <v>0</v>
          </cell>
          <cell r="P36">
            <v>2.2000000000000002</v>
          </cell>
          <cell r="Q36">
            <v>52</v>
          </cell>
          <cell r="R36">
            <v>96</v>
          </cell>
          <cell r="S36">
            <v>96</v>
          </cell>
          <cell r="U36">
            <v>49.999999999999993</v>
          </cell>
          <cell r="V36">
            <v>6.3636363636363633</v>
          </cell>
          <cell r="W36">
            <v>3.4</v>
          </cell>
          <cell r="X36">
            <v>4.2</v>
          </cell>
          <cell r="Y36">
            <v>7.8</v>
          </cell>
          <cell r="Z36">
            <v>2</v>
          </cell>
          <cell r="AA36">
            <v>3.6</v>
          </cell>
          <cell r="AB36">
            <v>0</v>
          </cell>
          <cell r="AC36" t="str">
            <v>новинка</v>
          </cell>
          <cell r="AD36">
            <v>36.4</v>
          </cell>
          <cell r="AE36">
            <v>8</v>
          </cell>
          <cell r="AF36">
            <v>12</v>
          </cell>
          <cell r="AG36">
            <v>67.199999999999989</v>
          </cell>
          <cell r="AH36">
            <v>12</v>
          </cell>
        </row>
        <row r="37">
          <cell r="A37" t="str">
            <v>Пельмени Медвежьи ушки с фермерской свининой и говядиной Малые 0,7кг  ПОКОМ</v>
          </cell>
          <cell r="B37" t="str">
            <v>шт</v>
          </cell>
          <cell r="C37">
            <v>18</v>
          </cell>
          <cell r="D37">
            <v>4</v>
          </cell>
          <cell r="E37">
            <v>16</v>
          </cell>
          <cell r="F37">
            <v>6</v>
          </cell>
          <cell r="G37">
            <v>0.7</v>
          </cell>
          <cell r="H37">
            <v>180</v>
          </cell>
          <cell r="J37">
            <v>16</v>
          </cell>
          <cell r="K37">
            <v>60.9</v>
          </cell>
          <cell r="L37">
            <v>0</v>
          </cell>
          <cell r="O37">
            <v>0</v>
          </cell>
          <cell r="P37">
            <v>3.2</v>
          </cell>
          <cell r="Q37">
            <v>90</v>
          </cell>
          <cell r="R37">
            <v>96</v>
          </cell>
          <cell r="S37">
            <v>96</v>
          </cell>
          <cell r="U37">
            <v>31.875</v>
          </cell>
          <cell r="V37">
            <v>1.875</v>
          </cell>
          <cell r="W37">
            <v>2.2000000000000002</v>
          </cell>
          <cell r="X37">
            <v>6</v>
          </cell>
          <cell r="Y37">
            <v>10.199999999999999</v>
          </cell>
          <cell r="Z37">
            <v>1.8</v>
          </cell>
          <cell r="AA37">
            <v>2.2000000000000002</v>
          </cell>
          <cell r="AB37">
            <v>0</v>
          </cell>
          <cell r="AC37" t="str">
            <v>новинка</v>
          </cell>
          <cell r="AD37">
            <v>62.999999999999993</v>
          </cell>
          <cell r="AE37">
            <v>8</v>
          </cell>
          <cell r="AF37">
            <v>12</v>
          </cell>
          <cell r="AG37">
            <v>67.199999999999989</v>
          </cell>
          <cell r="AH37">
            <v>12</v>
          </cell>
        </row>
        <row r="38">
          <cell r="A38" t="str">
            <v>Пельмени Мясорубские ТМ Стародворье фоупак равиоли 0,7 кг  ПОКОМ</v>
          </cell>
          <cell r="B38" t="str">
            <v>шт</v>
          </cell>
          <cell r="C38">
            <v>588</v>
          </cell>
          <cell r="E38">
            <v>60</v>
          </cell>
          <cell r="F38">
            <v>504</v>
          </cell>
          <cell r="G38">
            <v>0.7</v>
          </cell>
          <cell r="H38">
            <v>180</v>
          </cell>
          <cell r="J38">
            <v>60</v>
          </cell>
          <cell r="K38">
            <v>425.6</v>
          </cell>
          <cell r="L38">
            <v>0</v>
          </cell>
          <cell r="O38">
            <v>0</v>
          </cell>
          <cell r="P38">
            <v>12</v>
          </cell>
          <cell r="Q38">
            <v>400</v>
          </cell>
          <cell r="R38">
            <v>384</v>
          </cell>
          <cell r="S38">
            <v>240</v>
          </cell>
          <cell r="U38">
            <v>74</v>
          </cell>
          <cell r="V38">
            <v>42</v>
          </cell>
          <cell r="W38">
            <v>14.6</v>
          </cell>
          <cell r="X38">
            <v>62.2</v>
          </cell>
          <cell r="Y38">
            <v>12.8</v>
          </cell>
          <cell r="Z38">
            <v>9.4</v>
          </cell>
          <cell r="AA38">
            <v>29</v>
          </cell>
          <cell r="AB38">
            <v>21.8</v>
          </cell>
          <cell r="AC38" t="str">
            <v>необходимо увеличить продажи</v>
          </cell>
          <cell r="AD38">
            <v>280</v>
          </cell>
          <cell r="AE38">
            <v>8</v>
          </cell>
          <cell r="AF38">
            <v>48</v>
          </cell>
          <cell r="AG38">
            <v>268.79999999999995</v>
          </cell>
          <cell r="AH38">
            <v>12</v>
          </cell>
        </row>
        <row r="39">
          <cell r="A39" t="str">
            <v>Пельмени Отборные из свинины и говядины 0,9 кг ТМ Стародворье ТС Медвежье ушко  ПОКОМ</v>
          </cell>
          <cell r="B39" t="str">
            <v>шт</v>
          </cell>
          <cell r="C39">
            <v>236</v>
          </cell>
          <cell r="E39">
            <v>14</v>
          </cell>
          <cell r="F39">
            <v>218</v>
          </cell>
          <cell r="G39">
            <v>0.9</v>
          </cell>
          <cell r="H39">
            <v>180</v>
          </cell>
          <cell r="J39">
            <v>14</v>
          </cell>
          <cell r="K39">
            <v>90</v>
          </cell>
          <cell r="L39">
            <v>0</v>
          </cell>
          <cell r="O39">
            <v>0</v>
          </cell>
          <cell r="P39">
            <v>2.8</v>
          </cell>
          <cell r="R39">
            <v>0</v>
          </cell>
          <cell r="U39">
            <v>77.857142857142861</v>
          </cell>
          <cell r="V39">
            <v>77.857142857142861</v>
          </cell>
          <cell r="W39">
            <v>5.2</v>
          </cell>
          <cell r="X39">
            <v>3.2</v>
          </cell>
          <cell r="Y39">
            <v>9.4</v>
          </cell>
          <cell r="Z39">
            <v>1.8</v>
          </cell>
          <cell r="AA39">
            <v>6</v>
          </cell>
          <cell r="AB39">
            <v>10.199999999999999</v>
          </cell>
          <cell r="AC39" t="str">
            <v>необходимо увеличить продажи</v>
          </cell>
          <cell r="AD39">
            <v>0</v>
          </cell>
          <cell r="AE39">
            <v>8</v>
          </cell>
          <cell r="AF39">
            <v>0</v>
          </cell>
          <cell r="AG39">
            <v>0</v>
          </cell>
          <cell r="AH39">
            <v>12</v>
          </cell>
        </row>
        <row r="40">
          <cell r="A40" t="str">
            <v>Пельмени Отборные с говядиной 0,43 кг ТМ Стародворье ТС Медвежье ушко</v>
          </cell>
          <cell r="B40" t="str">
            <v>шт</v>
          </cell>
          <cell r="G40">
            <v>0.43</v>
          </cell>
          <cell r="H40">
            <v>180</v>
          </cell>
          <cell r="K40">
            <v>18.489999999999998</v>
          </cell>
          <cell r="L40">
            <v>0</v>
          </cell>
          <cell r="O40">
            <v>0</v>
          </cell>
          <cell r="P40">
            <v>0</v>
          </cell>
          <cell r="Q40">
            <v>300</v>
          </cell>
          <cell r="R40">
            <v>384</v>
          </cell>
          <cell r="S40">
            <v>96</v>
          </cell>
          <cell r="U40" t="e">
            <v>#DIV/0!</v>
          </cell>
          <cell r="V40" t="e">
            <v>#DIV/0!</v>
          </cell>
          <cell r="W40">
            <v>1.6</v>
          </cell>
          <cell r="X40">
            <v>5.4</v>
          </cell>
          <cell r="Y40">
            <v>4.4000000000000004</v>
          </cell>
          <cell r="Z40">
            <v>2.2000000000000002</v>
          </cell>
          <cell r="AA40">
            <v>1.6</v>
          </cell>
          <cell r="AB40">
            <v>3.2</v>
          </cell>
          <cell r="AD40">
            <v>129</v>
          </cell>
          <cell r="AE40">
            <v>16</v>
          </cell>
          <cell r="AF40">
            <v>24</v>
          </cell>
          <cell r="AG40">
            <v>165.12</v>
          </cell>
          <cell r="AH40">
            <v>12</v>
          </cell>
        </row>
        <row r="41">
          <cell r="A41" t="str">
            <v>Пельмени Отборные с говядиной 0,9 кг НОВА ТМ Стародворье ТС Медвежье ушко  ПОКОМ</v>
          </cell>
          <cell r="B41" t="str">
            <v>шт</v>
          </cell>
          <cell r="C41">
            <v>67</v>
          </cell>
          <cell r="D41">
            <v>5</v>
          </cell>
          <cell r="E41">
            <v>16</v>
          </cell>
          <cell r="F41">
            <v>43</v>
          </cell>
          <cell r="G41">
            <v>0.9</v>
          </cell>
          <cell r="H41">
            <v>180</v>
          </cell>
          <cell r="J41">
            <v>19</v>
          </cell>
          <cell r="K41">
            <v>77.400000000000006</v>
          </cell>
          <cell r="L41">
            <v>-3</v>
          </cell>
          <cell r="O41">
            <v>0</v>
          </cell>
          <cell r="P41">
            <v>3.2</v>
          </cell>
          <cell r="Q41">
            <v>150</v>
          </cell>
          <cell r="R41">
            <v>192</v>
          </cell>
          <cell r="S41">
            <v>96</v>
          </cell>
          <cell r="U41">
            <v>73.4375</v>
          </cell>
          <cell r="V41">
            <v>13.4375</v>
          </cell>
          <cell r="W41">
            <v>3</v>
          </cell>
          <cell r="X41">
            <v>5</v>
          </cell>
          <cell r="Y41">
            <v>6</v>
          </cell>
          <cell r="Z41">
            <v>1.2</v>
          </cell>
          <cell r="AA41">
            <v>1.6</v>
          </cell>
          <cell r="AB41">
            <v>3</v>
          </cell>
          <cell r="AD41">
            <v>135</v>
          </cell>
          <cell r="AE41">
            <v>8</v>
          </cell>
          <cell r="AF41">
            <v>24</v>
          </cell>
          <cell r="AG41">
            <v>172.8</v>
          </cell>
          <cell r="AH41">
            <v>12</v>
          </cell>
        </row>
        <row r="42">
          <cell r="A42" t="str">
            <v>Пельмени Отборные с говядиной и свининой 0,43 кг ТМ Стародворье ТС Медвежье ушко</v>
          </cell>
          <cell r="B42" t="str">
            <v>шт</v>
          </cell>
          <cell r="C42">
            <v>55</v>
          </cell>
          <cell r="D42">
            <v>17</v>
          </cell>
          <cell r="E42">
            <v>15</v>
          </cell>
          <cell r="F42">
            <v>34</v>
          </cell>
          <cell r="G42">
            <v>0.43</v>
          </cell>
          <cell r="H42">
            <v>180</v>
          </cell>
          <cell r="J42">
            <v>15</v>
          </cell>
          <cell r="K42">
            <v>47.3</v>
          </cell>
          <cell r="L42">
            <v>0</v>
          </cell>
          <cell r="O42">
            <v>192</v>
          </cell>
          <cell r="P42">
            <v>3</v>
          </cell>
          <cell r="R42">
            <v>0</v>
          </cell>
          <cell r="U42">
            <v>75.333333333333329</v>
          </cell>
          <cell r="V42">
            <v>75.333333333333329</v>
          </cell>
          <cell r="W42">
            <v>7.2</v>
          </cell>
          <cell r="X42">
            <v>3.4</v>
          </cell>
          <cell r="Y42">
            <v>5.4</v>
          </cell>
          <cell r="Z42">
            <v>3.2</v>
          </cell>
          <cell r="AA42">
            <v>3.4</v>
          </cell>
          <cell r="AB42">
            <v>3.8</v>
          </cell>
          <cell r="AD42">
            <v>0</v>
          </cell>
          <cell r="AE42">
            <v>16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Со свининой и говядиной ТМ Особый рецепт Любимая ложка 1,0 кг  ПОКОМ</v>
          </cell>
          <cell r="B43" t="str">
            <v>шт</v>
          </cell>
          <cell r="C43">
            <v>97</v>
          </cell>
          <cell r="D43">
            <v>49</v>
          </cell>
          <cell r="E43">
            <v>26</v>
          </cell>
          <cell r="F43">
            <v>71</v>
          </cell>
          <cell r="G43">
            <v>1</v>
          </cell>
          <cell r="H43">
            <v>180</v>
          </cell>
          <cell r="J43">
            <v>26</v>
          </cell>
          <cell r="K43">
            <v>126</v>
          </cell>
          <cell r="L43">
            <v>0</v>
          </cell>
          <cell r="O43">
            <v>60</v>
          </cell>
          <cell r="P43">
            <v>5.2</v>
          </cell>
          <cell r="Q43">
            <v>150</v>
          </cell>
          <cell r="R43">
            <v>180</v>
          </cell>
          <cell r="S43">
            <v>90</v>
          </cell>
          <cell r="U43">
            <v>59.807692307692307</v>
          </cell>
          <cell r="V43">
            <v>25.19230769230769</v>
          </cell>
          <cell r="W43">
            <v>5.6</v>
          </cell>
          <cell r="X43">
            <v>8</v>
          </cell>
          <cell r="Y43">
            <v>8.1999999999999993</v>
          </cell>
          <cell r="Z43">
            <v>4</v>
          </cell>
          <cell r="AA43">
            <v>3.6</v>
          </cell>
          <cell r="AB43">
            <v>3</v>
          </cell>
          <cell r="AD43">
            <v>150</v>
          </cell>
          <cell r="AE43">
            <v>5</v>
          </cell>
          <cell r="AF43">
            <v>36</v>
          </cell>
          <cell r="AG43">
            <v>180</v>
          </cell>
          <cell r="AH43">
            <v>12</v>
          </cell>
        </row>
        <row r="44">
          <cell r="A44" t="str">
            <v>Сосиски Сливушки #нежнушки ТМ Вязанка  0,33 кг.  ПОКОМ</v>
          </cell>
          <cell r="B44" t="str">
            <v>шт</v>
          </cell>
          <cell r="C44">
            <v>25</v>
          </cell>
          <cell r="D44">
            <v>18</v>
          </cell>
          <cell r="E44">
            <v>22</v>
          </cell>
          <cell r="F44">
            <v>20</v>
          </cell>
          <cell r="G44">
            <v>0.33</v>
          </cell>
          <cell r="H44">
            <v>365</v>
          </cell>
          <cell r="J44">
            <v>23</v>
          </cell>
          <cell r="K44">
            <v>17.489999999999998</v>
          </cell>
          <cell r="L44">
            <v>-1</v>
          </cell>
          <cell r="O44">
            <v>0</v>
          </cell>
          <cell r="P44">
            <v>4.4000000000000004</v>
          </cell>
          <cell r="R44">
            <v>0</v>
          </cell>
          <cell r="T44" t="str">
            <v>предлагаю вывести</v>
          </cell>
          <cell r="U44">
            <v>4.545454545454545</v>
          </cell>
          <cell r="V44">
            <v>4.545454545454545</v>
          </cell>
          <cell r="W44">
            <v>1.8</v>
          </cell>
          <cell r="X44">
            <v>0</v>
          </cell>
          <cell r="Y44">
            <v>0</v>
          </cell>
          <cell r="Z44">
            <v>0.2</v>
          </cell>
          <cell r="AA44">
            <v>0</v>
          </cell>
          <cell r="AB44">
            <v>0</v>
          </cell>
          <cell r="AD44">
            <v>0</v>
          </cell>
          <cell r="AE44">
            <v>6</v>
          </cell>
          <cell r="AF44">
            <v>0</v>
          </cell>
          <cell r="AG44">
            <v>0</v>
          </cell>
          <cell r="AH44">
            <v>12</v>
          </cell>
        </row>
        <row r="45">
          <cell r="A45" t="str">
            <v>Хотстеры ТМ Горячая штучка ТС Хотстеры 0,25 кг зам  ПОКОМ</v>
          </cell>
          <cell r="B45" t="str">
            <v>шт</v>
          </cell>
          <cell r="C45">
            <v>917</v>
          </cell>
          <cell r="D45">
            <v>157</v>
          </cell>
          <cell r="E45">
            <v>169</v>
          </cell>
          <cell r="F45">
            <v>758</v>
          </cell>
          <cell r="G45">
            <v>0.25</v>
          </cell>
          <cell r="H45">
            <v>180</v>
          </cell>
          <cell r="J45">
            <v>162</v>
          </cell>
          <cell r="K45">
            <v>318.75</v>
          </cell>
          <cell r="L45">
            <v>7</v>
          </cell>
          <cell r="O45">
            <v>0</v>
          </cell>
          <cell r="P45">
            <v>33.799999999999997</v>
          </cell>
          <cell r="Q45">
            <v>700</v>
          </cell>
          <cell r="R45">
            <v>672</v>
          </cell>
          <cell r="S45">
            <v>256</v>
          </cell>
          <cell r="U45">
            <v>42.307692307692314</v>
          </cell>
          <cell r="V45">
            <v>22.42603550295858</v>
          </cell>
          <cell r="W45">
            <v>38.799999999999997</v>
          </cell>
          <cell r="X45">
            <v>104.6</v>
          </cell>
          <cell r="Y45">
            <v>27.6</v>
          </cell>
          <cell r="Z45">
            <v>25.2</v>
          </cell>
          <cell r="AA45">
            <v>88</v>
          </cell>
          <cell r="AB45">
            <v>22.2</v>
          </cell>
          <cell r="AD45">
            <v>175</v>
          </cell>
          <cell r="AE45">
            <v>12</v>
          </cell>
          <cell r="AF45">
            <v>56</v>
          </cell>
          <cell r="AG45">
            <v>168</v>
          </cell>
          <cell r="AH45">
            <v>14</v>
          </cell>
        </row>
        <row r="46">
          <cell r="A46" t="str">
            <v>Хрустящие крылышки ТМ Горячая штучка 0,3 кг зам  ПОКОМ</v>
          </cell>
          <cell r="B46" t="str">
            <v>шт</v>
          </cell>
          <cell r="C46">
            <v>491</v>
          </cell>
          <cell r="D46">
            <v>35</v>
          </cell>
          <cell r="E46">
            <v>100</v>
          </cell>
          <cell r="F46">
            <v>397</v>
          </cell>
          <cell r="G46">
            <v>0.3</v>
          </cell>
          <cell r="H46">
            <v>180</v>
          </cell>
          <cell r="J46">
            <v>100</v>
          </cell>
          <cell r="K46">
            <v>236.4</v>
          </cell>
          <cell r="L46">
            <v>0</v>
          </cell>
          <cell r="O46">
            <v>336</v>
          </cell>
          <cell r="P46">
            <v>20</v>
          </cell>
          <cell r="R46">
            <v>0</v>
          </cell>
          <cell r="U46">
            <v>36.65</v>
          </cell>
          <cell r="V46">
            <v>36.65</v>
          </cell>
          <cell r="W46">
            <v>22.6</v>
          </cell>
          <cell r="X46">
            <v>62.4</v>
          </cell>
          <cell r="Y46">
            <v>15</v>
          </cell>
          <cell r="Z46">
            <v>11.4</v>
          </cell>
          <cell r="AA46">
            <v>37.799999999999997</v>
          </cell>
          <cell r="AB46">
            <v>25.2</v>
          </cell>
          <cell r="AC46" t="str">
            <v>необходимо увеличить продажи</v>
          </cell>
          <cell r="AD46">
            <v>0</v>
          </cell>
          <cell r="AE46">
            <v>12</v>
          </cell>
          <cell r="AF46">
            <v>0</v>
          </cell>
          <cell r="AG46">
            <v>0</v>
          </cell>
          <cell r="AH46">
            <v>14</v>
          </cell>
        </row>
        <row r="47">
          <cell r="A47" t="str">
            <v>Хрустящие крылышки ТМ Зареченские ТС Зареченские продукты. ВЕС ПОКОМ</v>
          </cell>
          <cell r="B47" t="str">
            <v>кг</v>
          </cell>
          <cell r="C47">
            <v>37.799999999999997</v>
          </cell>
          <cell r="D47">
            <v>5.4</v>
          </cell>
          <cell r="E47">
            <v>21.6</v>
          </cell>
          <cell r="F47">
            <v>14.4</v>
          </cell>
          <cell r="G47">
            <v>1</v>
          </cell>
          <cell r="H47">
            <v>180</v>
          </cell>
          <cell r="J47">
            <v>21.6</v>
          </cell>
          <cell r="K47">
            <v>75.599999999999994</v>
          </cell>
          <cell r="L47">
            <v>0</v>
          </cell>
          <cell r="O47">
            <v>64.8</v>
          </cell>
          <cell r="P47">
            <v>4.32</v>
          </cell>
          <cell r="Q47">
            <v>200</v>
          </cell>
          <cell r="R47">
            <v>194.39999999999998</v>
          </cell>
          <cell r="S47">
            <v>65</v>
          </cell>
          <cell r="U47">
            <v>63.333333333333321</v>
          </cell>
          <cell r="V47">
            <v>18.333333333333332</v>
          </cell>
          <cell r="W47">
            <v>3.24</v>
          </cell>
          <cell r="X47">
            <v>3.6</v>
          </cell>
          <cell r="Y47">
            <v>3.6</v>
          </cell>
          <cell r="Z47">
            <v>5.04</v>
          </cell>
          <cell r="AA47">
            <v>5.76</v>
          </cell>
          <cell r="AB47">
            <v>0</v>
          </cell>
          <cell r="AD47">
            <v>200</v>
          </cell>
          <cell r="AE47">
            <v>1.8</v>
          </cell>
          <cell r="AF47">
            <v>107.99999999999999</v>
          </cell>
          <cell r="AG47">
            <v>194.39999999999998</v>
          </cell>
          <cell r="AH47">
            <v>18</v>
          </cell>
        </row>
        <row r="48">
          <cell r="A48" t="str">
            <v>Хрустящие крылышки острые к пиву ТМ Горячая штучка 0,3кг зам  ПОКОМ</v>
          </cell>
          <cell r="B48" t="str">
            <v>шт</v>
          </cell>
          <cell r="C48">
            <v>194</v>
          </cell>
          <cell r="D48">
            <v>6</v>
          </cell>
          <cell r="E48">
            <v>92</v>
          </cell>
          <cell r="F48">
            <v>98</v>
          </cell>
          <cell r="G48">
            <v>0.3</v>
          </cell>
          <cell r="H48">
            <v>180</v>
          </cell>
          <cell r="J48">
            <v>96</v>
          </cell>
          <cell r="K48">
            <v>94.2</v>
          </cell>
          <cell r="L48">
            <v>-4</v>
          </cell>
          <cell r="O48">
            <v>168</v>
          </cell>
          <cell r="P48">
            <v>18.399999999999999</v>
          </cell>
          <cell r="Q48">
            <v>90</v>
          </cell>
          <cell r="R48">
            <v>168</v>
          </cell>
          <cell r="S48">
            <v>90</v>
          </cell>
          <cell r="T48" t="str">
            <v>плохие продажи</v>
          </cell>
          <cell r="U48">
            <v>23.586956521739133</v>
          </cell>
          <cell r="V48">
            <v>14.456521739130435</v>
          </cell>
          <cell r="W48">
            <v>16.399999999999999</v>
          </cell>
          <cell r="X48">
            <v>13</v>
          </cell>
          <cell r="Y48">
            <v>13.4</v>
          </cell>
          <cell r="Z48">
            <v>8.1999999999999993</v>
          </cell>
          <cell r="AA48">
            <v>21.6</v>
          </cell>
          <cell r="AB48">
            <v>20.399999999999999</v>
          </cell>
          <cell r="AD48">
            <v>27</v>
          </cell>
          <cell r="AE48">
            <v>12</v>
          </cell>
          <cell r="AF48">
            <v>14</v>
          </cell>
          <cell r="AG48">
            <v>50.4</v>
          </cell>
          <cell r="AH48">
            <v>14</v>
          </cell>
        </row>
        <row r="49">
          <cell r="A49" t="str">
            <v>Чебупай брауни ТМ Горячая штучка 0,2 кг.  ПОКОМ</v>
          </cell>
          <cell r="B49" t="str">
            <v>шт</v>
          </cell>
          <cell r="C49">
            <v>94</v>
          </cell>
          <cell r="E49">
            <v>21</v>
          </cell>
          <cell r="F49">
            <v>73</v>
          </cell>
          <cell r="G49">
            <v>0.2</v>
          </cell>
          <cell r="H49">
            <v>365</v>
          </cell>
          <cell r="J49">
            <v>21</v>
          </cell>
          <cell r="K49">
            <v>14.6</v>
          </cell>
          <cell r="L49">
            <v>0</v>
          </cell>
          <cell r="O49">
            <v>0</v>
          </cell>
          <cell r="P49">
            <v>4.2</v>
          </cell>
          <cell r="R49">
            <v>0</v>
          </cell>
          <cell r="T49" t="str">
            <v>вывести</v>
          </cell>
          <cell r="U49">
            <v>17.38095238095238</v>
          </cell>
          <cell r="V49">
            <v>17.38095238095238</v>
          </cell>
          <cell r="W49">
            <v>4.2</v>
          </cell>
          <cell r="X49">
            <v>1.6</v>
          </cell>
          <cell r="Y49">
            <v>7.6</v>
          </cell>
          <cell r="Z49">
            <v>0.6</v>
          </cell>
          <cell r="AA49">
            <v>8.8000000000000007</v>
          </cell>
          <cell r="AB49">
            <v>0</v>
          </cell>
          <cell r="AD49">
            <v>0</v>
          </cell>
          <cell r="AE49">
            <v>6</v>
          </cell>
          <cell r="AF49">
            <v>0</v>
          </cell>
          <cell r="AG49">
            <v>0</v>
          </cell>
          <cell r="AH49">
            <v>10</v>
          </cell>
        </row>
        <row r="50">
          <cell r="A50" t="str">
            <v>Чебупай сочное яблоко ТМ Горячая штучка 0,2 кг зам.  ПОКОМ</v>
          </cell>
          <cell r="B50" t="str">
            <v>шт</v>
          </cell>
          <cell r="C50">
            <v>285</v>
          </cell>
          <cell r="E50">
            <v>32</v>
          </cell>
          <cell r="F50">
            <v>253</v>
          </cell>
          <cell r="G50">
            <v>0.2</v>
          </cell>
          <cell r="H50">
            <v>365</v>
          </cell>
          <cell r="J50">
            <v>32</v>
          </cell>
          <cell r="K50">
            <v>51.2</v>
          </cell>
          <cell r="L50">
            <v>0</v>
          </cell>
          <cell r="O50">
            <v>0</v>
          </cell>
          <cell r="P50">
            <v>6.4</v>
          </cell>
          <cell r="R50">
            <v>0</v>
          </cell>
          <cell r="U50">
            <v>39.53125</v>
          </cell>
          <cell r="V50">
            <v>39.53125</v>
          </cell>
          <cell r="W50">
            <v>3.2</v>
          </cell>
          <cell r="X50">
            <v>26</v>
          </cell>
          <cell r="Y50">
            <v>2.6</v>
          </cell>
          <cell r="Z50">
            <v>2.6</v>
          </cell>
          <cell r="AA50">
            <v>18.600000000000001</v>
          </cell>
          <cell r="AB50">
            <v>9</v>
          </cell>
          <cell r="AC50" t="str">
            <v>необходимо увеличить продажи</v>
          </cell>
          <cell r="AD50">
            <v>0</v>
          </cell>
          <cell r="AE50">
            <v>6</v>
          </cell>
          <cell r="AF50">
            <v>0</v>
          </cell>
          <cell r="AG50">
            <v>0</v>
          </cell>
          <cell r="AH50">
            <v>10</v>
          </cell>
        </row>
        <row r="51">
          <cell r="A51" t="str">
            <v>Чебупай спелая вишня ТМ Горячая штучка 0,2 кг зам.  ПОКОМ</v>
          </cell>
          <cell r="B51" t="str">
            <v>шт</v>
          </cell>
          <cell r="C51">
            <v>125</v>
          </cell>
          <cell r="D51">
            <v>8</v>
          </cell>
          <cell r="E51">
            <v>34</v>
          </cell>
          <cell r="F51">
            <v>91</v>
          </cell>
          <cell r="G51">
            <v>0.2</v>
          </cell>
          <cell r="H51">
            <v>365</v>
          </cell>
          <cell r="J51">
            <v>34</v>
          </cell>
          <cell r="K51">
            <v>46</v>
          </cell>
          <cell r="L51">
            <v>0</v>
          </cell>
          <cell r="O51">
            <v>0</v>
          </cell>
          <cell r="P51">
            <v>6.8</v>
          </cell>
          <cell r="R51">
            <v>0</v>
          </cell>
          <cell r="U51">
            <v>13.382352941176471</v>
          </cell>
          <cell r="V51">
            <v>13.382352941176471</v>
          </cell>
          <cell r="W51">
            <v>5.8</v>
          </cell>
          <cell r="X51">
            <v>23.2</v>
          </cell>
          <cell r="Y51">
            <v>3</v>
          </cell>
          <cell r="Z51">
            <v>3</v>
          </cell>
          <cell r="AA51">
            <v>35.6</v>
          </cell>
          <cell r="AB51">
            <v>15.8</v>
          </cell>
          <cell r="AD51">
            <v>0</v>
          </cell>
          <cell r="AE51">
            <v>6</v>
          </cell>
          <cell r="AF51">
            <v>0</v>
          </cell>
          <cell r="AG51">
            <v>0</v>
          </cell>
          <cell r="AH51">
            <v>10</v>
          </cell>
        </row>
        <row r="52">
          <cell r="A52" t="str">
            <v>Чебупели Курочка гриль ТМ Горячая штучка, 0,3 кг зам  ПОКОМ</v>
          </cell>
          <cell r="B52" t="str">
            <v>шт</v>
          </cell>
          <cell r="C52">
            <v>-1</v>
          </cell>
          <cell r="D52">
            <v>6</v>
          </cell>
          <cell r="E52">
            <v>5</v>
          </cell>
          <cell r="G52">
            <v>0.3</v>
          </cell>
          <cell r="H52">
            <v>180</v>
          </cell>
          <cell r="J52">
            <v>7</v>
          </cell>
          <cell r="K52">
            <v>477.9</v>
          </cell>
          <cell r="L52">
            <v>-2</v>
          </cell>
          <cell r="O52">
            <v>4116</v>
          </cell>
          <cell r="P52">
            <v>1</v>
          </cell>
          <cell r="Q52">
            <v>984</v>
          </cell>
          <cell r="R52">
            <v>980</v>
          </cell>
          <cell r="S52">
            <v>980</v>
          </cell>
          <cell r="U52">
            <v>5096</v>
          </cell>
          <cell r="V52">
            <v>4116</v>
          </cell>
          <cell r="W52">
            <v>146.6</v>
          </cell>
          <cell r="X52">
            <v>172.6</v>
          </cell>
          <cell r="Y52">
            <v>173</v>
          </cell>
          <cell r="Z52">
            <v>87.2</v>
          </cell>
          <cell r="AA52">
            <v>312</v>
          </cell>
          <cell r="AB52">
            <v>143</v>
          </cell>
          <cell r="AC52" t="str">
            <v>29,06 завод не отгрузил 1372шт</v>
          </cell>
          <cell r="AD52">
            <v>295.2</v>
          </cell>
          <cell r="AE52">
            <v>14</v>
          </cell>
          <cell r="AF52">
            <v>70</v>
          </cell>
          <cell r="AG52">
            <v>294</v>
          </cell>
          <cell r="AH52">
            <v>14</v>
          </cell>
        </row>
        <row r="53">
          <cell r="A53" t="str">
            <v>Чебупицца Пепперони ТМ Горячая штучка ТС Чебупицца 0.25кг зам  ПОКОМ</v>
          </cell>
          <cell r="B53" t="str">
            <v>шт</v>
          </cell>
          <cell r="C53">
            <v>883</v>
          </cell>
          <cell r="D53">
            <v>849</v>
          </cell>
          <cell r="E53">
            <v>386</v>
          </cell>
          <cell r="F53">
            <v>485</v>
          </cell>
          <cell r="G53">
            <v>0.25</v>
          </cell>
          <cell r="H53">
            <v>180</v>
          </cell>
          <cell r="J53">
            <v>385</v>
          </cell>
          <cell r="K53">
            <v>483.5</v>
          </cell>
          <cell r="L53">
            <v>1</v>
          </cell>
          <cell r="O53">
            <v>840</v>
          </cell>
          <cell r="P53">
            <v>77.2</v>
          </cell>
          <cell r="Q53">
            <v>1000</v>
          </cell>
          <cell r="R53">
            <v>1008</v>
          </cell>
          <cell r="S53">
            <v>720</v>
          </cell>
          <cell r="U53">
            <v>30.220207253886009</v>
          </cell>
          <cell r="V53">
            <v>17.163212435233159</v>
          </cell>
          <cell r="W53">
            <v>61.8</v>
          </cell>
          <cell r="X53">
            <v>108.8</v>
          </cell>
          <cell r="Y53">
            <v>56.6</v>
          </cell>
          <cell r="Z53">
            <v>47.6</v>
          </cell>
          <cell r="AA53">
            <v>97.8</v>
          </cell>
          <cell r="AB53">
            <v>46.8</v>
          </cell>
          <cell r="AD53">
            <v>250</v>
          </cell>
          <cell r="AE53">
            <v>12</v>
          </cell>
          <cell r="AF53">
            <v>84</v>
          </cell>
          <cell r="AG53">
            <v>252</v>
          </cell>
          <cell r="AH53">
            <v>14</v>
          </cell>
        </row>
        <row r="54">
          <cell r="A54" t="str">
            <v>Чебупицца курочка по-итальянски Горячая штучка 0,25 кг зам  ПОКОМ</v>
          </cell>
          <cell r="B54" t="str">
            <v>шт</v>
          </cell>
          <cell r="C54">
            <v>148</v>
          </cell>
          <cell r="E54">
            <v>150</v>
          </cell>
          <cell r="F54">
            <v>-4</v>
          </cell>
          <cell r="G54">
            <v>0.25</v>
          </cell>
          <cell r="H54">
            <v>180</v>
          </cell>
          <cell r="J54">
            <v>208</v>
          </cell>
          <cell r="K54">
            <v>211</v>
          </cell>
          <cell r="L54">
            <v>-58</v>
          </cell>
          <cell r="O54">
            <v>1680</v>
          </cell>
          <cell r="P54">
            <v>30</v>
          </cell>
          <cell r="R54">
            <v>0</v>
          </cell>
          <cell r="U54">
            <v>55.866666666666667</v>
          </cell>
          <cell r="V54">
            <v>55.866666666666667</v>
          </cell>
          <cell r="W54">
            <v>60</v>
          </cell>
          <cell r="X54">
            <v>0.4</v>
          </cell>
          <cell r="Y54">
            <v>41.4</v>
          </cell>
          <cell r="Z54">
            <v>40.200000000000003</v>
          </cell>
          <cell r="AA54">
            <v>75.599999999999994</v>
          </cell>
          <cell r="AB54">
            <v>33.200000000000003</v>
          </cell>
          <cell r="AD54">
            <v>0</v>
          </cell>
          <cell r="AE54">
            <v>12</v>
          </cell>
          <cell r="AF54">
            <v>0</v>
          </cell>
          <cell r="AG54">
            <v>0</v>
          </cell>
          <cell r="AH54">
            <v>14</v>
          </cell>
        </row>
        <row r="55">
          <cell r="A55" t="str">
            <v>Чебуреки Мясные вес 2,7  ПОКОМ</v>
          </cell>
          <cell r="B55" t="str">
            <v>кг</v>
          </cell>
          <cell r="C55">
            <v>83.7</v>
          </cell>
          <cell r="E55">
            <v>29.7</v>
          </cell>
          <cell r="F55">
            <v>45.9</v>
          </cell>
          <cell r="G55">
            <v>1</v>
          </cell>
          <cell r="H55">
            <v>180</v>
          </cell>
          <cell r="J55">
            <v>29.7</v>
          </cell>
          <cell r="K55">
            <v>126.9</v>
          </cell>
          <cell r="L55">
            <v>0</v>
          </cell>
          <cell r="O55">
            <v>113.4</v>
          </cell>
          <cell r="P55">
            <v>5.9399999999999995</v>
          </cell>
          <cell r="Q55">
            <v>300</v>
          </cell>
          <cell r="R55">
            <v>302.40000000000003</v>
          </cell>
          <cell r="S55">
            <v>150</v>
          </cell>
          <cell r="T55" t="str">
            <v>новинки Бофорта (от Шляконова)</v>
          </cell>
          <cell r="U55">
            <v>77.727272727272748</v>
          </cell>
          <cell r="V55">
            <v>26.818181818181824</v>
          </cell>
          <cell r="W55">
            <v>9.7200000000000006</v>
          </cell>
          <cell r="X55">
            <v>5.94</v>
          </cell>
          <cell r="Y55">
            <v>5.94</v>
          </cell>
          <cell r="Z55">
            <v>5.94</v>
          </cell>
          <cell r="AA55">
            <v>5.94</v>
          </cell>
          <cell r="AB55">
            <v>4.8600000000000003</v>
          </cell>
          <cell r="AD55">
            <v>300</v>
          </cell>
          <cell r="AE55">
            <v>2.7</v>
          </cell>
          <cell r="AF55">
            <v>112</v>
          </cell>
          <cell r="AG55">
            <v>302.40000000000003</v>
          </cell>
          <cell r="AH55">
            <v>14</v>
          </cell>
        </row>
        <row r="56">
          <cell r="A56" t="str">
            <v>Чебуреки сочные ВЕС ТМ Зареченские  ПОКОМ</v>
          </cell>
          <cell r="B56" t="str">
            <v>кг</v>
          </cell>
          <cell r="C56">
            <v>50</v>
          </cell>
          <cell r="E56">
            <v>20</v>
          </cell>
          <cell r="F56">
            <v>30</v>
          </cell>
          <cell r="G56">
            <v>1</v>
          </cell>
          <cell r="H56">
            <v>180</v>
          </cell>
          <cell r="J56">
            <v>20</v>
          </cell>
          <cell r="K56">
            <v>50</v>
          </cell>
          <cell r="L56">
            <v>0</v>
          </cell>
          <cell r="O56">
            <v>0</v>
          </cell>
          <cell r="P56">
            <v>4</v>
          </cell>
          <cell r="Q56">
            <v>150</v>
          </cell>
          <cell r="R56">
            <v>180</v>
          </cell>
          <cell r="S56">
            <v>120</v>
          </cell>
          <cell r="T56" t="str">
            <v>новинки Бофорта (от Шляконова)</v>
          </cell>
          <cell r="U56">
            <v>52.5</v>
          </cell>
          <cell r="V56">
            <v>7.5</v>
          </cell>
          <cell r="W56">
            <v>1</v>
          </cell>
          <cell r="X56">
            <v>5</v>
          </cell>
          <cell r="Y56">
            <v>2</v>
          </cell>
          <cell r="Z56">
            <v>1</v>
          </cell>
          <cell r="AA56">
            <v>2</v>
          </cell>
          <cell r="AB56">
            <v>1</v>
          </cell>
          <cell r="AD56">
            <v>150</v>
          </cell>
          <cell r="AE56">
            <v>5</v>
          </cell>
          <cell r="AF56">
            <v>36</v>
          </cell>
          <cell r="AG56">
            <v>180</v>
          </cell>
          <cell r="AH56">
            <v>12</v>
          </cell>
        </row>
        <row r="57">
          <cell r="A57" t="str">
            <v>Чебуречище ТМ Горячая штучка .0,14 кг зам. ПОКОМ</v>
          </cell>
          <cell r="B57" t="str">
            <v>шт</v>
          </cell>
          <cell r="C57">
            <v>-2</v>
          </cell>
          <cell r="D57">
            <v>22</v>
          </cell>
          <cell r="G57">
            <v>0.14000000000000001</v>
          </cell>
          <cell r="H57">
            <v>180</v>
          </cell>
          <cell r="K57">
            <v>1.1200000000000001</v>
          </cell>
          <cell r="L57">
            <v>0</v>
          </cell>
          <cell r="O57">
            <v>1056</v>
          </cell>
          <cell r="P57">
            <v>0</v>
          </cell>
          <cell r="R57">
            <v>0</v>
          </cell>
          <cell r="U57" t="e">
            <v>#DIV/0!</v>
          </cell>
          <cell r="V57" t="e">
            <v>#DIV/0!</v>
          </cell>
          <cell r="W57">
            <v>0</v>
          </cell>
          <cell r="X57">
            <v>69.400000000000006</v>
          </cell>
          <cell r="Y57">
            <v>60</v>
          </cell>
          <cell r="Z57">
            <v>138</v>
          </cell>
          <cell r="AA57">
            <v>76.400000000000006</v>
          </cell>
          <cell r="AB57">
            <v>28.4</v>
          </cell>
          <cell r="AD57">
            <v>0</v>
          </cell>
          <cell r="AE57">
            <v>22</v>
          </cell>
          <cell r="AF57">
            <v>0</v>
          </cell>
          <cell r="AG57">
            <v>0</v>
          </cell>
          <cell r="AH57">
            <v>12</v>
          </cell>
        </row>
        <row r="58">
          <cell r="A58" t="str">
            <v>Пельмени Бульмени с говядиной и свининой 5кг Наваристые Горячая штучка ВЕС ПОКОМ, кг</v>
          </cell>
          <cell r="B58" t="str">
            <v>кг</v>
          </cell>
          <cell r="G58">
            <v>1</v>
          </cell>
          <cell r="H58">
            <v>180</v>
          </cell>
          <cell r="P58">
            <v>0</v>
          </cell>
          <cell r="Q58">
            <v>60</v>
          </cell>
          <cell r="R58">
            <v>60</v>
          </cell>
          <cell r="T58" t="str">
            <v>новинки Бофорта (от Шляконова)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D58">
            <v>60</v>
          </cell>
          <cell r="AE58">
            <v>5</v>
          </cell>
          <cell r="AF58">
            <v>12</v>
          </cell>
          <cell r="AG58">
            <v>60</v>
          </cell>
          <cell r="AH58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4" sqref="AG4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8" customWidth="1"/>
    <col min="8" max="8" width="5.85546875" customWidth="1"/>
    <col min="9" max="9" width="1.140625" customWidth="1"/>
    <col min="10" max="11" width="6.42578125" customWidth="1"/>
    <col min="12" max="14" width="1" customWidth="1"/>
    <col min="15" max="15" width="6.42578125" customWidth="1"/>
    <col min="16" max="16" width="11" customWidth="1"/>
    <col min="17" max="17" width="14.140625" style="34" customWidth="1"/>
    <col min="18" max="18" width="14.140625" style="24" customWidth="1"/>
    <col min="19" max="19" width="17.7109375" customWidth="1"/>
    <col min="20" max="20" width="21.28515625" customWidth="1"/>
    <col min="21" max="28" width="6.140625" customWidth="1"/>
    <col min="29" max="29" width="24.28515625" customWidth="1"/>
    <col min="30" max="30" width="6.85546875" customWidth="1"/>
    <col min="31" max="31" width="6.85546875" style="8" customWidth="1"/>
    <col min="32" max="32" width="6.85546875" style="13" customWidth="1"/>
    <col min="33" max="35" width="6.85546875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 t="s">
        <v>99</v>
      </c>
      <c r="Q1" s="29"/>
      <c r="R1" s="19" t="s">
        <v>94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92</v>
      </c>
      <c r="Q2" s="29" t="s">
        <v>100</v>
      </c>
      <c r="R2" s="19" t="s">
        <v>93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92</v>
      </c>
      <c r="AE2" s="6"/>
      <c r="AF2" s="10"/>
      <c r="AG2" s="19" t="s">
        <v>93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0" t="s">
        <v>15</v>
      </c>
      <c r="R3" s="20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90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91</v>
      </c>
      <c r="O4" s="1" t="s">
        <v>26</v>
      </c>
      <c r="P4" s="1"/>
      <c r="Q4" s="29"/>
      <c r="R4" s="19" t="s">
        <v>95</v>
      </c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6"/>
      <c r="AF4" s="10" t="s">
        <v>103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9389.6999999999989</v>
      </c>
      <c r="F5" s="4">
        <f>SUM(F6:F494)</f>
        <v>14689.599999999999</v>
      </c>
      <c r="G5" s="6"/>
      <c r="H5" s="1"/>
      <c r="I5" s="1"/>
      <c r="J5" s="4">
        <f t="shared" ref="J5:S5" si="0">SUM(J6:J494)</f>
        <v>9616.4</v>
      </c>
      <c r="K5" s="4">
        <f t="shared" si="0"/>
        <v>-226.7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1874.3400000000004</v>
      </c>
      <c r="P5" s="4">
        <f t="shared" ref="P5" si="1">SUM(P6:P494)</f>
        <v>17334.780000000002</v>
      </c>
      <c r="Q5" s="31">
        <f t="shared" si="0"/>
        <v>15100.099999999999</v>
      </c>
      <c r="R5" s="21">
        <f t="shared" si="0"/>
        <v>15328.199999999999</v>
      </c>
      <c r="S5" s="4">
        <f t="shared" si="0"/>
        <v>13253</v>
      </c>
      <c r="T5" s="1"/>
      <c r="U5" s="1"/>
      <c r="V5" s="1"/>
      <c r="W5" s="4">
        <f t="shared" ref="W5:AB5" si="2">SUM(W6:W494)</f>
        <v>696.5</v>
      </c>
      <c r="X5" s="4">
        <f t="shared" si="2"/>
        <v>946.34000000000015</v>
      </c>
      <c r="Y5" s="4">
        <f t="shared" si="2"/>
        <v>1750.1600000000003</v>
      </c>
      <c r="Z5" s="4">
        <f t="shared" si="2"/>
        <v>884.90000000000009</v>
      </c>
      <c r="AA5" s="4">
        <f t="shared" si="2"/>
        <v>706.36000000000013</v>
      </c>
      <c r="AB5" s="4">
        <f t="shared" si="2"/>
        <v>1552.3200000000002</v>
      </c>
      <c r="AC5" s="1"/>
      <c r="AD5" s="4">
        <f>SUM(AD6:AD494)</f>
        <v>5962.53</v>
      </c>
      <c r="AE5" s="6"/>
      <c r="AF5" s="12">
        <f>SUM(AF6:AF494)</f>
        <v>1470</v>
      </c>
      <c r="AG5" s="4">
        <f>SUM(AG6:AG494)</f>
        <v>6042.4400000000005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33</v>
      </c>
      <c r="B6" s="15" t="s">
        <v>34</v>
      </c>
      <c r="C6" s="15">
        <v>-48</v>
      </c>
      <c r="D6" s="15"/>
      <c r="E6" s="15">
        <v>15</v>
      </c>
      <c r="F6" s="15">
        <v>-66</v>
      </c>
      <c r="G6" s="16">
        <v>0</v>
      </c>
      <c r="H6" s="15" t="e">
        <v>#N/A</v>
      </c>
      <c r="I6" s="15"/>
      <c r="J6" s="15">
        <v>15</v>
      </c>
      <c r="K6" s="15">
        <f t="shared" ref="K6:K33" si="3">E6-J6</f>
        <v>0</v>
      </c>
      <c r="L6" s="15"/>
      <c r="M6" s="15"/>
      <c r="N6" s="15"/>
      <c r="O6" s="15"/>
      <c r="P6" s="27"/>
      <c r="Q6" s="32"/>
      <c r="R6" s="22"/>
      <c r="S6" s="17"/>
      <c r="T6" s="15"/>
      <c r="U6" s="15" t="e">
        <f>(F6+Q6)/O6</f>
        <v>#DIV/0!</v>
      </c>
      <c r="V6" s="15" t="e">
        <f>F6/O6</f>
        <v>#DIV/0!</v>
      </c>
      <c r="W6" s="15">
        <v>4</v>
      </c>
      <c r="X6" s="15">
        <v>3.4</v>
      </c>
      <c r="Y6" s="15">
        <v>2</v>
      </c>
      <c r="Z6" s="15">
        <v>3.6</v>
      </c>
      <c r="AA6" s="15">
        <v>1.2</v>
      </c>
      <c r="AB6" s="15">
        <v>2.4</v>
      </c>
      <c r="AC6" s="15"/>
      <c r="AD6" s="15">
        <f>Q6*G6</f>
        <v>0</v>
      </c>
      <c r="AE6" s="16">
        <v>0</v>
      </c>
      <c r="AF6" s="18"/>
      <c r="AG6" s="15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34</v>
      </c>
      <c r="C7" s="1">
        <v>448</v>
      </c>
      <c r="D7" s="1"/>
      <c r="E7" s="1">
        <v>363</v>
      </c>
      <c r="F7" s="1">
        <v>71</v>
      </c>
      <c r="G7" s="6">
        <v>0.3</v>
      </c>
      <c r="H7" s="1">
        <v>180</v>
      </c>
      <c r="I7" s="1"/>
      <c r="J7" s="1">
        <v>358</v>
      </c>
      <c r="K7" s="1">
        <f t="shared" si="3"/>
        <v>5</v>
      </c>
      <c r="L7" s="1"/>
      <c r="M7" s="1"/>
      <c r="N7" s="1"/>
      <c r="O7" s="1">
        <f>E7/5</f>
        <v>72.599999999999994</v>
      </c>
      <c r="P7" s="28">
        <v>1090.5999999999999</v>
      </c>
      <c r="Q7" s="36">
        <v>900</v>
      </c>
      <c r="R7" s="23">
        <f>AF7*AE7</f>
        <v>840</v>
      </c>
      <c r="S7" s="5">
        <v>1091</v>
      </c>
      <c r="T7" s="1"/>
      <c r="U7" s="1">
        <f>(F7+R7)/O7</f>
        <v>12.548209366391186</v>
      </c>
      <c r="V7" s="1">
        <f>F7/O7</f>
        <v>0.97796143250688716</v>
      </c>
      <c r="W7" s="1">
        <v>0</v>
      </c>
      <c r="X7" s="1">
        <v>17.8</v>
      </c>
      <c r="Y7" s="1">
        <v>26.6</v>
      </c>
      <c r="Z7" s="1">
        <v>6.2</v>
      </c>
      <c r="AA7" s="1">
        <v>9.8000000000000007</v>
      </c>
      <c r="AB7" s="1">
        <v>35</v>
      </c>
      <c r="AC7" s="1"/>
      <c r="AD7" s="1">
        <f t="shared" ref="AD7:AD59" si="4">Q7*G7</f>
        <v>270</v>
      </c>
      <c r="AE7" s="6">
        <v>12</v>
      </c>
      <c r="AF7" s="10">
        <f>MROUND(Q7,AE7*AH7)/AE7</f>
        <v>70</v>
      </c>
      <c r="AG7" s="1">
        <f>AF7*AE7*G7</f>
        <v>252</v>
      </c>
      <c r="AH7" s="1">
        <f>VLOOKUP(A7,[1]Sheet!$A:$AH,34,0)</f>
        <v>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506</v>
      </c>
      <c r="D8" s="1">
        <v>1</v>
      </c>
      <c r="E8" s="1">
        <v>270</v>
      </c>
      <c r="F8" s="1">
        <v>228</v>
      </c>
      <c r="G8" s="6">
        <v>0.3</v>
      </c>
      <c r="H8" s="1">
        <v>180</v>
      </c>
      <c r="I8" s="1"/>
      <c r="J8" s="1">
        <v>269</v>
      </c>
      <c r="K8" s="1">
        <f t="shared" si="3"/>
        <v>1</v>
      </c>
      <c r="L8" s="1"/>
      <c r="M8" s="1"/>
      <c r="N8" s="1"/>
      <c r="O8" s="1">
        <f t="shared" ref="O8:O32" si="5">E8/5</f>
        <v>54</v>
      </c>
      <c r="P8" s="28">
        <v>636</v>
      </c>
      <c r="Q8" s="33">
        <f t="shared" ref="Q8:Q23" si="6">16*O8-F8</f>
        <v>636</v>
      </c>
      <c r="R8" s="23">
        <f t="shared" ref="R8:R32" si="7">AF8*AE8</f>
        <v>672</v>
      </c>
      <c r="S8" s="5">
        <v>336</v>
      </c>
      <c r="T8" s="1"/>
      <c r="U8" s="1">
        <f t="shared" ref="U8:U9" si="8">(F8+R8)/O8</f>
        <v>16.666666666666668</v>
      </c>
      <c r="V8" s="1">
        <f t="shared" ref="V8:V33" si="9">F8/O8</f>
        <v>4.2222222222222223</v>
      </c>
      <c r="W8" s="1">
        <v>0.8</v>
      </c>
      <c r="X8" s="1">
        <v>22.6</v>
      </c>
      <c r="Y8" s="1">
        <v>49.4</v>
      </c>
      <c r="Z8" s="1">
        <v>15.8</v>
      </c>
      <c r="AA8" s="1">
        <v>12.4</v>
      </c>
      <c r="AB8" s="1">
        <v>44.4</v>
      </c>
      <c r="AC8" s="1"/>
      <c r="AD8" s="1">
        <f t="shared" si="4"/>
        <v>190.79999999999998</v>
      </c>
      <c r="AE8" s="6">
        <v>12</v>
      </c>
      <c r="AF8" s="10">
        <f t="shared" ref="AF8:AF32" si="10">MROUND(Q8,AE8*AH8)/AE8</f>
        <v>56</v>
      </c>
      <c r="AG8" s="1">
        <f t="shared" ref="AG8:AG32" si="11">AF8*AE8*G8</f>
        <v>201.6</v>
      </c>
      <c r="AH8" s="1">
        <f>VLOOKUP(A8,[1]Sheet!$A:$AH,34,0)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34</v>
      </c>
      <c r="C9" s="1">
        <v>1343</v>
      </c>
      <c r="D9" s="1">
        <v>6</v>
      </c>
      <c r="E9" s="1">
        <v>525</v>
      </c>
      <c r="F9" s="1">
        <v>800</v>
      </c>
      <c r="G9" s="6">
        <v>0.3</v>
      </c>
      <c r="H9" s="1">
        <v>180</v>
      </c>
      <c r="I9" s="1"/>
      <c r="J9" s="1">
        <v>505</v>
      </c>
      <c r="K9" s="1">
        <f t="shared" si="3"/>
        <v>20</v>
      </c>
      <c r="L9" s="1"/>
      <c r="M9" s="1"/>
      <c r="N9" s="1"/>
      <c r="O9" s="1">
        <f t="shared" si="5"/>
        <v>105</v>
      </c>
      <c r="P9" s="28">
        <v>880</v>
      </c>
      <c r="Q9" s="36">
        <v>700</v>
      </c>
      <c r="R9" s="23">
        <f t="shared" si="7"/>
        <v>672</v>
      </c>
      <c r="S9" s="5">
        <v>336</v>
      </c>
      <c r="T9" s="1"/>
      <c r="U9" s="1">
        <f t="shared" si="8"/>
        <v>14.019047619047619</v>
      </c>
      <c r="V9" s="1">
        <f t="shared" si="9"/>
        <v>7.6190476190476186</v>
      </c>
      <c r="W9" s="1">
        <v>43.8</v>
      </c>
      <c r="X9" s="1">
        <v>34.6</v>
      </c>
      <c r="Y9" s="1">
        <v>90</v>
      </c>
      <c r="Z9" s="1">
        <v>22.8</v>
      </c>
      <c r="AA9" s="1">
        <v>17.2</v>
      </c>
      <c r="AB9" s="1">
        <v>57</v>
      </c>
      <c r="AC9" s="1"/>
      <c r="AD9" s="1">
        <f t="shared" si="4"/>
        <v>210</v>
      </c>
      <c r="AE9" s="6">
        <v>12</v>
      </c>
      <c r="AF9" s="10">
        <f t="shared" si="10"/>
        <v>56</v>
      </c>
      <c r="AG9" s="1">
        <f t="shared" si="11"/>
        <v>201.6</v>
      </c>
      <c r="AH9" s="1">
        <f>VLOOKUP(A9,[1]Sheet!$A:$AH,34,0)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34</v>
      </c>
      <c r="C10" s="1">
        <v>537</v>
      </c>
      <c r="D10" s="1"/>
      <c r="E10" s="1">
        <v>116</v>
      </c>
      <c r="F10" s="1">
        <v>411</v>
      </c>
      <c r="G10" s="6">
        <v>0.3</v>
      </c>
      <c r="H10" s="1">
        <v>180</v>
      </c>
      <c r="I10" s="1"/>
      <c r="J10" s="1">
        <v>116</v>
      </c>
      <c r="K10" s="1">
        <f t="shared" si="3"/>
        <v>0</v>
      </c>
      <c r="L10" s="1"/>
      <c r="M10" s="1"/>
      <c r="N10" s="1"/>
      <c r="O10" s="1">
        <f t="shared" si="5"/>
        <v>23.2</v>
      </c>
      <c r="P10" s="28"/>
      <c r="Q10" s="35">
        <f>S10</f>
        <v>336</v>
      </c>
      <c r="R10" s="23">
        <f t="shared" si="7"/>
        <v>336</v>
      </c>
      <c r="S10" s="5">
        <v>336</v>
      </c>
      <c r="T10" s="1"/>
      <c r="U10" s="1">
        <f t="shared" ref="U10:U33" si="12">(F10+Q10)/O10</f>
        <v>32.198275862068968</v>
      </c>
      <c r="V10" s="1">
        <f t="shared" si="9"/>
        <v>17.71551724137931</v>
      </c>
      <c r="W10" s="1">
        <v>16.399999999999999</v>
      </c>
      <c r="X10" s="1">
        <v>10</v>
      </c>
      <c r="Y10" s="1">
        <v>3.2</v>
      </c>
      <c r="Z10" s="1">
        <v>10.199999999999999</v>
      </c>
      <c r="AA10" s="1">
        <v>7.2</v>
      </c>
      <c r="AB10" s="1">
        <v>7.2</v>
      </c>
      <c r="AC10" s="1"/>
      <c r="AD10" s="1">
        <f t="shared" si="4"/>
        <v>100.8</v>
      </c>
      <c r="AE10" s="6">
        <v>12</v>
      </c>
      <c r="AF10" s="10">
        <f t="shared" si="10"/>
        <v>28</v>
      </c>
      <c r="AG10" s="1">
        <f t="shared" si="11"/>
        <v>100.8</v>
      </c>
      <c r="AH10" s="1">
        <f>VLOOKUP(A10,[1]Sheet!$A:$AH,34,0)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34</v>
      </c>
      <c r="C11" s="1">
        <v>1266</v>
      </c>
      <c r="D11" s="1">
        <v>6</v>
      </c>
      <c r="E11" s="1">
        <v>487</v>
      </c>
      <c r="F11" s="1">
        <v>761</v>
      </c>
      <c r="G11" s="6">
        <v>0.3</v>
      </c>
      <c r="H11" s="1">
        <v>180</v>
      </c>
      <c r="I11" s="1"/>
      <c r="J11" s="1">
        <v>500</v>
      </c>
      <c r="K11" s="1">
        <f t="shared" si="3"/>
        <v>-13</v>
      </c>
      <c r="L11" s="1"/>
      <c r="M11" s="1"/>
      <c r="N11" s="1"/>
      <c r="O11" s="1">
        <f t="shared" si="5"/>
        <v>97.4</v>
      </c>
      <c r="P11" s="28">
        <v>797.40000000000009</v>
      </c>
      <c r="Q11" s="33">
        <f t="shared" si="6"/>
        <v>797.40000000000009</v>
      </c>
      <c r="R11" s="23">
        <f t="shared" si="7"/>
        <v>840</v>
      </c>
      <c r="S11" s="5">
        <v>504</v>
      </c>
      <c r="T11" s="1"/>
      <c r="U11" s="1">
        <f>(F11+R11)/O11</f>
        <v>16.437371663244353</v>
      </c>
      <c r="V11" s="1">
        <f t="shared" si="9"/>
        <v>7.8131416837782339</v>
      </c>
      <c r="W11" s="1">
        <v>44</v>
      </c>
      <c r="X11" s="1">
        <v>26</v>
      </c>
      <c r="Y11" s="1">
        <v>86.2</v>
      </c>
      <c r="Z11" s="1">
        <v>25.4</v>
      </c>
      <c r="AA11" s="1">
        <v>23.4</v>
      </c>
      <c r="AB11" s="1">
        <v>58.2</v>
      </c>
      <c r="AC11" s="1"/>
      <c r="AD11" s="1">
        <f t="shared" si="4"/>
        <v>239.22000000000003</v>
      </c>
      <c r="AE11" s="6">
        <v>12</v>
      </c>
      <c r="AF11" s="10">
        <f t="shared" si="10"/>
        <v>70</v>
      </c>
      <c r="AG11" s="1">
        <f t="shared" si="11"/>
        <v>252</v>
      </c>
      <c r="AH11" s="1">
        <f>VLOOKUP(A11,[1]Sheet!$A:$AH,34,0)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34</v>
      </c>
      <c r="C12" s="1">
        <v>2056</v>
      </c>
      <c r="D12" s="1"/>
      <c r="E12" s="1">
        <v>253</v>
      </c>
      <c r="F12" s="1">
        <v>1788</v>
      </c>
      <c r="G12" s="6">
        <v>0.09</v>
      </c>
      <c r="H12" s="1">
        <v>180</v>
      </c>
      <c r="I12" s="1"/>
      <c r="J12" s="1">
        <v>253</v>
      </c>
      <c r="K12" s="1">
        <f t="shared" si="3"/>
        <v>0</v>
      </c>
      <c r="L12" s="1"/>
      <c r="M12" s="1"/>
      <c r="N12" s="1"/>
      <c r="O12" s="1">
        <f t="shared" si="5"/>
        <v>50.6</v>
      </c>
      <c r="P12" s="28"/>
      <c r="Q12" s="33"/>
      <c r="R12" s="23">
        <f t="shared" si="7"/>
        <v>0</v>
      </c>
      <c r="S12" s="5"/>
      <c r="T12" s="1"/>
      <c r="U12" s="1">
        <f t="shared" si="12"/>
        <v>35.335968379446641</v>
      </c>
      <c r="V12" s="1">
        <f t="shared" si="9"/>
        <v>35.335968379446641</v>
      </c>
      <c r="W12" s="1">
        <v>0</v>
      </c>
      <c r="X12" s="1">
        <v>98</v>
      </c>
      <c r="Y12" s="1">
        <v>43.2</v>
      </c>
      <c r="Z12" s="1">
        <v>51.2</v>
      </c>
      <c r="AA12" s="1">
        <v>55</v>
      </c>
      <c r="AB12" s="1">
        <v>56.2</v>
      </c>
      <c r="AC12" s="25" t="s">
        <v>96</v>
      </c>
      <c r="AD12" s="1">
        <f t="shared" si="4"/>
        <v>0</v>
      </c>
      <c r="AE12" s="6">
        <v>24</v>
      </c>
      <c r="AF12" s="10">
        <f t="shared" si="10"/>
        <v>0</v>
      </c>
      <c r="AG12" s="1">
        <f t="shared" si="11"/>
        <v>0</v>
      </c>
      <c r="AH12" s="1">
        <f>VLOOKUP(A12,[1]Sheet!$A:$AH,34,0)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34</v>
      </c>
      <c r="C13" s="1">
        <v>267</v>
      </c>
      <c r="D13" s="1">
        <v>2</v>
      </c>
      <c r="E13" s="1">
        <v>83</v>
      </c>
      <c r="F13" s="1">
        <v>184</v>
      </c>
      <c r="G13" s="6">
        <v>0.36</v>
      </c>
      <c r="H13" s="1">
        <v>180</v>
      </c>
      <c r="I13" s="1"/>
      <c r="J13" s="1">
        <v>83</v>
      </c>
      <c r="K13" s="1">
        <f t="shared" si="3"/>
        <v>0</v>
      </c>
      <c r="L13" s="1"/>
      <c r="M13" s="1"/>
      <c r="N13" s="1"/>
      <c r="O13" s="1">
        <f t="shared" si="5"/>
        <v>16.600000000000001</v>
      </c>
      <c r="P13" s="28">
        <v>81.600000000000023</v>
      </c>
      <c r="Q13" s="35">
        <f t="shared" ref="Q13:Q15" si="13">S13</f>
        <v>280</v>
      </c>
      <c r="R13" s="23">
        <f t="shared" si="7"/>
        <v>280</v>
      </c>
      <c r="S13" s="5">
        <v>280</v>
      </c>
      <c r="T13" s="1"/>
      <c r="U13" s="1">
        <f>(F13+R13)/O13</f>
        <v>27.951807228915658</v>
      </c>
      <c r="V13" s="1">
        <f t="shared" si="9"/>
        <v>11.08433734939759</v>
      </c>
      <c r="W13" s="1">
        <v>6</v>
      </c>
      <c r="X13" s="1">
        <v>13.8</v>
      </c>
      <c r="Y13" s="1">
        <v>13.2</v>
      </c>
      <c r="Z13" s="1">
        <v>11.4</v>
      </c>
      <c r="AA13" s="1">
        <v>5.4</v>
      </c>
      <c r="AB13" s="1">
        <v>13.6</v>
      </c>
      <c r="AC13" s="1"/>
      <c r="AD13" s="1">
        <f t="shared" si="4"/>
        <v>100.8</v>
      </c>
      <c r="AE13" s="6">
        <v>10</v>
      </c>
      <c r="AF13" s="10">
        <f t="shared" si="10"/>
        <v>28</v>
      </c>
      <c r="AG13" s="1">
        <f t="shared" si="11"/>
        <v>100.8</v>
      </c>
      <c r="AH13" s="1">
        <f>VLOOKUP(A13,[1]Sheet!$A:$AH,34,0)</f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43</v>
      </c>
      <c r="C14" s="1">
        <v>93.5</v>
      </c>
      <c r="D14" s="1"/>
      <c r="E14" s="1">
        <v>22</v>
      </c>
      <c r="F14" s="1">
        <v>71.5</v>
      </c>
      <c r="G14" s="6">
        <v>1</v>
      </c>
      <c r="H14" s="1">
        <v>180</v>
      </c>
      <c r="I14" s="1"/>
      <c r="J14" s="1">
        <v>27.5</v>
      </c>
      <c r="K14" s="1">
        <f t="shared" si="3"/>
        <v>-5.5</v>
      </c>
      <c r="L14" s="1"/>
      <c r="M14" s="1"/>
      <c r="N14" s="1"/>
      <c r="O14" s="1">
        <f t="shared" si="5"/>
        <v>4.4000000000000004</v>
      </c>
      <c r="P14" s="28"/>
      <c r="Q14" s="35">
        <f t="shared" si="13"/>
        <v>100</v>
      </c>
      <c r="R14" s="23">
        <f t="shared" si="7"/>
        <v>132</v>
      </c>
      <c r="S14" s="5">
        <v>100</v>
      </c>
      <c r="T14" s="1"/>
      <c r="U14" s="1">
        <f t="shared" si="12"/>
        <v>38.977272727272727</v>
      </c>
      <c r="V14" s="1">
        <f t="shared" si="9"/>
        <v>16.25</v>
      </c>
      <c r="W14" s="1">
        <v>2.2000000000000002</v>
      </c>
      <c r="X14" s="1">
        <v>8.8000000000000007</v>
      </c>
      <c r="Y14" s="1">
        <v>2.2000000000000002</v>
      </c>
      <c r="Z14" s="1">
        <v>3.3</v>
      </c>
      <c r="AA14" s="1">
        <v>3.3</v>
      </c>
      <c r="AB14" s="1">
        <v>2.2000000000000002</v>
      </c>
      <c r="AC14" s="1"/>
      <c r="AD14" s="1">
        <f t="shared" si="4"/>
        <v>100</v>
      </c>
      <c r="AE14" s="6">
        <v>5.5</v>
      </c>
      <c r="AF14" s="10">
        <f t="shared" si="10"/>
        <v>24</v>
      </c>
      <c r="AG14" s="1">
        <f t="shared" si="11"/>
        <v>132</v>
      </c>
      <c r="AH14" s="1">
        <f>VLOOKUP(A14,[1]Sheet!$A:$AH,34,0)</f>
        <v>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43</v>
      </c>
      <c r="C15" s="1">
        <v>3</v>
      </c>
      <c r="D15" s="1"/>
      <c r="E15" s="1">
        <v>3</v>
      </c>
      <c r="F15" s="1"/>
      <c r="G15" s="6">
        <v>1</v>
      </c>
      <c r="H15" s="1">
        <v>180</v>
      </c>
      <c r="I15" s="1"/>
      <c r="J15" s="1">
        <v>3</v>
      </c>
      <c r="K15" s="1">
        <f t="shared" si="3"/>
        <v>0</v>
      </c>
      <c r="L15" s="1"/>
      <c r="M15" s="1"/>
      <c r="N15" s="1"/>
      <c r="O15" s="1">
        <f t="shared" si="5"/>
        <v>0.6</v>
      </c>
      <c r="P15" s="28">
        <v>30</v>
      </c>
      <c r="Q15" s="35">
        <f t="shared" si="13"/>
        <v>0</v>
      </c>
      <c r="R15" s="23">
        <f t="shared" si="7"/>
        <v>0</v>
      </c>
      <c r="S15" s="5">
        <v>0</v>
      </c>
      <c r="T15" s="1"/>
      <c r="U15" s="26">
        <f t="shared" ref="U15:U18" si="14">(F15+R15)/O15</f>
        <v>0</v>
      </c>
      <c r="V15" s="1">
        <f t="shared" si="9"/>
        <v>0</v>
      </c>
      <c r="W15" s="1">
        <v>0.6</v>
      </c>
      <c r="X15" s="1">
        <v>1.2</v>
      </c>
      <c r="Y15" s="1">
        <v>0</v>
      </c>
      <c r="Z15" s="1">
        <v>0</v>
      </c>
      <c r="AA15" s="1">
        <v>0</v>
      </c>
      <c r="AB15" s="1">
        <v>0.6</v>
      </c>
      <c r="AC15" s="1"/>
      <c r="AD15" s="1">
        <f t="shared" si="4"/>
        <v>0</v>
      </c>
      <c r="AE15" s="6">
        <v>3</v>
      </c>
      <c r="AF15" s="10">
        <f t="shared" si="10"/>
        <v>0</v>
      </c>
      <c r="AG15" s="1">
        <f t="shared" si="11"/>
        <v>0</v>
      </c>
      <c r="AH15" s="1">
        <f>VLOOKUP(A15,[1]Sheet!$A:$AH,34,0)</f>
        <v>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43</v>
      </c>
      <c r="C16" s="1">
        <v>25.9</v>
      </c>
      <c r="D16" s="1"/>
      <c r="E16" s="1">
        <v>11.1</v>
      </c>
      <c r="F16" s="1">
        <v>14.8</v>
      </c>
      <c r="G16" s="6">
        <v>1</v>
      </c>
      <c r="H16" s="1">
        <v>180</v>
      </c>
      <c r="I16" s="1"/>
      <c r="J16" s="1">
        <v>11.1</v>
      </c>
      <c r="K16" s="1">
        <f t="shared" si="3"/>
        <v>0</v>
      </c>
      <c r="L16" s="1"/>
      <c r="M16" s="1"/>
      <c r="N16" s="1"/>
      <c r="O16" s="1">
        <f t="shared" si="5"/>
        <v>2.2199999999999998</v>
      </c>
      <c r="P16" s="28">
        <v>29.599999999999991</v>
      </c>
      <c r="Q16" s="33">
        <f>20*O16-F16</f>
        <v>29.599999999999991</v>
      </c>
      <c r="R16" s="23">
        <f t="shared" si="7"/>
        <v>51.800000000000004</v>
      </c>
      <c r="S16" s="5">
        <v>0</v>
      </c>
      <c r="T16" s="1"/>
      <c r="U16" s="1">
        <f t="shared" si="14"/>
        <v>30.000000000000007</v>
      </c>
      <c r="V16" s="1">
        <f t="shared" si="9"/>
        <v>6.6666666666666679</v>
      </c>
      <c r="W16" s="1">
        <v>1.48</v>
      </c>
      <c r="X16" s="1">
        <v>2.96</v>
      </c>
      <c r="Y16" s="1">
        <v>2.2200000000000002</v>
      </c>
      <c r="Z16" s="1">
        <v>0</v>
      </c>
      <c r="AA16" s="1">
        <v>1.48</v>
      </c>
      <c r="AB16" s="1">
        <v>3.7</v>
      </c>
      <c r="AC16" s="1"/>
      <c r="AD16" s="1">
        <f t="shared" si="4"/>
        <v>29.599999999999991</v>
      </c>
      <c r="AE16" s="6">
        <v>3.7</v>
      </c>
      <c r="AF16" s="10">
        <f t="shared" si="10"/>
        <v>14</v>
      </c>
      <c r="AG16" s="1">
        <f t="shared" si="11"/>
        <v>51.800000000000004</v>
      </c>
      <c r="AH16" s="1">
        <f>VLOOKUP(A16,[1]Sheet!$A:$AH,34,0)</f>
        <v>14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34</v>
      </c>
      <c r="C17" s="1">
        <v>784</v>
      </c>
      <c r="D17" s="1"/>
      <c r="E17" s="1">
        <v>388</v>
      </c>
      <c r="F17" s="1">
        <v>330</v>
      </c>
      <c r="G17" s="6">
        <v>0.25</v>
      </c>
      <c r="H17" s="1">
        <v>180</v>
      </c>
      <c r="I17" s="1"/>
      <c r="J17" s="1">
        <v>427</v>
      </c>
      <c r="K17" s="1">
        <f t="shared" si="3"/>
        <v>-39</v>
      </c>
      <c r="L17" s="1"/>
      <c r="M17" s="1"/>
      <c r="N17" s="1"/>
      <c r="O17" s="1">
        <f t="shared" si="5"/>
        <v>77.599999999999994</v>
      </c>
      <c r="P17" s="28">
        <v>911.59999999999991</v>
      </c>
      <c r="Q17" s="35">
        <f t="shared" ref="Q17" si="15">S17</f>
        <v>504</v>
      </c>
      <c r="R17" s="23">
        <f t="shared" si="7"/>
        <v>504</v>
      </c>
      <c r="S17" s="5">
        <v>504</v>
      </c>
      <c r="T17" s="1"/>
      <c r="U17" s="1">
        <f t="shared" si="14"/>
        <v>10.747422680412372</v>
      </c>
      <c r="V17" s="1">
        <f t="shared" si="9"/>
        <v>4.2525773195876289</v>
      </c>
      <c r="W17" s="1">
        <v>37</v>
      </c>
      <c r="X17" s="1">
        <v>17.2</v>
      </c>
      <c r="Y17" s="1">
        <v>76</v>
      </c>
      <c r="Z17" s="1">
        <v>14.8</v>
      </c>
      <c r="AA17" s="1">
        <v>10.6</v>
      </c>
      <c r="AB17" s="1">
        <v>40.4</v>
      </c>
      <c r="AC17" s="1"/>
      <c r="AD17" s="1">
        <f t="shared" si="4"/>
        <v>126</v>
      </c>
      <c r="AE17" s="6">
        <v>12</v>
      </c>
      <c r="AF17" s="10">
        <f t="shared" si="10"/>
        <v>42</v>
      </c>
      <c r="AG17" s="1">
        <f t="shared" si="11"/>
        <v>126</v>
      </c>
      <c r="AH17" s="1">
        <f>VLOOKUP(A17,[1]Sheet!$A:$AH,34,0)</f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34</v>
      </c>
      <c r="C18" s="1">
        <v>133</v>
      </c>
      <c r="D18" s="1"/>
      <c r="E18" s="1">
        <v>124</v>
      </c>
      <c r="F18" s="1">
        <v>8</v>
      </c>
      <c r="G18" s="6">
        <v>0.25</v>
      </c>
      <c r="H18" s="1">
        <v>180</v>
      </c>
      <c r="I18" s="1"/>
      <c r="J18" s="1">
        <v>124</v>
      </c>
      <c r="K18" s="1">
        <f t="shared" si="3"/>
        <v>0</v>
      </c>
      <c r="L18" s="1"/>
      <c r="M18" s="1"/>
      <c r="N18" s="1"/>
      <c r="O18" s="1">
        <f t="shared" si="5"/>
        <v>24.8</v>
      </c>
      <c r="P18" s="28">
        <v>388.8</v>
      </c>
      <c r="Q18" s="36">
        <v>500</v>
      </c>
      <c r="R18" s="23">
        <f t="shared" si="7"/>
        <v>504</v>
      </c>
      <c r="S18" s="5">
        <v>672</v>
      </c>
      <c r="T18" s="1"/>
      <c r="U18" s="1">
        <f t="shared" si="14"/>
        <v>20.64516129032258</v>
      </c>
      <c r="V18" s="1">
        <f t="shared" si="9"/>
        <v>0.32258064516129031</v>
      </c>
      <c r="W18" s="1">
        <v>6.4</v>
      </c>
      <c r="X18" s="1">
        <v>18.2</v>
      </c>
      <c r="Y18" s="1">
        <v>20.399999999999999</v>
      </c>
      <c r="Z18" s="1">
        <v>17.399999999999999</v>
      </c>
      <c r="AA18" s="1">
        <v>17.399999999999999</v>
      </c>
      <c r="AB18" s="1">
        <v>30.2</v>
      </c>
      <c r="AC18" s="1"/>
      <c r="AD18" s="1">
        <f t="shared" si="4"/>
        <v>125</v>
      </c>
      <c r="AE18" s="6">
        <v>12</v>
      </c>
      <c r="AF18" s="10">
        <f t="shared" si="10"/>
        <v>42</v>
      </c>
      <c r="AG18" s="1">
        <f t="shared" si="11"/>
        <v>126</v>
      </c>
      <c r="AH18" s="1">
        <f>VLOOKUP(A18,[1]Sheet!$A:$AH,34,0)</f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43</v>
      </c>
      <c r="C19" s="1">
        <v>218.3</v>
      </c>
      <c r="D19" s="1">
        <v>3.7</v>
      </c>
      <c r="E19" s="1">
        <v>29.6</v>
      </c>
      <c r="F19" s="1">
        <v>188.7</v>
      </c>
      <c r="G19" s="6">
        <v>1</v>
      </c>
      <c r="H19" s="1">
        <v>180</v>
      </c>
      <c r="I19" s="1"/>
      <c r="J19" s="1">
        <v>33.299999999999997</v>
      </c>
      <c r="K19" s="1">
        <f t="shared" si="3"/>
        <v>-3.6999999999999957</v>
      </c>
      <c r="L19" s="1"/>
      <c r="M19" s="1"/>
      <c r="N19" s="1"/>
      <c r="O19" s="1">
        <f t="shared" si="5"/>
        <v>5.92</v>
      </c>
      <c r="P19" s="28"/>
      <c r="Q19" s="33"/>
      <c r="R19" s="23">
        <f t="shared" si="7"/>
        <v>0</v>
      </c>
      <c r="S19" s="5"/>
      <c r="T19" s="1"/>
      <c r="U19" s="1">
        <f t="shared" si="12"/>
        <v>31.875</v>
      </c>
      <c r="V19" s="1">
        <f t="shared" si="9"/>
        <v>31.875</v>
      </c>
      <c r="W19" s="1">
        <v>5.18</v>
      </c>
      <c r="X19" s="1">
        <v>5.92</v>
      </c>
      <c r="Y19" s="1">
        <v>6.6599999999999993</v>
      </c>
      <c r="Z19" s="1">
        <v>3.7</v>
      </c>
      <c r="AA19" s="1">
        <v>1.48</v>
      </c>
      <c r="AB19" s="1">
        <v>5.92</v>
      </c>
      <c r="AC19" s="1"/>
      <c r="AD19" s="1">
        <f t="shared" si="4"/>
        <v>0</v>
      </c>
      <c r="AE19" s="6">
        <v>3.7</v>
      </c>
      <c r="AF19" s="10">
        <f t="shared" si="10"/>
        <v>0</v>
      </c>
      <c r="AG19" s="1">
        <f t="shared" si="11"/>
        <v>0</v>
      </c>
      <c r="AH19" s="1">
        <f>VLOOKUP(A19,[1]Sheet!$A:$AH,34,0)</f>
        <v>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34</v>
      </c>
      <c r="C20" s="1">
        <v>932</v>
      </c>
      <c r="D20" s="1"/>
      <c r="E20" s="1">
        <v>310</v>
      </c>
      <c r="F20" s="1">
        <v>591</v>
      </c>
      <c r="G20" s="6">
        <v>0.25</v>
      </c>
      <c r="H20" s="1">
        <v>180</v>
      </c>
      <c r="I20" s="1"/>
      <c r="J20" s="1">
        <v>293</v>
      </c>
      <c r="K20" s="1">
        <f t="shared" si="3"/>
        <v>17</v>
      </c>
      <c r="L20" s="1"/>
      <c r="M20" s="1"/>
      <c r="N20" s="1"/>
      <c r="O20" s="1">
        <f t="shared" si="5"/>
        <v>62</v>
      </c>
      <c r="P20" s="28">
        <v>401</v>
      </c>
      <c r="Q20" s="33">
        <f t="shared" si="6"/>
        <v>401</v>
      </c>
      <c r="R20" s="23">
        <f t="shared" si="7"/>
        <v>420</v>
      </c>
      <c r="S20" s="5"/>
      <c r="T20" s="1"/>
      <c r="U20" s="1">
        <f t="shared" ref="U20:U23" si="16">(F20+R20)/O20</f>
        <v>16.306451612903224</v>
      </c>
      <c r="V20" s="1">
        <f t="shared" si="9"/>
        <v>9.5322580645161299</v>
      </c>
      <c r="W20" s="1">
        <v>42.6</v>
      </c>
      <c r="X20" s="1">
        <v>27.2</v>
      </c>
      <c r="Y20" s="1">
        <v>67.8</v>
      </c>
      <c r="Z20" s="1">
        <v>13.6</v>
      </c>
      <c r="AA20" s="1">
        <v>8.4</v>
      </c>
      <c r="AB20" s="1">
        <v>34.6</v>
      </c>
      <c r="AC20" s="1"/>
      <c r="AD20" s="1">
        <f t="shared" si="4"/>
        <v>100.25</v>
      </c>
      <c r="AE20" s="6">
        <v>6</v>
      </c>
      <c r="AF20" s="10">
        <f t="shared" si="10"/>
        <v>70</v>
      </c>
      <c r="AG20" s="1">
        <f t="shared" si="11"/>
        <v>105</v>
      </c>
      <c r="AH20" s="1">
        <f>VLOOKUP(A20,[1]Sheet!$A:$AH,34,0)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34</v>
      </c>
      <c r="C21" s="1">
        <v>929</v>
      </c>
      <c r="D21" s="1"/>
      <c r="E21" s="1">
        <v>309</v>
      </c>
      <c r="F21" s="1">
        <v>586</v>
      </c>
      <c r="G21" s="6">
        <v>0.25</v>
      </c>
      <c r="H21" s="1">
        <v>180</v>
      </c>
      <c r="I21" s="1"/>
      <c r="J21" s="1">
        <v>302</v>
      </c>
      <c r="K21" s="1">
        <f t="shared" si="3"/>
        <v>7</v>
      </c>
      <c r="L21" s="1"/>
      <c r="M21" s="1"/>
      <c r="N21" s="1"/>
      <c r="O21" s="1">
        <f t="shared" si="5"/>
        <v>61.8</v>
      </c>
      <c r="P21" s="28">
        <v>402.79999999999995</v>
      </c>
      <c r="Q21" s="33">
        <f t="shared" si="6"/>
        <v>402.79999999999995</v>
      </c>
      <c r="R21" s="23">
        <f t="shared" si="7"/>
        <v>420</v>
      </c>
      <c r="S21" s="5"/>
      <c r="T21" s="1"/>
      <c r="U21" s="1">
        <f t="shared" si="16"/>
        <v>16.278317152103561</v>
      </c>
      <c r="V21" s="1">
        <f t="shared" si="9"/>
        <v>9.4822006472491918</v>
      </c>
      <c r="W21" s="1">
        <v>19.8</v>
      </c>
      <c r="X21" s="1">
        <v>10.199999999999999</v>
      </c>
      <c r="Y21" s="1">
        <v>77</v>
      </c>
      <c r="Z21" s="1">
        <v>25</v>
      </c>
      <c r="AA21" s="1">
        <v>20.6</v>
      </c>
      <c r="AB21" s="1">
        <v>60.8</v>
      </c>
      <c r="AC21" s="1"/>
      <c r="AD21" s="1">
        <f t="shared" si="4"/>
        <v>100.69999999999999</v>
      </c>
      <c r="AE21" s="6">
        <v>6</v>
      </c>
      <c r="AF21" s="10">
        <f t="shared" si="10"/>
        <v>70</v>
      </c>
      <c r="AG21" s="1">
        <f t="shared" si="11"/>
        <v>105</v>
      </c>
      <c r="AH21" s="1">
        <f>VLOOKUP(A21,[1]Sheet!$A:$AH,34,0)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34</v>
      </c>
      <c r="C22" s="1">
        <v>756</v>
      </c>
      <c r="D22" s="1">
        <v>3</v>
      </c>
      <c r="E22" s="1">
        <v>202</v>
      </c>
      <c r="F22" s="1">
        <v>538</v>
      </c>
      <c r="G22" s="6">
        <v>0.25</v>
      </c>
      <c r="H22" s="1">
        <v>180</v>
      </c>
      <c r="I22" s="1"/>
      <c r="J22" s="1">
        <v>202</v>
      </c>
      <c r="K22" s="1">
        <f t="shared" si="3"/>
        <v>0</v>
      </c>
      <c r="L22" s="1"/>
      <c r="M22" s="1"/>
      <c r="N22" s="1"/>
      <c r="O22" s="1">
        <f t="shared" si="5"/>
        <v>40.4</v>
      </c>
      <c r="P22" s="28">
        <v>108.39999999999998</v>
      </c>
      <c r="Q22" s="33">
        <f t="shared" si="6"/>
        <v>108.39999999999998</v>
      </c>
      <c r="R22" s="23">
        <f t="shared" si="7"/>
        <v>168</v>
      </c>
      <c r="S22" s="5"/>
      <c r="T22" s="1"/>
      <c r="U22" s="1">
        <f t="shared" si="16"/>
        <v>17.475247524752476</v>
      </c>
      <c r="V22" s="1">
        <f t="shared" si="9"/>
        <v>13.316831683168317</v>
      </c>
      <c r="W22" s="1">
        <v>34.799999999999997</v>
      </c>
      <c r="X22" s="1">
        <v>33.799999999999997</v>
      </c>
      <c r="Y22" s="1">
        <v>30</v>
      </c>
      <c r="Z22" s="1">
        <v>21.2</v>
      </c>
      <c r="AA22" s="1">
        <v>17.399999999999999</v>
      </c>
      <c r="AB22" s="1">
        <v>24.6</v>
      </c>
      <c r="AC22" s="1"/>
      <c r="AD22" s="1">
        <f t="shared" si="4"/>
        <v>27.099999999999994</v>
      </c>
      <c r="AE22" s="6">
        <v>12</v>
      </c>
      <c r="AF22" s="10">
        <f t="shared" si="10"/>
        <v>14</v>
      </c>
      <c r="AG22" s="1">
        <f t="shared" si="11"/>
        <v>42</v>
      </c>
      <c r="AH22" s="1">
        <f>VLOOKUP(A22,[1]Sheet!$A:$AH,34,0)</f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34</v>
      </c>
      <c r="C23" s="1">
        <v>293</v>
      </c>
      <c r="D23" s="1"/>
      <c r="E23" s="1">
        <v>113</v>
      </c>
      <c r="F23" s="1">
        <v>180</v>
      </c>
      <c r="G23" s="6">
        <v>0.25</v>
      </c>
      <c r="H23" s="1">
        <v>180</v>
      </c>
      <c r="I23" s="1"/>
      <c r="J23" s="1">
        <v>120</v>
      </c>
      <c r="K23" s="1">
        <f t="shared" si="3"/>
        <v>-7</v>
      </c>
      <c r="L23" s="1"/>
      <c r="M23" s="1"/>
      <c r="N23" s="1"/>
      <c r="O23" s="1">
        <f t="shared" si="5"/>
        <v>22.6</v>
      </c>
      <c r="P23" s="28">
        <v>181.60000000000002</v>
      </c>
      <c r="Q23" s="33">
        <f t="shared" si="6"/>
        <v>181.60000000000002</v>
      </c>
      <c r="R23" s="23">
        <f t="shared" si="7"/>
        <v>168</v>
      </c>
      <c r="S23" s="5"/>
      <c r="T23" s="1"/>
      <c r="U23" s="1">
        <f t="shared" si="16"/>
        <v>15.398230088495573</v>
      </c>
      <c r="V23" s="1">
        <f t="shared" si="9"/>
        <v>7.9646017699115035</v>
      </c>
      <c r="W23" s="1">
        <v>17.2</v>
      </c>
      <c r="X23" s="1">
        <v>11.2</v>
      </c>
      <c r="Y23" s="1">
        <v>21.8</v>
      </c>
      <c r="Z23" s="1">
        <v>10.8</v>
      </c>
      <c r="AA23" s="1">
        <v>9.1999999999999993</v>
      </c>
      <c r="AB23" s="1">
        <v>9.6</v>
      </c>
      <c r="AC23" s="1"/>
      <c r="AD23" s="1">
        <f t="shared" si="4"/>
        <v>45.400000000000006</v>
      </c>
      <c r="AE23" s="6">
        <v>12</v>
      </c>
      <c r="AF23" s="10">
        <f t="shared" si="10"/>
        <v>14</v>
      </c>
      <c r="AG23" s="1">
        <f t="shared" si="11"/>
        <v>42</v>
      </c>
      <c r="AH23" s="1">
        <f>VLOOKUP(A23,[1]Sheet!$A:$AH,34,0)</f>
        <v>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34</v>
      </c>
      <c r="C24" s="1">
        <v>420</v>
      </c>
      <c r="D24" s="1">
        <v>2</v>
      </c>
      <c r="E24" s="1">
        <v>91</v>
      </c>
      <c r="F24" s="1">
        <v>322</v>
      </c>
      <c r="G24" s="6">
        <v>0.25</v>
      </c>
      <c r="H24" s="1">
        <v>180</v>
      </c>
      <c r="I24" s="1"/>
      <c r="J24" s="1">
        <v>93</v>
      </c>
      <c r="K24" s="1">
        <f t="shared" si="3"/>
        <v>-2</v>
      </c>
      <c r="L24" s="1"/>
      <c r="M24" s="1"/>
      <c r="N24" s="1"/>
      <c r="O24" s="1">
        <f t="shared" si="5"/>
        <v>18.2</v>
      </c>
      <c r="P24" s="28"/>
      <c r="Q24" s="33"/>
      <c r="R24" s="23">
        <f t="shared" si="7"/>
        <v>0</v>
      </c>
      <c r="S24" s="5"/>
      <c r="T24" s="1"/>
      <c r="U24" s="1">
        <f t="shared" si="12"/>
        <v>17.692307692307693</v>
      </c>
      <c r="V24" s="1">
        <f t="shared" si="9"/>
        <v>17.692307692307693</v>
      </c>
      <c r="W24" s="1">
        <v>13</v>
      </c>
      <c r="X24" s="1">
        <v>11.6</v>
      </c>
      <c r="Y24" s="1">
        <v>12.2</v>
      </c>
      <c r="Z24" s="1">
        <v>7</v>
      </c>
      <c r="AA24" s="1">
        <v>14.6</v>
      </c>
      <c r="AB24" s="1">
        <v>9.8000000000000007</v>
      </c>
      <c r="AC24" s="1"/>
      <c r="AD24" s="1">
        <f t="shared" si="4"/>
        <v>0</v>
      </c>
      <c r="AE24" s="6">
        <v>12</v>
      </c>
      <c r="AF24" s="10">
        <f t="shared" si="10"/>
        <v>0</v>
      </c>
      <c r="AG24" s="1">
        <f t="shared" si="11"/>
        <v>0</v>
      </c>
      <c r="AH24" s="1">
        <f>VLOOKUP(A24,[1]Sheet!$A:$AH,34,0)</f>
        <v>14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43</v>
      </c>
      <c r="C25" s="1">
        <v>162</v>
      </c>
      <c r="D25" s="1"/>
      <c r="E25" s="1">
        <v>18</v>
      </c>
      <c r="F25" s="1">
        <v>144</v>
      </c>
      <c r="G25" s="6">
        <v>1</v>
      </c>
      <c r="H25" s="1">
        <v>180</v>
      </c>
      <c r="I25" s="1"/>
      <c r="J25" s="1">
        <v>18</v>
      </c>
      <c r="K25" s="1">
        <f t="shared" si="3"/>
        <v>0</v>
      </c>
      <c r="L25" s="1"/>
      <c r="M25" s="1"/>
      <c r="N25" s="1"/>
      <c r="O25" s="1">
        <f t="shared" si="5"/>
        <v>3.6</v>
      </c>
      <c r="P25" s="28"/>
      <c r="Q25" s="33"/>
      <c r="R25" s="23">
        <f t="shared" si="7"/>
        <v>0</v>
      </c>
      <c r="S25" s="5"/>
      <c r="T25" s="1"/>
      <c r="U25" s="1">
        <f t="shared" si="12"/>
        <v>40</v>
      </c>
      <c r="V25" s="1">
        <f t="shared" si="9"/>
        <v>40</v>
      </c>
      <c r="W25" s="1">
        <v>0</v>
      </c>
      <c r="X25" s="1">
        <v>14.4</v>
      </c>
      <c r="Y25" s="1">
        <v>0</v>
      </c>
      <c r="Z25" s="1">
        <v>2.4</v>
      </c>
      <c r="AA25" s="1">
        <v>6</v>
      </c>
      <c r="AB25" s="1">
        <v>2.4</v>
      </c>
      <c r="AC25" s="25" t="s">
        <v>96</v>
      </c>
      <c r="AD25" s="1">
        <f t="shared" si="4"/>
        <v>0</v>
      </c>
      <c r="AE25" s="6">
        <v>6</v>
      </c>
      <c r="AF25" s="10">
        <f t="shared" si="10"/>
        <v>0</v>
      </c>
      <c r="AG25" s="1">
        <f t="shared" si="11"/>
        <v>0</v>
      </c>
      <c r="AH25" s="1">
        <f>VLOOKUP(A25,[1]Sheet!$A:$AH,34,0)</f>
        <v>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34</v>
      </c>
      <c r="C26" s="1">
        <v>277</v>
      </c>
      <c r="D26" s="1">
        <v>2</v>
      </c>
      <c r="E26" s="1">
        <v>42</v>
      </c>
      <c r="F26" s="1">
        <v>183</v>
      </c>
      <c r="G26" s="6">
        <v>0.25</v>
      </c>
      <c r="H26" s="1">
        <v>180</v>
      </c>
      <c r="I26" s="1"/>
      <c r="J26" s="1">
        <v>92</v>
      </c>
      <c r="K26" s="1">
        <f t="shared" si="3"/>
        <v>-50</v>
      </c>
      <c r="L26" s="1"/>
      <c r="M26" s="1"/>
      <c r="N26" s="1"/>
      <c r="O26" s="1">
        <f t="shared" si="5"/>
        <v>8.4</v>
      </c>
      <c r="P26" s="28"/>
      <c r="Q26" s="35">
        <f t="shared" ref="Q26:Q28" si="17">S26</f>
        <v>336</v>
      </c>
      <c r="R26" s="23">
        <f t="shared" si="7"/>
        <v>336</v>
      </c>
      <c r="S26" s="5">
        <v>336</v>
      </c>
      <c r="T26" s="1"/>
      <c r="U26" s="1">
        <f t="shared" si="12"/>
        <v>61.785714285714285</v>
      </c>
      <c r="V26" s="1">
        <f t="shared" si="9"/>
        <v>21.785714285714285</v>
      </c>
      <c r="W26" s="1">
        <v>26.2</v>
      </c>
      <c r="X26" s="1">
        <v>27.2</v>
      </c>
      <c r="Y26" s="1">
        <v>20.2</v>
      </c>
      <c r="Z26" s="1">
        <v>16.2</v>
      </c>
      <c r="AA26" s="1">
        <v>4.4000000000000004</v>
      </c>
      <c r="AB26" s="1">
        <v>28.2</v>
      </c>
      <c r="AC26" s="1"/>
      <c r="AD26" s="1">
        <f t="shared" si="4"/>
        <v>84</v>
      </c>
      <c r="AE26" s="6">
        <v>12</v>
      </c>
      <c r="AF26" s="10">
        <f t="shared" si="10"/>
        <v>28</v>
      </c>
      <c r="AG26" s="1">
        <f t="shared" si="11"/>
        <v>84</v>
      </c>
      <c r="AH26" s="1">
        <f>VLOOKUP(A26,[1]Sheet!$A:$AH,34,0)</f>
        <v>14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34</v>
      </c>
      <c r="C27" s="1">
        <v>441</v>
      </c>
      <c r="D27" s="1">
        <v>1</v>
      </c>
      <c r="E27" s="1">
        <v>216</v>
      </c>
      <c r="F27" s="1">
        <v>221</v>
      </c>
      <c r="G27" s="6">
        <v>0.43</v>
      </c>
      <c r="H27" s="1">
        <v>180</v>
      </c>
      <c r="I27" s="1"/>
      <c r="J27" s="1">
        <v>198</v>
      </c>
      <c r="K27" s="1">
        <f t="shared" si="3"/>
        <v>18</v>
      </c>
      <c r="L27" s="1"/>
      <c r="M27" s="1"/>
      <c r="N27" s="1"/>
      <c r="O27" s="1">
        <f t="shared" si="5"/>
        <v>43.2</v>
      </c>
      <c r="P27" s="28">
        <v>470.20000000000005</v>
      </c>
      <c r="Q27" s="35">
        <f t="shared" si="17"/>
        <v>768</v>
      </c>
      <c r="R27" s="23">
        <f t="shared" si="7"/>
        <v>768</v>
      </c>
      <c r="S27" s="5">
        <v>768</v>
      </c>
      <c r="T27" s="1"/>
      <c r="U27" s="1">
        <f t="shared" ref="U27:U28" si="18">(F27+R27)/O27</f>
        <v>22.893518518518515</v>
      </c>
      <c r="V27" s="1">
        <f t="shared" si="9"/>
        <v>5.1157407407407405</v>
      </c>
      <c r="W27" s="1">
        <v>18.600000000000001</v>
      </c>
      <c r="X27" s="1">
        <v>11.4</v>
      </c>
      <c r="Y27" s="1">
        <v>48.4</v>
      </c>
      <c r="Z27" s="1">
        <v>6.8</v>
      </c>
      <c r="AA27" s="1">
        <v>4.4000000000000004</v>
      </c>
      <c r="AB27" s="1">
        <v>22</v>
      </c>
      <c r="AC27" s="1"/>
      <c r="AD27" s="1">
        <f t="shared" si="4"/>
        <v>330.24</v>
      </c>
      <c r="AE27" s="6">
        <v>16</v>
      </c>
      <c r="AF27" s="10">
        <f t="shared" si="10"/>
        <v>48</v>
      </c>
      <c r="AG27" s="1">
        <f t="shared" si="11"/>
        <v>330.24</v>
      </c>
      <c r="AH27" s="1">
        <f>VLOOKUP(A27,[1]Sheet!$A:$AH,34,0)</f>
        <v>12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34</v>
      </c>
      <c r="C28" s="1">
        <v>398</v>
      </c>
      <c r="D28" s="1">
        <v>5</v>
      </c>
      <c r="E28" s="1">
        <v>229</v>
      </c>
      <c r="F28" s="1">
        <v>164</v>
      </c>
      <c r="G28" s="6">
        <v>0.9</v>
      </c>
      <c r="H28" s="1">
        <v>180</v>
      </c>
      <c r="I28" s="1"/>
      <c r="J28" s="1">
        <v>213</v>
      </c>
      <c r="K28" s="1">
        <f t="shared" si="3"/>
        <v>16</v>
      </c>
      <c r="L28" s="1"/>
      <c r="M28" s="1"/>
      <c r="N28" s="1"/>
      <c r="O28" s="1">
        <f t="shared" si="5"/>
        <v>45.8</v>
      </c>
      <c r="P28" s="28">
        <v>568.79999999999995</v>
      </c>
      <c r="Q28" s="35">
        <f t="shared" si="17"/>
        <v>500</v>
      </c>
      <c r="R28" s="23">
        <f t="shared" si="7"/>
        <v>480</v>
      </c>
      <c r="S28" s="5">
        <v>500</v>
      </c>
      <c r="T28" s="1"/>
      <c r="U28" s="1">
        <f t="shared" si="18"/>
        <v>14.06113537117904</v>
      </c>
      <c r="V28" s="1">
        <f t="shared" si="9"/>
        <v>3.5807860262008737</v>
      </c>
      <c r="W28" s="1">
        <v>16.600000000000001</v>
      </c>
      <c r="X28" s="1">
        <v>12.4</v>
      </c>
      <c r="Y28" s="1">
        <v>65.2</v>
      </c>
      <c r="Z28" s="1">
        <v>11.8</v>
      </c>
      <c r="AA28" s="1">
        <v>3.8</v>
      </c>
      <c r="AB28" s="1">
        <v>27.8</v>
      </c>
      <c r="AC28" s="1"/>
      <c r="AD28" s="1">
        <f t="shared" si="4"/>
        <v>450</v>
      </c>
      <c r="AE28" s="6">
        <v>8</v>
      </c>
      <c r="AF28" s="10">
        <f t="shared" si="10"/>
        <v>60</v>
      </c>
      <c r="AG28" s="1">
        <f t="shared" si="11"/>
        <v>432</v>
      </c>
      <c r="AH28" s="1">
        <f>VLOOKUP(A28,[1]Sheet!$A:$AH,34,0)</f>
        <v>12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43</v>
      </c>
      <c r="C29" s="1">
        <v>167.4</v>
      </c>
      <c r="D29" s="1">
        <v>2.7</v>
      </c>
      <c r="E29" s="1">
        <v>13.5</v>
      </c>
      <c r="F29" s="1">
        <v>153.9</v>
      </c>
      <c r="G29" s="6">
        <v>1</v>
      </c>
      <c r="H29" s="1">
        <v>180</v>
      </c>
      <c r="I29" s="1"/>
      <c r="J29" s="1">
        <v>16.2</v>
      </c>
      <c r="K29" s="1">
        <f t="shared" si="3"/>
        <v>-2.6999999999999993</v>
      </c>
      <c r="L29" s="1"/>
      <c r="M29" s="1"/>
      <c r="N29" s="1"/>
      <c r="O29" s="1">
        <f t="shared" si="5"/>
        <v>2.7</v>
      </c>
      <c r="P29" s="28"/>
      <c r="Q29" s="33"/>
      <c r="R29" s="23">
        <f t="shared" si="7"/>
        <v>0</v>
      </c>
      <c r="S29" s="5"/>
      <c r="T29" s="1"/>
      <c r="U29" s="1">
        <f t="shared" si="12"/>
        <v>57</v>
      </c>
      <c r="V29" s="1">
        <f t="shared" si="9"/>
        <v>57</v>
      </c>
      <c r="W29" s="1">
        <v>3.78</v>
      </c>
      <c r="X29" s="1">
        <v>2.7</v>
      </c>
      <c r="Y29" s="1">
        <v>5.94</v>
      </c>
      <c r="Z29" s="1">
        <v>2.16</v>
      </c>
      <c r="AA29" s="1">
        <v>4.32</v>
      </c>
      <c r="AB29" s="1">
        <v>5.4</v>
      </c>
      <c r="AC29" s="25" t="s">
        <v>96</v>
      </c>
      <c r="AD29" s="1">
        <f t="shared" si="4"/>
        <v>0</v>
      </c>
      <c r="AE29" s="6">
        <v>2.7</v>
      </c>
      <c r="AF29" s="10">
        <f t="shared" si="10"/>
        <v>0</v>
      </c>
      <c r="AG29" s="1">
        <f t="shared" si="11"/>
        <v>0</v>
      </c>
      <c r="AH29" s="1">
        <f>VLOOKUP(A29,[1]Sheet!$A:$AH,34,0)</f>
        <v>18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9" t="s">
        <v>59</v>
      </c>
      <c r="B30" s="1" t="s">
        <v>43</v>
      </c>
      <c r="C30" s="1">
        <v>60</v>
      </c>
      <c r="D30" s="1">
        <v>15</v>
      </c>
      <c r="E30" s="1">
        <v>60</v>
      </c>
      <c r="F30" s="1">
        <v>5</v>
      </c>
      <c r="G30" s="6">
        <v>1</v>
      </c>
      <c r="H30" s="1">
        <v>180</v>
      </c>
      <c r="I30" s="1"/>
      <c r="J30" s="1">
        <v>88</v>
      </c>
      <c r="K30" s="1">
        <f t="shared" si="3"/>
        <v>-28</v>
      </c>
      <c r="L30" s="1"/>
      <c r="M30" s="1"/>
      <c r="N30" s="1"/>
      <c r="O30" s="1">
        <f t="shared" si="5"/>
        <v>12</v>
      </c>
      <c r="P30" s="28">
        <v>187</v>
      </c>
      <c r="Q30" s="35">
        <f t="shared" ref="Q30:Q32" si="19">S30</f>
        <v>60</v>
      </c>
      <c r="R30" s="23">
        <f t="shared" si="7"/>
        <v>60</v>
      </c>
      <c r="S30" s="5">
        <v>60</v>
      </c>
      <c r="T30" s="1" t="s">
        <v>97</v>
      </c>
      <c r="U30" s="1">
        <f t="shared" ref="U30:U32" si="20">(F30+R30)/O30</f>
        <v>5.416666666666667</v>
      </c>
      <c r="V30" s="1">
        <f t="shared" si="9"/>
        <v>0.41666666666666669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/>
      <c r="AD30" s="1">
        <f t="shared" si="4"/>
        <v>60</v>
      </c>
      <c r="AE30" s="6">
        <v>5</v>
      </c>
      <c r="AF30" s="10">
        <f t="shared" si="10"/>
        <v>12</v>
      </c>
      <c r="AG30" s="1">
        <f t="shared" si="11"/>
        <v>60</v>
      </c>
      <c r="AH30" s="1"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34</v>
      </c>
      <c r="C31" s="1">
        <v>715</v>
      </c>
      <c r="D31" s="1">
        <v>7</v>
      </c>
      <c r="E31" s="1">
        <v>310</v>
      </c>
      <c r="F31" s="1">
        <v>384</v>
      </c>
      <c r="G31" s="6">
        <v>0.9</v>
      </c>
      <c r="H31" s="1">
        <v>180</v>
      </c>
      <c r="I31" s="1"/>
      <c r="J31" s="1">
        <v>306</v>
      </c>
      <c r="K31" s="1">
        <f t="shared" si="3"/>
        <v>4</v>
      </c>
      <c r="L31" s="1"/>
      <c r="M31" s="1"/>
      <c r="N31" s="1"/>
      <c r="O31" s="1">
        <f t="shared" si="5"/>
        <v>62</v>
      </c>
      <c r="P31" s="28">
        <v>608</v>
      </c>
      <c r="Q31" s="35">
        <f t="shared" si="19"/>
        <v>600</v>
      </c>
      <c r="R31" s="23">
        <f t="shared" si="7"/>
        <v>576</v>
      </c>
      <c r="S31" s="5">
        <v>600</v>
      </c>
      <c r="T31" s="1"/>
      <c r="U31" s="1">
        <f t="shared" si="20"/>
        <v>15.483870967741936</v>
      </c>
      <c r="V31" s="1">
        <f t="shared" si="9"/>
        <v>6.193548387096774</v>
      </c>
      <c r="W31" s="1">
        <v>21.8</v>
      </c>
      <c r="X31" s="1">
        <v>18.8</v>
      </c>
      <c r="Y31" s="1">
        <v>65.8</v>
      </c>
      <c r="Z31" s="1">
        <v>24.8</v>
      </c>
      <c r="AA31" s="1">
        <v>11.8</v>
      </c>
      <c r="AB31" s="1">
        <v>32.6</v>
      </c>
      <c r="AC31" s="1"/>
      <c r="AD31" s="1">
        <f t="shared" si="4"/>
        <v>540</v>
      </c>
      <c r="AE31" s="6">
        <v>8</v>
      </c>
      <c r="AF31" s="10">
        <f t="shared" si="10"/>
        <v>72</v>
      </c>
      <c r="AG31" s="1">
        <f t="shared" si="11"/>
        <v>518.4</v>
      </c>
      <c r="AH31" s="1">
        <f>VLOOKUP(A31,[1]Sheet!$A:$AH,34,0)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34</v>
      </c>
      <c r="C32" s="1">
        <v>629</v>
      </c>
      <c r="D32" s="1">
        <v>2</v>
      </c>
      <c r="E32" s="1">
        <v>296</v>
      </c>
      <c r="F32" s="1">
        <v>299</v>
      </c>
      <c r="G32" s="6">
        <v>0.43</v>
      </c>
      <c r="H32" s="1">
        <v>180</v>
      </c>
      <c r="I32" s="1"/>
      <c r="J32" s="1">
        <v>272</v>
      </c>
      <c r="K32" s="1">
        <f t="shared" si="3"/>
        <v>24</v>
      </c>
      <c r="L32" s="1"/>
      <c r="M32" s="1"/>
      <c r="N32" s="1"/>
      <c r="O32" s="1">
        <f t="shared" si="5"/>
        <v>59.2</v>
      </c>
      <c r="P32" s="28">
        <v>648.20000000000005</v>
      </c>
      <c r="Q32" s="35">
        <f t="shared" si="19"/>
        <v>600</v>
      </c>
      <c r="R32" s="23">
        <f t="shared" si="7"/>
        <v>576</v>
      </c>
      <c r="S32" s="5">
        <v>600</v>
      </c>
      <c r="T32" s="1"/>
      <c r="U32" s="1">
        <f t="shared" si="20"/>
        <v>14.780405405405405</v>
      </c>
      <c r="V32" s="1">
        <f t="shared" si="9"/>
        <v>5.0506756756756754</v>
      </c>
      <c r="W32" s="1">
        <v>21</v>
      </c>
      <c r="X32" s="1">
        <v>22</v>
      </c>
      <c r="Y32" s="1">
        <v>66</v>
      </c>
      <c r="Z32" s="1">
        <v>23</v>
      </c>
      <c r="AA32" s="1">
        <v>10</v>
      </c>
      <c r="AB32" s="1">
        <v>32.200000000000003</v>
      </c>
      <c r="AC32" s="1"/>
      <c r="AD32" s="1">
        <f t="shared" si="4"/>
        <v>258</v>
      </c>
      <c r="AE32" s="6">
        <v>16</v>
      </c>
      <c r="AF32" s="10">
        <f t="shared" si="10"/>
        <v>36</v>
      </c>
      <c r="AG32" s="1">
        <f t="shared" si="11"/>
        <v>247.68</v>
      </c>
      <c r="AH32" s="1">
        <f>VLOOKUP(A32,[1]Sheet!$A:$AH,34,0)</f>
        <v>12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62</v>
      </c>
      <c r="B33" s="15" t="s">
        <v>34</v>
      </c>
      <c r="C33" s="15"/>
      <c r="D33" s="15"/>
      <c r="E33" s="15">
        <v>3</v>
      </c>
      <c r="F33" s="15">
        <v>-3</v>
      </c>
      <c r="G33" s="16">
        <v>0</v>
      </c>
      <c r="H33" s="15"/>
      <c r="I33" s="15"/>
      <c r="J33" s="15">
        <v>3</v>
      </c>
      <c r="K33" s="15">
        <f t="shared" si="3"/>
        <v>0</v>
      </c>
      <c r="L33" s="15"/>
      <c r="M33" s="15"/>
      <c r="N33" s="15"/>
      <c r="O33" s="15"/>
      <c r="P33" s="27"/>
      <c r="Q33" s="32"/>
      <c r="R33" s="22"/>
      <c r="S33" s="17"/>
      <c r="T33" s="15"/>
      <c r="U33" s="15" t="e">
        <f t="shared" si="12"/>
        <v>#DIV/0!</v>
      </c>
      <c r="V33" s="15" t="e">
        <f t="shared" si="9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/>
      <c r="AD33" s="15">
        <f t="shared" si="4"/>
        <v>0</v>
      </c>
      <c r="AE33" s="16">
        <v>0</v>
      </c>
      <c r="AF33" s="18"/>
      <c r="AG33" s="15"/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34</v>
      </c>
      <c r="C34" s="1">
        <v>205</v>
      </c>
      <c r="D34" s="1">
        <v>6</v>
      </c>
      <c r="E34" s="1">
        <v>155</v>
      </c>
      <c r="F34" s="1">
        <v>56</v>
      </c>
      <c r="G34" s="6">
        <v>0.9</v>
      </c>
      <c r="H34" s="1">
        <v>180</v>
      </c>
      <c r="I34" s="1"/>
      <c r="J34" s="1">
        <v>282</v>
      </c>
      <c r="K34" s="1">
        <f t="shared" ref="K34:K59" si="21">E34-J34</f>
        <v>-127</v>
      </c>
      <c r="L34" s="1"/>
      <c r="M34" s="1"/>
      <c r="N34" s="1"/>
      <c r="O34" s="1">
        <f t="shared" ref="O34:O59" si="22">E34/5</f>
        <v>31</v>
      </c>
      <c r="P34" s="28">
        <v>440</v>
      </c>
      <c r="Q34" s="35">
        <f t="shared" ref="Q34:Q36" si="23">S34</f>
        <v>600</v>
      </c>
      <c r="R34" s="23">
        <f t="shared" ref="R34:R59" si="24">AF34*AE34</f>
        <v>576</v>
      </c>
      <c r="S34" s="5">
        <v>600</v>
      </c>
      <c r="T34" s="1"/>
      <c r="U34" s="1">
        <f t="shared" ref="U34:U37" si="25">(F34+R34)/O34</f>
        <v>20.387096774193548</v>
      </c>
      <c r="V34" s="1">
        <f t="shared" ref="V34:V59" si="26">F34/O34</f>
        <v>1.8064516129032258</v>
      </c>
      <c r="W34" s="1">
        <v>21</v>
      </c>
      <c r="X34" s="1">
        <v>17.600000000000001</v>
      </c>
      <c r="Y34" s="1">
        <v>67.8</v>
      </c>
      <c r="Z34" s="1">
        <v>19.399999999999999</v>
      </c>
      <c r="AA34" s="1">
        <v>10</v>
      </c>
      <c r="AB34" s="1">
        <v>34.4</v>
      </c>
      <c r="AC34" s="1"/>
      <c r="AD34" s="1">
        <f t="shared" si="4"/>
        <v>540</v>
      </c>
      <c r="AE34" s="6">
        <v>8</v>
      </c>
      <c r="AF34" s="10">
        <f t="shared" ref="AF34:AF59" si="27">MROUND(Q34,AE34*AH34)/AE34</f>
        <v>72</v>
      </c>
      <c r="AG34" s="1">
        <f t="shared" ref="AG34:AG59" si="28">AF34*AE34*G34</f>
        <v>518.4</v>
      </c>
      <c r="AH34" s="1">
        <f>VLOOKUP(A34,[1]Sheet!$A:$AH,34,0)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34</v>
      </c>
      <c r="C35" s="1">
        <v>559</v>
      </c>
      <c r="D35" s="1">
        <v>3</v>
      </c>
      <c r="E35" s="1">
        <v>318</v>
      </c>
      <c r="F35" s="1">
        <v>211</v>
      </c>
      <c r="G35" s="6">
        <v>0.43</v>
      </c>
      <c r="H35" s="1">
        <v>180</v>
      </c>
      <c r="I35" s="1"/>
      <c r="J35" s="1">
        <v>300</v>
      </c>
      <c r="K35" s="1">
        <f t="shared" si="21"/>
        <v>18</v>
      </c>
      <c r="L35" s="1"/>
      <c r="M35" s="1"/>
      <c r="N35" s="1"/>
      <c r="O35" s="1">
        <f t="shared" si="22"/>
        <v>63.6</v>
      </c>
      <c r="P35" s="28">
        <v>806.6</v>
      </c>
      <c r="Q35" s="35">
        <f t="shared" si="23"/>
        <v>600</v>
      </c>
      <c r="R35" s="23">
        <f t="shared" si="24"/>
        <v>576</v>
      </c>
      <c r="S35" s="5">
        <v>600</v>
      </c>
      <c r="T35" s="1"/>
      <c r="U35" s="1">
        <f t="shared" si="25"/>
        <v>12.374213836477987</v>
      </c>
      <c r="V35" s="1">
        <f t="shared" si="26"/>
        <v>3.3176100628930816</v>
      </c>
      <c r="W35" s="1">
        <v>23.4</v>
      </c>
      <c r="X35" s="1">
        <v>21.8</v>
      </c>
      <c r="Y35" s="1">
        <v>67.400000000000006</v>
      </c>
      <c r="Z35" s="1">
        <v>28.8</v>
      </c>
      <c r="AA35" s="1">
        <v>10.6</v>
      </c>
      <c r="AB35" s="1">
        <v>31.2</v>
      </c>
      <c r="AC35" s="1"/>
      <c r="AD35" s="1">
        <f t="shared" si="4"/>
        <v>258</v>
      </c>
      <c r="AE35" s="6">
        <v>16</v>
      </c>
      <c r="AF35" s="10">
        <f t="shared" si="27"/>
        <v>36</v>
      </c>
      <c r="AG35" s="1">
        <f t="shared" si="28"/>
        <v>247.68</v>
      </c>
      <c r="AH35" s="1">
        <f>VLOOKUP(A35,[1]Sheet!$A:$AH,34,0)</f>
        <v>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9" t="s">
        <v>65</v>
      </c>
      <c r="B36" s="1" t="s">
        <v>43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21"/>
        <v>0</v>
      </c>
      <c r="L36" s="1"/>
      <c r="M36" s="1"/>
      <c r="N36" s="1"/>
      <c r="O36" s="1">
        <f t="shared" si="22"/>
        <v>0</v>
      </c>
      <c r="P36" s="28">
        <v>50</v>
      </c>
      <c r="Q36" s="35">
        <f t="shared" si="23"/>
        <v>0</v>
      </c>
      <c r="R36" s="23">
        <f t="shared" si="24"/>
        <v>0</v>
      </c>
      <c r="S36" s="5">
        <v>0</v>
      </c>
      <c r="T36" s="1"/>
      <c r="U36" s="1" t="e">
        <f t="shared" si="25"/>
        <v>#DIV/0!</v>
      </c>
      <c r="V36" s="1" t="e">
        <f t="shared" si="26"/>
        <v>#DIV/0!</v>
      </c>
      <c r="W36" s="1">
        <v>0</v>
      </c>
      <c r="X36" s="1">
        <v>2</v>
      </c>
      <c r="Y36" s="1">
        <v>3</v>
      </c>
      <c r="Z36" s="1">
        <v>0</v>
      </c>
      <c r="AA36" s="1">
        <v>1</v>
      </c>
      <c r="AB36" s="1">
        <v>1</v>
      </c>
      <c r="AC36" s="1"/>
      <c r="AD36" s="1">
        <f t="shared" si="4"/>
        <v>0</v>
      </c>
      <c r="AE36" s="6">
        <v>5</v>
      </c>
      <c r="AF36" s="10">
        <f t="shared" si="27"/>
        <v>0</v>
      </c>
      <c r="AG36" s="1">
        <f t="shared" si="28"/>
        <v>0</v>
      </c>
      <c r="AH36" s="1">
        <f>VLOOKUP(A36,[1]Sheet!$A:$AH,34,0)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34</v>
      </c>
      <c r="C37" s="1">
        <v>93</v>
      </c>
      <c r="D37" s="1">
        <v>6</v>
      </c>
      <c r="E37" s="1">
        <v>94</v>
      </c>
      <c r="F37" s="1">
        <v>5</v>
      </c>
      <c r="G37" s="6">
        <v>0.4</v>
      </c>
      <c r="H37" s="1">
        <v>180</v>
      </c>
      <c r="I37" s="1"/>
      <c r="J37" s="1">
        <v>99</v>
      </c>
      <c r="K37" s="1">
        <f t="shared" si="21"/>
        <v>-5</v>
      </c>
      <c r="L37" s="1"/>
      <c r="M37" s="1"/>
      <c r="N37" s="1"/>
      <c r="O37" s="1">
        <f t="shared" si="22"/>
        <v>18.8</v>
      </c>
      <c r="P37" s="28">
        <v>295.8</v>
      </c>
      <c r="Q37" s="33">
        <f t="shared" ref="Q37" si="29">16*O37-F37</f>
        <v>295.8</v>
      </c>
      <c r="R37" s="23">
        <f t="shared" si="24"/>
        <v>384</v>
      </c>
      <c r="S37" s="5"/>
      <c r="T37" s="1"/>
      <c r="U37" s="1">
        <f t="shared" si="25"/>
        <v>20.691489361702128</v>
      </c>
      <c r="V37" s="1">
        <f t="shared" si="26"/>
        <v>0.26595744680851063</v>
      </c>
      <c r="W37" s="1">
        <v>0.8</v>
      </c>
      <c r="X37" s="1">
        <v>3.6</v>
      </c>
      <c r="Y37" s="1">
        <v>16.399999999999999</v>
      </c>
      <c r="Z37" s="1">
        <v>10.199999999999999</v>
      </c>
      <c r="AA37" s="1">
        <v>2.2000000000000002</v>
      </c>
      <c r="AB37" s="1">
        <v>1.8</v>
      </c>
      <c r="AC37" s="1"/>
      <c r="AD37" s="1">
        <f t="shared" si="4"/>
        <v>118.32000000000001</v>
      </c>
      <c r="AE37" s="6">
        <v>16</v>
      </c>
      <c r="AF37" s="10">
        <f t="shared" si="27"/>
        <v>24</v>
      </c>
      <c r="AG37" s="1">
        <f t="shared" si="28"/>
        <v>153.60000000000002</v>
      </c>
      <c r="AH37" s="1">
        <f>VLOOKUP(A37,[1]Sheet!$A:$AH,34,0)</f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34</v>
      </c>
      <c r="C38" s="1">
        <v>93</v>
      </c>
      <c r="D38" s="1">
        <v>3</v>
      </c>
      <c r="E38" s="1">
        <v>13</v>
      </c>
      <c r="F38" s="1">
        <v>83</v>
      </c>
      <c r="G38" s="6">
        <v>0.7</v>
      </c>
      <c r="H38" s="1">
        <v>180</v>
      </c>
      <c r="I38" s="1"/>
      <c r="J38" s="1">
        <v>13</v>
      </c>
      <c r="K38" s="1">
        <f t="shared" si="21"/>
        <v>0</v>
      </c>
      <c r="L38" s="1"/>
      <c r="M38" s="1"/>
      <c r="N38" s="1"/>
      <c r="O38" s="1">
        <f t="shared" si="22"/>
        <v>2.6</v>
      </c>
      <c r="P38" s="28"/>
      <c r="Q38" s="33"/>
      <c r="R38" s="23">
        <f t="shared" si="24"/>
        <v>0</v>
      </c>
      <c r="S38" s="5"/>
      <c r="T38" s="1"/>
      <c r="U38" s="1">
        <f t="shared" ref="U38:U51" si="30">(F38+Q38)/O38</f>
        <v>31.923076923076923</v>
      </c>
      <c r="V38" s="1">
        <f t="shared" si="26"/>
        <v>31.923076923076923</v>
      </c>
      <c r="W38" s="1">
        <v>2.2000000000000002</v>
      </c>
      <c r="X38" s="1">
        <v>3.4</v>
      </c>
      <c r="Y38" s="1">
        <v>4.2</v>
      </c>
      <c r="Z38" s="1">
        <v>7.8</v>
      </c>
      <c r="AA38" s="1">
        <v>2</v>
      </c>
      <c r="AB38" s="1">
        <v>3.6</v>
      </c>
      <c r="AC38" s="1" t="s">
        <v>67</v>
      </c>
      <c r="AD38" s="1">
        <f t="shared" si="4"/>
        <v>0</v>
      </c>
      <c r="AE38" s="6">
        <v>8</v>
      </c>
      <c r="AF38" s="10">
        <f t="shared" si="27"/>
        <v>0</v>
      </c>
      <c r="AG38" s="1">
        <f t="shared" si="28"/>
        <v>0</v>
      </c>
      <c r="AH38" s="1">
        <f>VLOOKUP(A38,[1]Sheet!$A:$AH,34,0)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34</v>
      </c>
      <c r="C39" s="1">
        <v>88</v>
      </c>
      <c r="D39" s="1"/>
      <c r="E39" s="1">
        <v>14</v>
      </c>
      <c r="F39" s="1">
        <v>74</v>
      </c>
      <c r="G39" s="6">
        <v>0.7</v>
      </c>
      <c r="H39" s="1">
        <v>180</v>
      </c>
      <c r="I39" s="1"/>
      <c r="J39" s="1">
        <v>14</v>
      </c>
      <c r="K39" s="1">
        <f t="shared" si="21"/>
        <v>0</v>
      </c>
      <c r="L39" s="1"/>
      <c r="M39" s="1"/>
      <c r="N39" s="1"/>
      <c r="O39" s="1">
        <f t="shared" si="22"/>
        <v>2.8</v>
      </c>
      <c r="P39" s="28"/>
      <c r="Q39" s="33"/>
      <c r="R39" s="23">
        <f t="shared" si="24"/>
        <v>0</v>
      </c>
      <c r="S39" s="5"/>
      <c r="T39" s="1"/>
      <c r="U39" s="1">
        <f t="shared" si="30"/>
        <v>26.428571428571431</v>
      </c>
      <c r="V39" s="1">
        <f t="shared" si="26"/>
        <v>26.428571428571431</v>
      </c>
      <c r="W39" s="1">
        <v>3.2</v>
      </c>
      <c r="X39" s="1">
        <v>2.2000000000000002</v>
      </c>
      <c r="Y39" s="1">
        <v>6</v>
      </c>
      <c r="Z39" s="1">
        <v>10.199999999999999</v>
      </c>
      <c r="AA39" s="1">
        <v>1.8</v>
      </c>
      <c r="AB39" s="1">
        <v>2.2000000000000002</v>
      </c>
      <c r="AC39" s="1" t="s">
        <v>67</v>
      </c>
      <c r="AD39" s="1">
        <f t="shared" si="4"/>
        <v>0</v>
      </c>
      <c r="AE39" s="6">
        <v>8</v>
      </c>
      <c r="AF39" s="10">
        <f t="shared" si="27"/>
        <v>0</v>
      </c>
      <c r="AG39" s="1">
        <f t="shared" si="28"/>
        <v>0</v>
      </c>
      <c r="AH39" s="1">
        <f>VLOOKUP(A39,[1]Sheet!$A:$AH,34,0)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34</v>
      </c>
      <c r="C40" s="1">
        <v>539</v>
      </c>
      <c r="D40" s="1">
        <v>8</v>
      </c>
      <c r="E40" s="1">
        <v>251</v>
      </c>
      <c r="F40" s="1">
        <v>283</v>
      </c>
      <c r="G40" s="6">
        <v>0.7</v>
      </c>
      <c r="H40" s="1">
        <v>180</v>
      </c>
      <c r="I40" s="1"/>
      <c r="J40" s="1">
        <v>275</v>
      </c>
      <c r="K40" s="1">
        <f t="shared" si="21"/>
        <v>-24</v>
      </c>
      <c r="L40" s="1"/>
      <c r="M40" s="1"/>
      <c r="N40" s="1"/>
      <c r="O40" s="1">
        <f t="shared" si="22"/>
        <v>50.2</v>
      </c>
      <c r="P40" s="28">
        <v>520.20000000000005</v>
      </c>
      <c r="Q40" s="35">
        <f>S40</f>
        <v>500</v>
      </c>
      <c r="R40" s="23">
        <f t="shared" si="24"/>
        <v>480</v>
      </c>
      <c r="S40" s="5">
        <v>500</v>
      </c>
      <c r="T40" s="1"/>
      <c r="U40" s="1">
        <f t="shared" ref="U40:U41" si="31">(F40+R40)/O40</f>
        <v>15.199203187250996</v>
      </c>
      <c r="V40" s="1">
        <f t="shared" si="26"/>
        <v>5.6374501992031867</v>
      </c>
      <c r="W40" s="1">
        <v>12</v>
      </c>
      <c r="X40" s="1">
        <v>14.6</v>
      </c>
      <c r="Y40" s="1">
        <v>62.2</v>
      </c>
      <c r="Z40" s="1">
        <v>12.8</v>
      </c>
      <c r="AA40" s="1">
        <v>9.4</v>
      </c>
      <c r="AB40" s="1">
        <v>29</v>
      </c>
      <c r="AC40" s="1"/>
      <c r="AD40" s="1">
        <f t="shared" si="4"/>
        <v>350</v>
      </c>
      <c r="AE40" s="6">
        <v>8</v>
      </c>
      <c r="AF40" s="10">
        <f t="shared" si="27"/>
        <v>60</v>
      </c>
      <c r="AG40" s="1">
        <f t="shared" si="28"/>
        <v>336</v>
      </c>
      <c r="AH40" s="1">
        <f>VLOOKUP(A40,[1]Sheet!$A:$AH,34,0)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34</v>
      </c>
      <c r="C41" s="1">
        <v>156</v>
      </c>
      <c r="D41" s="1"/>
      <c r="E41" s="1">
        <v>48</v>
      </c>
      <c r="F41" s="1">
        <v>108</v>
      </c>
      <c r="G41" s="6">
        <v>0.9</v>
      </c>
      <c r="H41" s="1">
        <v>180</v>
      </c>
      <c r="I41" s="1"/>
      <c r="J41" s="1">
        <v>48</v>
      </c>
      <c r="K41" s="1">
        <f t="shared" si="21"/>
        <v>0</v>
      </c>
      <c r="L41" s="1"/>
      <c r="M41" s="1"/>
      <c r="N41" s="1"/>
      <c r="O41" s="1">
        <f t="shared" si="22"/>
        <v>9.6</v>
      </c>
      <c r="P41" s="28">
        <v>84</v>
      </c>
      <c r="Q41" s="33">
        <f>20*O41-F41</f>
        <v>84</v>
      </c>
      <c r="R41" s="23">
        <f t="shared" si="24"/>
        <v>96</v>
      </c>
      <c r="S41" s="5"/>
      <c r="T41" s="1"/>
      <c r="U41" s="1">
        <f t="shared" si="31"/>
        <v>21.25</v>
      </c>
      <c r="V41" s="1">
        <f t="shared" si="26"/>
        <v>11.25</v>
      </c>
      <c r="W41" s="1">
        <v>2.8</v>
      </c>
      <c r="X41" s="1">
        <v>5.2</v>
      </c>
      <c r="Y41" s="1">
        <v>3.2</v>
      </c>
      <c r="Z41" s="1">
        <v>9.4</v>
      </c>
      <c r="AA41" s="1">
        <v>1.8</v>
      </c>
      <c r="AB41" s="1">
        <v>6</v>
      </c>
      <c r="AC41" s="1"/>
      <c r="AD41" s="1">
        <f t="shared" si="4"/>
        <v>75.600000000000009</v>
      </c>
      <c r="AE41" s="6">
        <v>8</v>
      </c>
      <c r="AF41" s="10">
        <f t="shared" si="27"/>
        <v>12</v>
      </c>
      <c r="AG41" s="1">
        <f t="shared" si="28"/>
        <v>86.4</v>
      </c>
      <c r="AH41" s="1">
        <f>VLOOKUP(A41,[1]Sheet!$A:$AH,34,0)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34</v>
      </c>
      <c r="C42" s="1">
        <v>377</v>
      </c>
      <c r="D42" s="1"/>
      <c r="E42" s="1">
        <v>37</v>
      </c>
      <c r="F42" s="1">
        <v>340</v>
      </c>
      <c r="G42" s="6">
        <v>0.43</v>
      </c>
      <c r="H42" s="1">
        <v>180</v>
      </c>
      <c r="I42" s="1"/>
      <c r="J42" s="1">
        <v>31</v>
      </c>
      <c r="K42" s="1">
        <f t="shared" si="21"/>
        <v>6</v>
      </c>
      <c r="L42" s="1"/>
      <c r="M42" s="1"/>
      <c r="N42" s="1"/>
      <c r="O42" s="1">
        <f t="shared" si="22"/>
        <v>7.4</v>
      </c>
      <c r="P42" s="28"/>
      <c r="Q42" s="33"/>
      <c r="R42" s="23">
        <f t="shared" si="24"/>
        <v>0</v>
      </c>
      <c r="S42" s="5"/>
      <c r="T42" s="1"/>
      <c r="U42" s="1">
        <f t="shared" si="30"/>
        <v>45.945945945945944</v>
      </c>
      <c r="V42" s="1">
        <f t="shared" si="26"/>
        <v>45.945945945945944</v>
      </c>
      <c r="W42" s="1">
        <v>0</v>
      </c>
      <c r="X42" s="1">
        <v>1.6</v>
      </c>
      <c r="Y42" s="1">
        <v>5.4</v>
      </c>
      <c r="Z42" s="1">
        <v>4.4000000000000004</v>
      </c>
      <c r="AA42" s="1">
        <v>2.2000000000000002</v>
      </c>
      <c r="AB42" s="1">
        <v>1.6</v>
      </c>
      <c r="AC42" s="25" t="s">
        <v>96</v>
      </c>
      <c r="AD42" s="1">
        <f t="shared" si="4"/>
        <v>0</v>
      </c>
      <c r="AE42" s="6">
        <v>16</v>
      </c>
      <c r="AF42" s="10">
        <f t="shared" si="27"/>
        <v>0</v>
      </c>
      <c r="AG42" s="1">
        <f t="shared" si="28"/>
        <v>0</v>
      </c>
      <c r="AH42" s="1">
        <f>VLOOKUP(A42,[1]Sheet!$A:$AH,34,0)</f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34</v>
      </c>
      <c r="C43" s="1">
        <v>188</v>
      </c>
      <c r="D43" s="1"/>
      <c r="E43" s="1">
        <v>41</v>
      </c>
      <c r="F43" s="1">
        <v>147</v>
      </c>
      <c r="G43" s="6">
        <v>0.9</v>
      </c>
      <c r="H43" s="1">
        <v>180</v>
      </c>
      <c r="I43" s="1"/>
      <c r="J43" s="1">
        <v>39</v>
      </c>
      <c r="K43" s="1">
        <f t="shared" si="21"/>
        <v>2</v>
      </c>
      <c r="L43" s="1"/>
      <c r="M43" s="1"/>
      <c r="N43" s="1"/>
      <c r="O43" s="1">
        <f t="shared" si="22"/>
        <v>8.1999999999999993</v>
      </c>
      <c r="P43" s="28"/>
      <c r="Q43" s="33"/>
      <c r="R43" s="23">
        <f t="shared" si="24"/>
        <v>0</v>
      </c>
      <c r="S43" s="5"/>
      <c r="T43" s="1"/>
      <c r="U43" s="1">
        <f t="shared" si="30"/>
        <v>17.926829268292686</v>
      </c>
      <c r="V43" s="1">
        <f t="shared" si="26"/>
        <v>17.926829268292686</v>
      </c>
      <c r="W43" s="1">
        <v>3.2</v>
      </c>
      <c r="X43" s="1">
        <v>3</v>
      </c>
      <c r="Y43" s="1">
        <v>5</v>
      </c>
      <c r="Z43" s="1">
        <v>6</v>
      </c>
      <c r="AA43" s="1">
        <v>1.2</v>
      </c>
      <c r="AB43" s="1">
        <v>1.6</v>
      </c>
      <c r="AC43" s="1"/>
      <c r="AD43" s="1">
        <f t="shared" si="4"/>
        <v>0</v>
      </c>
      <c r="AE43" s="6">
        <v>8</v>
      </c>
      <c r="AF43" s="10">
        <f t="shared" si="27"/>
        <v>0</v>
      </c>
      <c r="AG43" s="1">
        <f t="shared" si="28"/>
        <v>0</v>
      </c>
      <c r="AH43" s="1">
        <f>VLOOKUP(A43,[1]Sheet!$A:$AH,34,0)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34</v>
      </c>
      <c r="C44" s="1">
        <v>150</v>
      </c>
      <c r="D44" s="1"/>
      <c r="E44" s="1">
        <v>33</v>
      </c>
      <c r="F44" s="1">
        <v>115</v>
      </c>
      <c r="G44" s="6">
        <v>0.43</v>
      </c>
      <c r="H44" s="1">
        <v>180</v>
      </c>
      <c r="I44" s="1"/>
      <c r="J44" s="1">
        <v>33</v>
      </c>
      <c r="K44" s="1">
        <f t="shared" si="21"/>
        <v>0</v>
      </c>
      <c r="L44" s="1"/>
      <c r="M44" s="1"/>
      <c r="N44" s="1"/>
      <c r="O44" s="1">
        <f t="shared" si="22"/>
        <v>6.6</v>
      </c>
      <c r="P44" s="28"/>
      <c r="Q44" s="33"/>
      <c r="R44" s="23">
        <f t="shared" si="24"/>
        <v>0</v>
      </c>
      <c r="S44" s="5"/>
      <c r="T44" s="1"/>
      <c r="U44" s="1">
        <f t="shared" si="30"/>
        <v>17.424242424242426</v>
      </c>
      <c r="V44" s="1">
        <f t="shared" si="26"/>
        <v>17.424242424242426</v>
      </c>
      <c r="W44" s="1">
        <v>3</v>
      </c>
      <c r="X44" s="1">
        <v>7.2</v>
      </c>
      <c r="Y44" s="1">
        <v>3.4</v>
      </c>
      <c r="Z44" s="1">
        <v>5.4</v>
      </c>
      <c r="AA44" s="1">
        <v>3.2</v>
      </c>
      <c r="AB44" s="1">
        <v>3.4</v>
      </c>
      <c r="AC44" s="1"/>
      <c r="AD44" s="1">
        <f t="shared" si="4"/>
        <v>0</v>
      </c>
      <c r="AE44" s="6">
        <v>16</v>
      </c>
      <c r="AF44" s="10">
        <f t="shared" si="27"/>
        <v>0</v>
      </c>
      <c r="AG44" s="1">
        <f t="shared" si="28"/>
        <v>0</v>
      </c>
      <c r="AH44" s="1">
        <f>VLOOKUP(A44,[1]Sheet!$A:$AH,34,0)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34</v>
      </c>
      <c r="C45" s="1">
        <v>242</v>
      </c>
      <c r="D45" s="1"/>
      <c r="E45" s="1">
        <v>35</v>
      </c>
      <c r="F45" s="1">
        <v>207</v>
      </c>
      <c r="G45" s="6">
        <v>1</v>
      </c>
      <c r="H45" s="1">
        <v>180</v>
      </c>
      <c r="I45" s="1"/>
      <c r="J45" s="1">
        <v>35</v>
      </c>
      <c r="K45" s="1">
        <f t="shared" si="21"/>
        <v>0</v>
      </c>
      <c r="L45" s="1"/>
      <c r="M45" s="1"/>
      <c r="N45" s="1"/>
      <c r="O45" s="1">
        <f t="shared" si="22"/>
        <v>7</v>
      </c>
      <c r="P45" s="28"/>
      <c r="Q45" s="33"/>
      <c r="R45" s="23">
        <f t="shared" si="24"/>
        <v>0</v>
      </c>
      <c r="S45" s="5"/>
      <c r="T45" s="1"/>
      <c r="U45" s="1">
        <f t="shared" si="30"/>
        <v>29.571428571428573</v>
      </c>
      <c r="V45" s="1">
        <f t="shared" si="26"/>
        <v>29.571428571428573</v>
      </c>
      <c r="W45" s="1">
        <v>5.2</v>
      </c>
      <c r="X45" s="1">
        <v>5.6</v>
      </c>
      <c r="Y45" s="1">
        <v>8</v>
      </c>
      <c r="Z45" s="1">
        <v>8.1999999999999993</v>
      </c>
      <c r="AA45" s="1">
        <v>4</v>
      </c>
      <c r="AB45" s="1">
        <v>3.6</v>
      </c>
      <c r="AC45" s="1"/>
      <c r="AD45" s="1">
        <f t="shared" si="4"/>
        <v>0</v>
      </c>
      <c r="AE45" s="6">
        <v>5</v>
      </c>
      <c r="AF45" s="10">
        <f t="shared" si="27"/>
        <v>0</v>
      </c>
      <c r="AG45" s="1">
        <f t="shared" si="28"/>
        <v>0</v>
      </c>
      <c r="AH45" s="1">
        <f>VLOOKUP(A45,[1]Sheet!$A:$AH,34,0)</f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76</v>
      </c>
      <c r="B46" s="15" t="s">
        <v>34</v>
      </c>
      <c r="C46" s="15">
        <v>8</v>
      </c>
      <c r="D46" s="15"/>
      <c r="E46" s="15"/>
      <c r="F46" s="15">
        <v>8</v>
      </c>
      <c r="G46" s="16">
        <v>0</v>
      </c>
      <c r="H46" s="15">
        <v>365</v>
      </c>
      <c r="I46" s="15"/>
      <c r="J46" s="15"/>
      <c r="K46" s="15">
        <f t="shared" si="21"/>
        <v>0</v>
      </c>
      <c r="L46" s="15"/>
      <c r="M46" s="15"/>
      <c r="N46" s="15"/>
      <c r="O46" s="15">
        <f t="shared" si="22"/>
        <v>0</v>
      </c>
      <c r="P46" s="27"/>
      <c r="Q46" s="32"/>
      <c r="R46" s="22">
        <f t="shared" si="24"/>
        <v>0</v>
      </c>
      <c r="S46" s="17"/>
      <c r="T46" s="15" t="s">
        <v>98</v>
      </c>
      <c r="U46" s="15" t="e">
        <f t="shared" si="30"/>
        <v>#DIV/0!</v>
      </c>
      <c r="V46" s="15" t="e">
        <f t="shared" si="26"/>
        <v>#DIV/0!</v>
      </c>
      <c r="W46" s="15">
        <v>4.4000000000000004</v>
      </c>
      <c r="X46" s="15">
        <v>1.8</v>
      </c>
      <c r="Y46" s="15">
        <v>0</v>
      </c>
      <c r="Z46" s="15">
        <v>0</v>
      </c>
      <c r="AA46" s="15">
        <v>0.2</v>
      </c>
      <c r="AB46" s="15">
        <v>0</v>
      </c>
      <c r="AC46" s="15" t="s">
        <v>101</v>
      </c>
      <c r="AD46" s="15">
        <f t="shared" si="4"/>
        <v>0</v>
      </c>
      <c r="AE46" s="16">
        <v>0</v>
      </c>
      <c r="AF46" s="18"/>
      <c r="AG46" s="15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77</v>
      </c>
      <c r="B47" s="1" t="s">
        <v>34</v>
      </c>
      <c r="C47" s="1">
        <v>746</v>
      </c>
      <c r="D47" s="1">
        <v>6</v>
      </c>
      <c r="E47" s="1">
        <v>476</v>
      </c>
      <c r="F47" s="1">
        <v>250</v>
      </c>
      <c r="G47" s="6">
        <v>0.25</v>
      </c>
      <c r="H47" s="1">
        <v>180</v>
      </c>
      <c r="I47" s="1"/>
      <c r="J47" s="1">
        <v>486</v>
      </c>
      <c r="K47" s="1">
        <f t="shared" si="21"/>
        <v>-10</v>
      </c>
      <c r="L47" s="1"/>
      <c r="M47" s="1"/>
      <c r="N47" s="1"/>
      <c r="O47" s="1">
        <f t="shared" si="22"/>
        <v>95.2</v>
      </c>
      <c r="P47" s="28">
        <v>1273.2</v>
      </c>
      <c r="Q47" s="35">
        <f>S47</f>
        <v>504</v>
      </c>
      <c r="R47" s="23">
        <f t="shared" si="24"/>
        <v>504</v>
      </c>
      <c r="S47" s="5">
        <v>504</v>
      </c>
      <c r="T47" s="1"/>
      <c r="U47" s="1">
        <f t="shared" ref="U47:U48" si="32">(F47+R47)/O47</f>
        <v>7.9201680672268902</v>
      </c>
      <c r="V47" s="1">
        <f t="shared" si="26"/>
        <v>2.6260504201680672</v>
      </c>
      <c r="W47" s="1">
        <v>33.799999999999997</v>
      </c>
      <c r="X47" s="1">
        <v>38.799999999999997</v>
      </c>
      <c r="Y47" s="1">
        <v>104.6</v>
      </c>
      <c r="Z47" s="1">
        <v>27.6</v>
      </c>
      <c r="AA47" s="1">
        <v>25.2</v>
      </c>
      <c r="AB47" s="1">
        <v>88</v>
      </c>
      <c r="AC47" s="1"/>
      <c r="AD47" s="1">
        <f t="shared" si="4"/>
        <v>126</v>
      </c>
      <c r="AE47" s="6">
        <v>12</v>
      </c>
      <c r="AF47" s="10">
        <f t="shared" si="27"/>
        <v>42</v>
      </c>
      <c r="AG47" s="1">
        <f t="shared" si="28"/>
        <v>126</v>
      </c>
      <c r="AH47" s="1">
        <f>VLOOKUP(A47,[1]Sheet!$A:$AH,34,0)</f>
        <v>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34</v>
      </c>
      <c r="C48" s="1">
        <v>365</v>
      </c>
      <c r="D48" s="1"/>
      <c r="E48" s="1">
        <v>339</v>
      </c>
      <c r="F48" s="1"/>
      <c r="G48" s="6">
        <v>0.3</v>
      </c>
      <c r="H48" s="1">
        <v>180</v>
      </c>
      <c r="I48" s="1"/>
      <c r="J48" s="1">
        <v>354</v>
      </c>
      <c r="K48" s="1">
        <f t="shared" si="21"/>
        <v>-15</v>
      </c>
      <c r="L48" s="1"/>
      <c r="M48" s="1"/>
      <c r="N48" s="1"/>
      <c r="O48" s="1">
        <f t="shared" si="22"/>
        <v>67.8</v>
      </c>
      <c r="P48" s="28">
        <v>1084.8</v>
      </c>
      <c r="Q48" s="36">
        <v>800</v>
      </c>
      <c r="R48" s="23">
        <f t="shared" si="24"/>
        <v>840</v>
      </c>
      <c r="S48" s="5">
        <v>504</v>
      </c>
      <c r="T48" s="1"/>
      <c r="U48" s="1">
        <f t="shared" si="32"/>
        <v>12.389380530973451</v>
      </c>
      <c r="V48" s="1">
        <f t="shared" si="26"/>
        <v>0</v>
      </c>
      <c r="W48" s="1">
        <v>20</v>
      </c>
      <c r="X48" s="1">
        <v>22.6</v>
      </c>
      <c r="Y48" s="1">
        <v>62.4</v>
      </c>
      <c r="Z48" s="1">
        <v>15</v>
      </c>
      <c r="AA48" s="1">
        <v>11.4</v>
      </c>
      <c r="AB48" s="1">
        <v>37.799999999999997</v>
      </c>
      <c r="AC48" s="1"/>
      <c r="AD48" s="1">
        <f t="shared" si="4"/>
        <v>240</v>
      </c>
      <c r="AE48" s="6">
        <v>12</v>
      </c>
      <c r="AF48" s="10">
        <f t="shared" si="27"/>
        <v>70</v>
      </c>
      <c r="AG48" s="1">
        <f t="shared" si="28"/>
        <v>252</v>
      </c>
      <c r="AH48" s="1">
        <f>VLOOKUP(A48,[1]Sheet!$A:$AH,34,0)</f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43</v>
      </c>
      <c r="C49" s="1">
        <v>212.4</v>
      </c>
      <c r="D49" s="1"/>
      <c r="E49" s="1">
        <v>21.6</v>
      </c>
      <c r="F49" s="1">
        <v>190.8</v>
      </c>
      <c r="G49" s="6">
        <v>1</v>
      </c>
      <c r="H49" s="1">
        <v>180</v>
      </c>
      <c r="I49" s="1"/>
      <c r="J49" s="1">
        <v>21.4</v>
      </c>
      <c r="K49" s="1">
        <f t="shared" si="21"/>
        <v>0.20000000000000284</v>
      </c>
      <c r="L49" s="1"/>
      <c r="M49" s="1"/>
      <c r="N49" s="1"/>
      <c r="O49" s="1">
        <f t="shared" si="22"/>
        <v>4.32</v>
      </c>
      <c r="P49" s="28"/>
      <c r="Q49" s="35">
        <f t="shared" ref="Q49:Q50" si="33">S49</f>
        <v>54</v>
      </c>
      <c r="R49" s="23">
        <f t="shared" si="24"/>
        <v>64.8</v>
      </c>
      <c r="S49" s="5">
        <v>54</v>
      </c>
      <c r="T49" s="1"/>
      <c r="U49" s="1">
        <f t="shared" si="30"/>
        <v>56.666666666666664</v>
      </c>
      <c r="V49" s="1">
        <f t="shared" si="26"/>
        <v>44.166666666666664</v>
      </c>
      <c r="W49" s="1">
        <v>4.32</v>
      </c>
      <c r="X49" s="1">
        <v>3.24</v>
      </c>
      <c r="Y49" s="1">
        <v>3.6</v>
      </c>
      <c r="Z49" s="1">
        <v>3.6</v>
      </c>
      <c r="AA49" s="1">
        <v>5.04</v>
      </c>
      <c r="AB49" s="1">
        <v>5.76</v>
      </c>
      <c r="AC49" s="25" t="s">
        <v>96</v>
      </c>
      <c r="AD49" s="1">
        <f t="shared" si="4"/>
        <v>54</v>
      </c>
      <c r="AE49" s="6">
        <v>1.8</v>
      </c>
      <c r="AF49" s="10">
        <f t="shared" si="27"/>
        <v>36</v>
      </c>
      <c r="AG49" s="1">
        <f t="shared" si="28"/>
        <v>64.8</v>
      </c>
      <c r="AH49" s="1">
        <f>VLOOKUP(A49,[1]Sheet!$A:$AH,34,0)</f>
        <v>18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80</v>
      </c>
      <c r="B50" s="1" t="s">
        <v>34</v>
      </c>
      <c r="C50" s="1">
        <v>283</v>
      </c>
      <c r="D50" s="1"/>
      <c r="E50" s="1">
        <v>102</v>
      </c>
      <c r="F50" s="1">
        <v>171</v>
      </c>
      <c r="G50" s="6">
        <v>0.3</v>
      </c>
      <c r="H50" s="1">
        <v>180</v>
      </c>
      <c r="I50" s="1"/>
      <c r="J50" s="1">
        <v>102</v>
      </c>
      <c r="K50" s="1">
        <f t="shared" si="21"/>
        <v>0</v>
      </c>
      <c r="L50" s="1"/>
      <c r="M50" s="1"/>
      <c r="N50" s="1"/>
      <c r="O50" s="1">
        <f t="shared" si="22"/>
        <v>20.399999999999999</v>
      </c>
      <c r="P50" s="28">
        <v>155.39999999999998</v>
      </c>
      <c r="Q50" s="35">
        <f t="shared" si="33"/>
        <v>504</v>
      </c>
      <c r="R50" s="23">
        <f t="shared" si="24"/>
        <v>504</v>
      </c>
      <c r="S50" s="5">
        <v>504</v>
      </c>
      <c r="T50" s="1"/>
      <c r="U50" s="1">
        <f>(F50+R50)/O50</f>
        <v>33.088235294117652</v>
      </c>
      <c r="V50" s="1">
        <f t="shared" si="26"/>
        <v>8.382352941176471</v>
      </c>
      <c r="W50" s="1">
        <v>18.399999999999999</v>
      </c>
      <c r="X50" s="1">
        <v>16.399999999999999</v>
      </c>
      <c r="Y50" s="1">
        <v>13</v>
      </c>
      <c r="Z50" s="1">
        <v>13.4</v>
      </c>
      <c r="AA50" s="1">
        <v>8.1999999999999993</v>
      </c>
      <c r="AB50" s="1">
        <v>21.6</v>
      </c>
      <c r="AC50" s="1"/>
      <c r="AD50" s="1">
        <f t="shared" si="4"/>
        <v>151.19999999999999</v>
      </c>
      <c r="AE50" s="6">
        <v>12</v>
      </c>
      <c r="AF50" s="10">
        <f t="shared" si="27"/>
        <v>42</v>
      </c>
      <c r="AG50" s="1">
        <f t="shared" si="28"/>
        <v>151.19999999999999</v>
      </c>
      <c r="AH50" s="1">
        <f>VLOOKUP(A50,[1]Sheet!$A:$AH,34,0)</f>
        <v>14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81</v>
      </c>
      <c r="B51" s="15" t="s">
        <v>34</v>
      </c>
      <c r="C51" s="15">
        <v>49</v>
      </c>
      <c r="D51" s="15"/>
      <c r="E51" s="15">
        <v>7</v>
      </c>
      <c r="F51" s="15">
        <v>42</v>
      </c>
      <c r="G51" s="16">
        <v>0</v>
      </c>
      <c r="H51" s="15">
        <v>365</v>
      </c>
      <c r="I51" s="15"/>
      <c r="J51" s="15">
        <v>7</v>
      </c>
      <c r="K51" s="15">
        <f t="shared" si="21"/>
        <v>0</v>
      </c>
      <c r="L51" s="15"/>
      <c r="M51" s="15"/>
      <c r="N51" s="15"/>
      <c r="O51" s="15">
        <f t="shared" si="22"/>
        <v>1.4</v>
      </c>
      <c r="P51" s="27"/>
      <c r="Q51" s="32"/>
      <c r="R51" s="22">
        <f t="shared" si="24"/>
        <v>0</v>
      </c>
      <c r="S51" s="17"/>
      <c r="T51" s="15" t="s">
        <v>98</v>
      </c>
      <c r="U51" s="15">
        <f t="shared" si="30"/>
        <v>30.000000000000004</v>
      </c>
      <c r="V51" s="15">
        <f t="shared" si="26"/>
        <v>30.000000000000004</v>
      </c>
      <c r="W51" s="15">
        <v>4.2</v>
      </c>
      <c r="X51" s="15">
        <v>4.2</v>
      </c>
      <c r="Y51" s="15">
        <v>1.6</v>
      </c>
      <c r="Z51" s="15">
        <v>7.6</v>
      </c>
      <c r="AA51" s="15">
        <v>0.6</v>
      </c>
      <c r="AB51" s="15">
        <v>8.8000000000000007</v>
      </c>
      <c r="AC51" s="15" t="s">
        <v>101</v>
      </c>
      <c r="AD51" s="15">
        <f t="shared" si="4"/>
        <v>0</v>
      </c>
      <c r="AE51" s="16">
        <v>0</v>
      </c>
      <c r="AF51" s="18"/>
      <c r="AG51" s="15"/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34</v>
      </c>
      <c r="C52" s="1">
        <v>213</v>
      </c>
      <c r="D52" s="1"/>
      <c r="E52" s="1">
        <v>70</v>
      </c>
      <c r="F52" s="1">
        <v>137</v>
      </c>
      <c r="G52" s="6">
        <v>0.2</v>
      </c>
      <c r="H52" s="1">
        <v>365</v>
      </c>
      <c r="I52" s="1"/>
      <c r="J52" s="1">
        <v>68</v>
      </c>
      <c r="K52" s="1">
        <f t="shared" si="21"/>
        <v>2</v>
      </c>
      <c r="L52" s="1"/>
      <c r="M52" s="1"/>
      <c r="N52" s="1"/>
      <c r="O52" s="1">
        <f t="shared" si="22"/>
        <v>14</v>
      </c>
      <c r="P52" s="28">
        <v>87</v>
      </c>
      <c r="Q52" s="35">
        <f t="shared" ref="Q52:Q53" si="34">S52</f>
        <v>120</v>
      </c>
      <c r="R52" s="23">
        <f t="shared" si="24"/>
        <v>120</v>
      </c>
      <c r="S52" s="5">
        <v>120</v>
      </c>
      <c r="T52" s="1"/>
      <c r="U52" s="1">
        <f t="shared" ref="U52:U59" si="35">(F52+R52)/O52</f>
        <v>18.357142857142858</v>
      </c>
      <c r="V52" s="1">
        <f t="shared" si="26"/>
        <v>9.7857142857142865</v>
      </c>
      <c r="W52" s="1">
        <v>6.4</v>
      </c>
      <c r="X52" s="1">
        <v>3.2</v>
      </c>
      <c r="Y52" s="1">
        <v>26</v>
      </c>
      <c r="Z52" s="1">
        <v>2.6</v>
      </c>
      <c r="AA52" s="1">
        <v>2.6</v>
      </c>
      <c r="AB52" s="1">
        <v>18.600000000000001</v>
      </c>
      <c r="AC52" s="1"/>
      <c r="AD52" s="1">
        <f t="shared" si="4"/>
        <v>24</v>
      </c>
      <c r="AE52" s="6">
        <v>6</v>
      </c>
      <c r="AF52" s="10">
        <f t="shared" si="27"/>
        <v>20</v>
      </c>
      <c r="AG52" s="1">
        <f t="shared" si="28"/>
        <v>24</v>
      </c>
      <c r="AH52" s="1">
        <f>VLOOKUP(A52,[1]Sheet!$A:$AH,34,0)</f>
        <v>10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34</v>
      </c>
      <c r="C53" s="1">
        <v>20</v>
      </c>
      <c r="D53" s="1"/>
      <c r="E53" s="1">
        <v>30</v>
      </c>
      <c r="F53" s="1">
        <v>-10</v>
      </c>
      <c r="G53" s="6">
        <v>0.2</v>
      </c>
      <c r="H53" s="1">
        <v>365</v>
      </c>
      <c r="I53" s="1"/>
      <c r="J53" s="1">
        <v>77</v>
      </c>
      <c r="K53" s="1">
        <f t="shared" si="21"/>
        <v>-47</v>
      </c>
      <c r="L53" s="1"/>
      <c r="M53" s="1"/>
      <c r="N53" s="1"/>
      <c r="O53" s="1">
        <f t="shared" si="22"/>
        <v>6</v>
      </c>
      <c r="P53" s="28">
        <v>106</v>
      </c>
      <c r="Q53" s="35">
        <f t="shared" si="34"/>
        <v>180</v>
      </c>
      <c r="R53" s="23">
        <f t="shared" si="24"/>
        <v>180</v>
      </c>
      <c r="S53" s="5">
        <v>180</v>
      </c>
      <c r="T53" s="1"/>
      <c r="U53" s="1">
        <f t="shared" si="35"/>
        <v>28.333333333333332</v>
      </c>
      <c r="V53" s="1">
        <f t="shared" si="26"/>
        <v>-1.6666666666666667</v>
      </c>
      <c r="W53" s="1">
        <v>6.8</v>
      </c>
      <c r="X53" s="1">
        <v>5.8</v>
      </c>
      <c r="Y53" s="1">
        <v>23.2</v>
      </c>
      <c r="Z53" s="1">
        <v>3</v>
      </c>
      <c r="AA53" s="1">
        <v>3</v>
      </c>
      <c r="AB53" s="1">
        <v>35.6</v>
      </c>
      <c r="AC53" s="1"/>
      <c r="AD53" s="1">
        <f t="shared" si="4"/>
        <v>36</v>
      </c>
      <c r="AE53" s="6">
        <v>6</v>
      </c>
      <c r="AF53" s="10">
        <f t="shared" si="27"/>
        <v>30</v>
      </c>
      <c r="AG53" s="1">
        <f t="shared" si="28"/>
        <v>36</v>
      </c>
      <c r="AH53" s="1">
        <f>VLOOKUP(A53,[1]Sheet!$A:$AH,34,0)</f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84</v>
      </c>
      <c r="B54" s="1" t="s">
        <v>34</v>
      </c>
      <c r="C54" s="1">
        <v>3250</v>
      </c>
      <c r="D54" s="1"/>
      <c r="E54" s="1">
        <v>872</v>
      </c>
      <c r="F54" s="1">
        <v>2378</v>
      </c>
      <c r="G54" s="6">
        <v>0.3</v>
      </c>
      <c r="H54" s="1">
        <v>180</v>
      </c>
      <c r="I54" s="1"/>
      <c r="J54" s="1">
        <v>872</v>
      </c>
      <c r="K54" s="1">
        <f t="shared" si="21"/>
        <v>0</v>
      </c>
      <c r="L54" s="1"/>
      <c r="M54" s="1"/>
      <c r="N54" s="1"/>
      <c r="O54" s="1">
        <f t="shared" si="22"/>
        <v>174.4</v>
      </c>
      <c r="P54" s="28">
        <v>412.40000000000009</v>
      </c>
      <c r="Q54" s="36"/>
      <c r="R54" s="23">
        <f t="shared" si="24"/>
        <v>0</v>
      </c>
      <c r="S54" s="5"/>
      <c r="T54" s="1" t="s">
        <v>102</v>
      </c>
      <c r="U54" s="1">
        <f t="shared" si="35"/>
        <v>13.63532110091743</v>
      </c>
      <c r="V54" s="1">
        <f t="shared" si="26"/>
        <v>13.63532110091743</v>
      </c>
      <c r="W54" s="1">
        <v>1</v>
      </c>
      <c r="X54" s="1">
        <v>146.6</v>
      </c>
      <c r="Y54" s="1">
        <v>172.6</v>
      </c>
      <c r="Z54" s="1">
        <v>173</v>
      </c>
      <c r="AA54" s="1">
        <v>87.2</v>
      </c>
      <c r="AB54" s="1">
        <v>312</v>
      </c>
      <c r="AC54" s="1" t="s">
        <v>102</v>
      </c>
      <c r="AD54" s="1">
        <f t="shared" si="4"/>
        <v>0</v>
      </c>
      <c r="AE54" s="6">
        <v>14</v>
      </c>
      <c r="AF54" s="10">
        <f t="shared" si="27"/>
        <v>0</v>
      </c>
      <c r="AG54" s="1">
        <f t="shared" si="28"/>
        <v>0</v>
      </c>
      <c r="AH54" s="1">
        <f>VLOOKUP(A54,[1]Sheet!$A:$AH,34,0)</f>
        <v>14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85</v>
      </c>
      <c r="B55" s="1" t="s">
        <v>34</v>
      </c>
      <c r="C55" s="1">
        <v>1336</v>
      </c>
      <c r="D55" s="1">
        <v>9</v>
      </c>
      <c r="E55" s="1">
        <v>621</v>
      </c>
      <c r="F55" s="1">
        <v>689</v>
      </c>
      <c r="G55" s="6">
        <v>0.25</v>
      </c>
      <c r="H55" s="1">
        <v>180</v>
      </c>
      <c r="I55" s="1"/>
      <c r="J55" s="1">
        <v>607</v>
      </c>
      <c r="K55" s="1">
        <f t="shared" si="21"/>
        <v>14</v>
      </c>
      <c r="L55" s="1"/>
      <c r="M55" s="1"/>
      <c r="N55" s="1"/>
      <c r="O55" s="1">
        <f t="shared" si="22"/>
        <v>124.2</v>
      </c>
      <c r="P55" s="28">
        <v>1298.2</v>
      </c>
      <c r="Q55" s="35">
        <f t="shared" ref="Q55:Q57" si="36">S55</f>
        <v>504</v>
      </c>
      <c r="R55" s="23">
        <f t="shared" si="24"/>
        <v>504</v>
      </c>
      <c r="S55" s="5">
        <v>504</v>
      </c>
      <c r="T55" s="1"/>
      <c r="U55" s="1">
        <f t="shared" si="35"/>
        <v>9.6054750402576481</v>
      </c>
      <c r="V55" s="1">
        <f t="shared" si="26"/>
        <v>5.5475040257648951</v>
      </c>
      <c r="W55" s="1">
        <v>77.2</v>
      </c>
      <c r="X55" s="1">
        <v>61.8</v>
      </c>
      <c r="Y55" s="1">
        <v>108.8</v>
      </c>
      <c r="Z55" s="1">
        <v>56.6</v>
      </c>
      <c r="AA55" s="1">
        <v>47.6</v>
      </c>
      <c r="AB55" s="1">
        <v>97.8</v>
      </c>
      <c r="AC55" s="1"/>
      <c r="AD55" s="1">
        <f t="shared" si="4"/>
        <v>126</v>
      </c>
      <c r="AE55" s="6">
        <v>12</v>
      </c>
      <c r="AF55" s="10">
        <f t="shared" si="27"/>
        <v>42</v>
      </c>
      <c r="AG55" s="1">
        <f t="shared" si="28"/>
        <v>126</v>
      </c>
      <c r="AH55" s="1">
        <f>VLOOKUP(A55,[1]Sheet!$A:$AH,34,0)</f>
        <v>14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86</v>
      </c>
      <c r="B56" s="1" t="s">
        <v>34</v>
      </c>
      <c r="C56" s="1">
        <v>919</v>
      </c>
      <c r="D56" s="1">
        <v>3</v>
      </c>
      <c r="E56" s="1">
        <v>555</v>
      </c>
      <c r="F56" s="1">
        <v>351</v>
      </c>
      <c r="G56" s="6">
        <v>0.25</v>
      </c>
      <c r="H56" s="1">
        <v>180</v>
      </c>
      <c r="I56" s="1"/>
      <c r="J56" s="1">
        <v>579</v>
      </c>
      <c r="K56" s="1">
        <f t="shared" si="21"/>
        <v>-24</v>
      </c>
      <c r="L56" s="1"/>
      <c r="M56" s="1"/>
      <c r="N56" s="1"/>
      <c r="O56" s="1">
        <f t="shared" si="22"/>
        <v>111</v>
      </c>
      <c r="P56" s="28">
        <v>1425</v>
      </c>
      <c r="Q56" s="35">
        <f t="shared" si="36"/>
        <v>504</v>
      </c>
      <c r="R56" s="23">
        <f t="shared" si="24"/>
        <v>504</v>
      </c>
      <c r="S56" s="5">
        <v>504</v>
      </c>
      <c r="T56" s="1"/>
      <c r="U56" s="1">
        <f t="shared" si="35"/>
        <v>7.7027027027027026</v>
      </c>
      <c r="V56" s="1">
        <f t="shared" si="26"/>
        <v>3.1621621621621623</v>
      </c>
      <c r="W56" s="1">
        <v>30</v>
      </c>
      <c r="X56" s="1">
        <v>60</v>
      </c>
      <c r="Y56" s="1">
        <v>0.4</v>
      </c>
      <c r="Z56" s="1">
        <v>41.4</v>
      </c>
      <c r="AA56" s="1">
        <v>40.200000000000003</v>
      </c>
      <c r="AB56" s="1">
        <v>75.599999999999994</v>
      </c>
      <c r="AC56" s="1"/>
      <c r="AD56" s="1">
        <f t="shared" si="4"/>
        <v>126</v>
      </c>
      <c r="AE56" s="6">
        <v>12</v>
      </c>
      <c r="AF56" s="10">
        <f t="shared" si="27"/>
        <v>42</v>
      </c>
      <c r="AG56" s="1">
        <f t="shared" si="28"/>
        <v>126</v>
      </c>
      <c r="AH56" s="1">
        <f>VLOOKUP(A56,[1]Sheet!$A:$AH,34,0)</f>
        <v>14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43</v>
      </c>
      <c r="C57" s="1">
        <v>232.2</v>
      </c>
      <c r="D57" s="1"/>
      <c r="E57" s="1">
        <v>59.4</v>
      </c>
      <c r="F57" s="1">
        <v>167.4</v>
      </c>
      <c r="G57" s="6">
        <v>1</v>
      </c>
      <c r="H57" s="1">
        <v>180</v>
      </c>
      <c r="I57" s="1"/>
      <c r="J57" s="1">
        <v>59.4</v>
      </c>
      <c r="K57" s="1">
        <f t="shared" si="21"/>
        <v>0</v>
      </c>
      <c r="L57" s="1"/>
      <c r="M57" s="1"/>
      <c r="N57" s="1"/>
      <c r="O57" s="1">
        <f t="shared" si="22"/>
        <v>11.879999999999999</v>
      </c>
      <c r="P57" s="28">
        <v>22.679999999999978</v>
      </c>
      <c r="Q57" s="35">
        <f t="shared" si="36"/>
        <v>72</v>
      </c>
      <c r="R57" s="23">
        <f t="shared" si="24"/>
        <v>75.600000000000009</v>
      </c>
      <c r="S57" s="5">
        <v>72</v>
      </c>
      <c r="T57" s="1"/>
      <c r="U57" s="1">
        <f t="shared" si="35"/>
        <v>20.454545454545457</v>
      </c>
      <c r="V57" s="1">
        <f t="shared" si="26"/>
        <v>14.090909090909092</v>
      </c>
      <c r="W57" s="1">
        <v>5.94</v>
      </c>
      <c r="X57" s="1">
        <v>9.7200000000000006</v>
      </c>
      <c r="Y57" s="1">
        <v>5.94</v>
      </c>
      <c r="Z57" s="1">
        <v>5.94</v>
      </c>
      <c r="AA57" s="1">
        <v>5.94</v>
      </c>
      <c r="AB57" s="1">
        <v>5.94</v>
      </c>
      <c r="AC57" s="1"/>
      <c r="AD57" s="1">
        <f t="shared" si="4"/>
        <v>72</v>
      </c>
      <c r="AE57" s="6">
        <v>2.7</v>
      </c>
      <c r="AF57" s="10">
        <f t="shared" si="27"/>
        <v>28</v>
      </c>
      <c r="AG57" s="1">
        <f t="shared" si="28"/>
        <v>75.600000000000009</v>
      </c>
      <c r="AH57" s="1">
        <f>VLOOKUP(A57,[1]Sheet!$A:$AH,34,0)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88</v>
      </c>
      <c r="B58" s="1" t="s">
        <v>43</v>
      </c>
      <c r="C58" s="1">
        <v>180</v>
      </c>
      <c r="D58" s="1"/>
      <c r="E58" s="1">
        <v>43.5</v>
      </c>
      <c r="F58" s="1">
        <v>136.5</v>
      </c>
      <c r="G58" s="6">
        <v>1</v>
      </c>
      <c r="H58" s="1">
        <v>180</v>
      </c>
      <c r="I58" s="1"/>
      <c r="J58" s="1">
        <v>43.5</v>
      </c>
      <c r="K58" s="1">
        <f t="shared" si="21"/>
        <v>0</v>
      </c>
      <c r="L58" s="1"/>
      <c r="M58" s="1"/>
      <c r="N58" s="1"/>
      <c r="O58" s="1">
        <f t="shared" si="22"/>
        <v>8.6999999999999993</v>
      </c>
      <c r="P58" s="28">
        <v>37.5</v>
      </c>
      <c r="Q58" s="33">
        <f>20*O58-F58</f>
        <v>37.5</v>
      </c>
      <c r="R58" s="23">
        <f t="shared" si="24"/>
        <v>60</v>
      </c>
      <c r="S58" s="5"/>
      <c r="T58" s="1"/>
      <c r="U58" s="1">
        <f t="shared" si="35"/>
        <v>22.586206896551726</v>
      </c>
      <c r="V58" s="1">
        <f t="shared" si="26"/>
        <v>15.689655172413794</v>
      </c>
      <c r="W58" s="1">
        <v>4</v>
      </c>
      <c r="X58" s="1">
        <v>1</v>
      </c>
      <c r="Y58" s="1">
        <v>5</v>
      </c>
      <c r="Z58" s="1">
        <v>2</v>
      </c>
      <c r="AA58" s="1">
        <v>1</v>
      </c>
      <c r="AB58" s="1">
        <v>2</v>
      </c>
      <c r="AC58" s="1"/>
      <c r="AD58" s="1">
        <f t="shared" si="4"/>
        <v>37.5</v>
      </c>
      <c r="AE58" s="6">
        <v>5</v>
      </c>
      <c r="AF58" s="10">
        <f t="shared" si="27"/>
        <v>12</v>
      </c>
      <c r="AG58" s="1">
        <f t="shared" si="28"/>
        <v>60</v>
      </c>
      <c r="AH58" s="1">
        <f>VLOOKUP(A58,[1]Sheet!$A:$AH,34,0)</f>
        <v>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34</v>
      </c>
      <c r="C59" s="1">
        <v>244</v>
      </c>
      <c r="D59" s="1"/>
      <c r="E59" s="1">
        <v>252</v>
      </c>
      <c r="F59" s="1">
        <v>-8</v>
      </c>
      <c r="G59" s="6">
        <v>0.14000000000000001</v>
      </c>
      <c r="H59" s="1">
        <v>180</v>
      </c>
      <c r="I59" s="1"/>
      <c r="J59" s="1">
        <v>230</v>
      </c>
      <c r="K59" s="1">
        <f t="shared" si="21"/>
        <v>22</v>
      </c>
      <c r="L59" s="1"/>
      <c r="M59" s="1"/>
      <c r="N59" s="1"/>
      <c r="O59" s="1">
        <f t="shared" si="22"/>
        <v>50.4</v>
      </c>
      <c r="P59" s="28">
        <v>814.4</v>
      </c>
      <c r="Q59" s="36">
        <v>1000</v>
      </c>
      <c r="R59" s="23">
        <f t="shared" si="24"/>
        <v>1056</v>
      </c>
      <c r="S59" s="5">
        <v>1584</v>
      </c>
      <c r="T59" s="1"/>
      <c r="U59" s="1">
        <f t="shared" si="35"/>
        <v>20.793650793650794</v>
      </c>
      <c r="V59" s="1">
        <f t="shared" si="26"/>
        <v>-0.15873015873015872</v>
      </c>
      <c r="W59" s="1">
        <v>0</v>
      </c>
      <c r="X59" s="1">
        <v>0</v>
      </c>
      <c r="Y59" s="1">
        <v>69.400000000000006</v>
      </c>
      <c r="Z59" s="1">
        <v>60</v>
      </c>
      <c r="AA59" s="1">
        <v>138</v>
      </c>
      <c r="AB59" s="1">
        <v>76.400000000000006</v>
      </c>
      <c r="AC59" s="1"/>
      <c r="AD59" s="1">
        <f t="shared" si="4"/>
        <v>140</v>
      </c>
      <c r="AE59" s="6">
        <v>22</v>
      </c>
      <c r="AF59" s="10">
        <f t="shared" si="27"/>
        <v>48</v>
      </c>
      <c r="AG59" s="1">
        <f t="shared" si="28"/>
        <v>147.84</v>
      </c>
      <c r="AH59" s="1">
        <f>VLOOKUP(A59,[1]Sheet!$A:$AH,34,0)</f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29"/>
      <c r="R60" s="1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29"/>
      <c r="R61" s="1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29"/>
      <c r="R62" s="1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29"/>
      <c r="R63" s="1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29"/>
      <c r="R64" s="1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29"/>
      <c r="R65" s="1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29"/>
      <c r="R66" s="1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29"/>
      <c r="R67" s="1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29"/>
      <c r="R68" s="1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29"/>
      <c r="R69" s="1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29"/>
      <c r="R70" s="1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29"/>
      <c r="R71" s="19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29"/>
      <c r="R72" s="19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29"/>
      <c r="R73" s="19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29"/>
      <c r="R74" s="19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29"/>
      <c r="R75" s="19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29"/>
      <c r="R76" s="19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29"/>
      <c r="R77" s="19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29"/>
      <c r="R78" s="19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29"/>
      <c r="R79" s="19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29"/>
      <c r="R80" s="19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29"/>
      <c r="R81" s="19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29"/>
      <c r="R82" s="19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29"/>
      <c r="R83" s="19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29"/>
      <c r="R84" s="19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29"/>
      <c r="R85" s="19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29"/>
      <c r="R86" s="19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29"/>
      <c r="R87" s="19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29"/>
      <c r="R88" s="19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29"/>
      <c r="R89" s="19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29"/>
      <c r="R90" s="19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29"/>
      <c r="R91" s="19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29"/>
      <c r="R92" s="19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29"/>
      <c r="R93" s="19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29"/>
      <c r="R94" s="19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29"/>
      <c r="R95" s="19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29"/>
      <c r="R96" s="19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29"/>
      <c r="R97" s="19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29"/>
      <c r="R98" s="19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29"/>
      <c r="R99" s="19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29"/>
      <c r="R100" s="1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29"/>
      <c r="R101" s="19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29"/>
      <c r="R102" s="19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29"/>
      <c r="R103" s="19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29"/>
      <c r="R104" s="19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29"/>
      <c r="R105" s="19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29"/>
      <c r="R106" s="19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29"/>
      <c r="R107" s="19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29"/>
      <c r="R108" s="19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29"/>
      <c r="R109" s="19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29"/>
      <c r="R110" s="19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29"/>
      <c r="R111" s="19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29"/>
      <c r="R112" s="19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29"/>
      <c r="R113" s="19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29"/>
      <c r="R114" s="19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29"/>
      <c r="R115" s="19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29"/>
      <c r="R116" s="19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29"/>
      <c r="R117" s="19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29"/>
      <c r="R118" s="19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29"/>
      <c r="R119" s="19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29"/>
      <c r="R120" s="19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29"/>
      <c r="R121" s="19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29"/>
      <c r="R122" s="19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29"/>
      <c r="R123" s="19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29"/>
      <c r="R124" s="19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29"/>
      <c r="R125" s="19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29"/>
      <c r="R126" s="19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29"/>
      <c r="R127" s="19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29"/>
      <c r="R128" s="19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29"/>
      <c r="R129" s="19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29"/>
      <c r="R130" s="19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29"/>
      <c r="R131" s="19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29"/>
      <c r="R132" s="19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29"/>
      <c r="R133" s="19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29"/>
      <c r="R134" s="19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29"/>
      <c r="R135" s="19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29"/>
      <c r="R136" s="19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29"/>
      <c r="R137" s="19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29"/>
      <c r="R138" s="19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29"/>
      <c r="R139" s="19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29"/>
      <c r="R140" s="19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29"/>
      <c r="R141" s="19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29"/>
      <c r="R142" s="19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29"/>
      <c r="R143" s="19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29"/>
      <c r="R144" s="19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29"/>
      <c r="R145" s="19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29"/>
      <c r="R146" s="19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29"/>
      <c r="R147" s="19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29"/>
      <c r="R148" s="19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29"/>
      <c r="R149" s="19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29"/>
      <c r="R150" s="19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29"/>
      <c r="R151" s="19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29"/>
      <c r="R152" s="19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29"/>
      <c r="R153" s="19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29"/>
      <c r="R154" s="19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29"/>
      <c r="R155" s="19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29"/>
      <c r="R156" s="19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29"/>
      <c r="R157" s="19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29"/>
      <c r="R158" s="19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29"/>
      <c r="R159" s="19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29"/>
      <c r="R160" s="19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29"/>
      <c r="R161" s="19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29"/>
      <c r="R162" s="19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29"/>
      <c r="R163" s="19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29"/>
      <c r="R164" s="19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29"/>
      <c r="R165" s="19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29"/>
      <c r="R166" s="19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29"/>
      <c r="R167" s="19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29"/>
      <c r="R168" s="19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29"/>
      <c r="R169" s="19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29"/>
      <c r="R170" s="19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29"/>
      <c r="R171" s="19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29"/>
      <c r="R172" s="19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29"/>
      <c r="R173" s="19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29"/>
      <c r="R174" s="19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29"/>
      <c r="R175" s="19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29"/>
      <c r="R176" s="19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29"/>
      <c r="R177" s="19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29"/>
      <c r="R178" s="19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29"/>
      <c r="R179" s="19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29"/>
      <c r="R180" s="19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29"/>
      <c r="R181" s="19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29"/>
      <c r="R182" s="19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29"/>
      <c r="R183" s="19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29"/>
      <c r="R184" s="19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29"/>
      <c r="R185" s="19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29"/>
      <c r="R186" s="19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29"/>
      <c r="R187" s="19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29"/>
      <c r="R188" s="19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29"/>
      <c r="R189" s="19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29"/>
      <c r="R190" s="19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29"/>
      <c r="R191" s="19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29"/>
      <c r="R192" s="19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29"/>
      <c r="R193" s="19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29"/>
      <c r="R194" s="19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29"/>
      <c r="R195" s="19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29"/>
      <c r="R196" s="19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29"/>
      <c r="R197" s="19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29"/>
      <c r="R198" s="19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29"/>
      <c r="R199" s="19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29"/>
      <c r="R200" s="19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29"/>
      <c r="R201" s="19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29"/>
      <c r="R202" s="19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29"/>
      <c r="R203" s="19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29"/>
      <c r="R204" s="19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29"/>
      <c r="R205" s="19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29"/>
      <c r="R206" s="19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29"/>
      <c r="R207" s="19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29"/>
      <c r="R208" s="19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29"/>
      <c r="R209" s="19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29"/>
      <c r="R210" s="19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29"/>
      <c r="R211" s="19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29"/>
      <c r="R212" s="19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29"/>
      <c r="R213" s="19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29"/>
      <c r="R214" s="19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29"/>
      <c r="R215" s="19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29"/>
      <c r="R216" s="19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29"/>
      <c r="R217" s="19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29"/>
      <c r="R218" s="19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29"/>
      <c r="R219" s="19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29"/>
      <c r="R220" s="19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29"/>
      <c r="R221" s="19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29"/>
      <c r="R222" s="19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29"/>
      <c r="R223" s="19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29"/>
      <c r="R224" s="19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29"/>
      <c r="R225" s="19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29"/>
      <c r="R226" s="19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29"/>
      <c r="R227" s="19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29"/>
      <c r="R228" s="19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29"/>
      <c r="R229" s="19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29"/>
      <c r="R230" s="19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29"/>
      <c r="R231" s="19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29"/>
      <c r="R232" s="19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29"/>
      <c r="R233" s="19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29"/>
      <c r="R234" s="19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29"/>
      <c r="R235" s="19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29"/>
      <c r="R236" s="19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29"/>
      <c r="R237" s="19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29"/>
      <c r="R238" s="19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29"/>
      <c r="R239" s="19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29"/>
      <c r="R240" s="19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29"/>
      <c r="R241" s="19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29"/>
      <c r="R242" s="19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29"/>
      <c r="R243" s="19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29"/>
      <c r="R244" s="19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29"/>
      <c r="R245" s="19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29"/>
      <c r="R246" s="19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29"/>
      <c r="R247" s="19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29"/>
      <c r="R248" s="19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29"/>
      <c r="R249" s="19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29"/>
      <c r="R250" s="19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29"/>
      <c r="R251" s="19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29"/>
      <c r="R252" s="19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29"/>
      <c r="R253" s="19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29"/>
      <c r="R254" s="19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29"/>
      <c r="R255" s="19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29"/>
      <c r="R256" s="19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29"/>
      <c r="R257" s="19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29"/>
      <c r="R258" s="19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29"/>
      <c r="R259" s="19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29"/>
      <c r="R260" s="19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29"/>
      <c r="R261" s="19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29"/>
      <c r="R262" s="19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29"/>
      <c r="R263" s="19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29"/>
      <c r="R264" s="19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29"/>
      <c r="R265" s="19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29"/>
      <c r="R266" s="19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29"/>
      <c r="R267" s="19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29"/>
      <c r="R268" s="19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29"/>
      <c r="R269" s="19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29"/>
      <c r="R270" s="19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29"/>
      <c r="R271" s="19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29"/>
      <c r="R272" s="19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29"/>
      <c r="R273" s="19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29"/>
      <c r="R274" s="19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29"/>
      <c r="R275" s="19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29"/>
      <c r="R276" s="19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29"/>
      <c r="R277" s="19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29"/>
      <c r="R278" s="19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29"/>
      <c r="R279" s="19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29"/>
      <c r="R280" s="19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29"/>
      <c r="R281" s="19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29"/>
      <c r="R282" s="19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29"/>
      <c r="R283" s="19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29"/>
      <c r="R284" s="19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29"/>
      <c r="R285" s="19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29"/>
      <c r="R286" s="19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29"/>
      <c r="R287" s="19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29"/>
      <c r="R288" s="19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29"/>
      <c r="R289" s="19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29"/>
      <c r="R290" s="19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29"/>
      <c r="R291" s="19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29"/>
      <c r="R292" s="19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29"/>
      <c r="R293" s="19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29"/>
      <c r="R294" s="19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29"/>
      <c r="R295" s="19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29"/>
      <c r="R296" s="19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29"/>
      <c r="R297" s="19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29"/>
      <c r="R298" s="19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29"/>
      <c r="R299" s="19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29"/>
      <c r="R300" s="19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29"/>
      <c r="R301" s="19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29"/>
      <c r="R302" s="19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29"/>
      <c r="R303" s="19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29"/>
      <c r="R304" s="19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29"/>
      <c r="R305" s="19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29"/>
      <c r="R306" s="19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29"/>
      <c r="R307" s="19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29"/>
      <c r="R308" s="19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29"/>
      <c r="R309" s="19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29"/>
      <c r="R310" s="19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29"/>
      <c r="R311" s="19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29"/>
      <c r="R312" s="19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29"/>
      <c r="R313" s="19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29"/>
      <c r="R314" s="19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29"/>
      <c r="R315" s="19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29"/>
      <c r="R316" s="19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29"/>
      <c r="R317" s="19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29"/>
      <c r="R318" s="19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29"/>
      <c r="R319" s="19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29"/>
      <c r="R320" s="19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29"/>
      <c r="R321" s="19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29"/>
      <c r="R322" s="19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29"/>
      <c r="R323" s="19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29"/>
      <c r="R324" s="19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29"/>
      <c r="R325" s="19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29"/>
      <c r="R326" s="19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29"/>
      <c r="R327" s="19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29"/>
      <c r="R328" s="19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29"/>
      <c r="R329" s="19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29"/>
      <c r="R330" s="19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29"/>
      <c r="R331" s="19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29"/>
      <c r="R332" s="19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29"/>
      <c r="R333" s="19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29"/>
      <c r="R334" s="19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29"/>
      <c r="R335" s="19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29"/>
      <c r="R336" s="19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29"/>
      <c r="R337" s="19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29"/>
      <c r="R338" s="19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29"/>
      <c r="R339" s="19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29"/>
      <c r="R340" s="19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29"/>
      <c r="R341" s="19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29"/>
      <c r="R342" s="19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29"/>
      <c r="R343" s="19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29"/>
      <c r="R344" s="19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29"/>
      <c r="R345" s="19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29"/>
      <c r="R346" s="19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29"/>
      <c r="R347" s="19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29"/>
      <c r="R348" s="19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29"/>
      <c r="R349" s="19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29"/>
      <c r="R350" s="19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29"/>
      <c r="R351" s="19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29"/>
      <c r="R352" s="19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29"/>
      <c r="R353" s="19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29"/>
      <c r="R354" s="19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29"/>
      <c r="R355" s="19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29"/>
      <c r="R356" s="19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29"/>
      <c r="R357" s="19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29"/>
      <c r="R358" s="19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29"/>
      <c r="R359" s="19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29"/>
      <c r="R360" s="19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29"/>
      <c r="R361" s="19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29"/>
      <c r="R362" s="19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29"/>
      <c r="R363" s="19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29"/>
      <c r="R364" s="19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29"/>
      <c r="R365" s="19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29"/>
      <c r="R366" s="19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29"/>
      <c r="R367" s="19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29"/>
      <c r="R368" s="19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29"/>
      <c r="R369" s="19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29"/>
      <c r="R370" s="19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29"/>
      <c r="R371" s="19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29"/>
      <c r="R372" s="19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29"/>
      <c r="R373" s="19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29"/>
      <c r="R374" s="19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29"/>
      <c r="R375" s="19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29"/>
      <c r="R376" s="19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29"/>
      <c r="R377" s="19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29"/>
      <c r="R378" s="19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29"/>
      <c r="R379" s="19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29"/>
      <c r="R380" s="19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29"/>
      <c r="R381" s="19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29"/>
      <c r="R382" s="19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29"/>
      <c r="R383" s="19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29"/>
      <c r="R384" s="19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29"/>
      <c r="R385" s="19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29"/>
      <c r="R386" s="19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29"/>
      <c r="R387" s="19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29"/>
      <c r="R388" s="19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29"/>
      <c r="R389" s="19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29"/>
      <c r="R390" s="19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29"/>
      <c r="R391" s="19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29"/>
      <c r="R392" s="19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29"/>
      <c r="R393" s="19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29"/>
      <c r="R394" s="19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29"/>
      <c r="R395" s="19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29"/>
      <c r="R396" s="19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29"/>
      <c r="R397" s="19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29"/>
      <c r="R398" s="19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29"/>
      <c r="R399" s="19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29"/>
      <c r="R400" s="19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29"/>
      <c r="R401" s="19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29"/>
      <c r="R402" s="19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29"/>
      <c r="R403" s="19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29"/>
      <c r="R404" s="19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29"/>
      <c r="R405" s="19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29"/>
      <c r="R406" s="19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29"/>
      <c r="R407" s="19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29"/>
      <c r="R408" s="19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29"/>
      <c r="R409" s="19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29"/>
      <c r="R410" s="19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29"/>
      <c r="R411" s="19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29"/>
      <c r="R412" s="19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29"/>
      <c r="R413" s="19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29"/>
      <c r="R414" s="19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29"/>
      <c r="R415" s="19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29"/>
      <c r="R416" s="19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29"/>
      <c r="R417" s="19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29"/>
      <c r="R418" s="19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29"/>
      <c r="R419" s="19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29"/>
      <c r="R420" s="19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29"/>
      <c r="R421" s="19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29"/>
      <c r="R422" s="19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29"/>
      <c r="R423" s="19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29"/>
      <c r="R424" s="19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29"/>
      <c r="R425" s="19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29"/>
      <c r="R426" s="19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29"/>
      <c r="R427" s="19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29"/>
      <c r="R428" s="19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29"/>
      <c r="R429" s="19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29"/>
      <c r="R430" s="19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29"/>
      <c r="R431" s="19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29"/>
      <c r="R432" s="19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29"/>
      <c r="R433" s="19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29"/>
      <c r="R434" s="19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29"/>
      <c r="R435" s="19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29"/>
      <c r="R436" s="19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29"/>
      <c r="R437" s="19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29"/>
      <c r="R438" s="19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29"/>
      <c r="R439" s="19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29"/>
      <c r="R440" s="19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29"/>
      <c r="R441" s="19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29"/>
      <c r="R442" s="19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29"/>
      <c r="R443" s="19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29"/>
      <c r="R444" s="19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29"/>
      <c r="R445" s="19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29"/>
      <c r="R446" s="19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29"/>
      <c r="R447" s="19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29"/>
      <c r="R448" s="19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29"/>
      <c r="R449" s="19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29"/>
      <c r="R450" s="19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29"/>
      <c r="R451" s="19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29"/>
      <c r="R452" s="19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29"/>
      <c r="R453" s="19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29"/>
      <c r="R454" s="19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29"/>
      <c r="R455" s="19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29"/>
      <c r="R456" s="19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29"/>
      <c r="R457" s="19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29"/>
      <c r="R458" s="19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29"/>
      <c r="R459" s="19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29"/>
      <c r="R460" s="19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29"/>
      <c r="R461" s="19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29"/>
      <c r="R462" s="19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29"/>
      <c r="R463" s="19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29"/>
      <c r="R464" s="19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29"/>
      <c r="R465" s="19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29"/>
      <c r="R466" s="19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29"/>
      <c r="R467" s="19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29"/>
      <c r="R468" s="19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29"/>
      <c r="R469" s="19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29"/>
      <c r="R470" s="19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29"/>
      <c r="R471" s="19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29"/>
      <c r="R472" s="19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29"/>
      <c r="R473" s="19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29"/>
      <c r="R474" s="19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29"/>
      <c r="R475" s="19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29"/>
      <c r="R476" s="19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29"/>
      <c r="R477" s="19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29"/>
      <c r="R478" s="19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29"/>
      <c r="R479" s="19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29"/>
      <c r="R480" s="19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29"/>
      <c r="R481" s="19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29"/>
      <c r="R482" s="19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29"/>
      <c r="R483" s="19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29"/>
      <c r="R484" s="19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29"/>
      <c r="R485" s="19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29"/>
      <c r="R486" s="19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29"/>
      <c r="R487" s="19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29"/>
      <c r="R488" s="19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29"/>
      <c r="R489" s="19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29"/>
      <c r="R490" s="19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29"/>
      <c r="R491" s="19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29"/>
      <c r="R492" s="19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10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29"/>
      <c r="R493" s="19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10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29"/>
      <c r="R494" s="19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10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H5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2024-08-07T14:03:42Z</dcterms:created>
  <dcterms:modified xsi:type="dcterms:W3CDTF">2024-08-09T12:28:33Z</dcterms:modified>
</cp:coreProperties>
</file>