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0469E51-231B-4A8E-AB67-83EC7D770E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BP428" i="1"/>
  <c r="BO428" i="1"/>
  <c r="BN428" i="1"/>
  <c r="BM428" i="1"/>
  <c r="Z428" i="1"/>
  <c r="Y428" i="1"/>
  <c r="BP427" i="1"/>
  <c r="BO427" i="1"/>
  <c r="BN427" i="1"/>
  <c r="BM427" i="1"/>
  <c r="Z427" i="1"/>
  <c r="Y427" i="1"/>
  <c r="P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Y391" i="1" s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BO340" i="1"/>
  <c r="BM340" i="1"/>
  <c r="Y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BO223" i="1"/>
  <c r="BM223" i="1"/>
  <c r="Y223" i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P219" i="1"/>
  <c r="BO219" i="1"/>
  <c r="BN219" i="1"/>
  <c r="BM219" i="1"/>
  <c r="Z219" i="1"/>
  <c r="Y219" i="1"/>
  <c r="BP218" i="1"/>
  <c r="BO218" i="1"/>
  <c r="BN218" i="1"/>
  <c r="BM218" i="1"/>
  <c r="Z218" i="1"/>
  <c r="Y218" i="1"/>
  <c r="P218" i="1"/>
  <c r="BO217" i="1"/>
  <c r="BM217" i="1"/>
  <c r="Y217" i="1"/>
  <c r="BP217" i="1" s="1"/>
  <c r="BO216" i="1"/>
  <c r="BM216" i="1"/>
  <c r="Y216" i="1"/>
  <c r="Y228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Y213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Y203" i="1" s="1"/>
  <c r="P200" i="1"/>
  <c r="X198" i="1"/>
  <c r="X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X192" i="1"/>
  <c r="X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I615" i="1" s="1"/>
  <c r="P183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2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4" i="1" s="1"/>
  <c r="P161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Y136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Y128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F615" i="1" s="1"/>
  <c r="P116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2" i="1" s="1"/>
  <c r="P107" i="1"/>
  <c r="X105" i="1"/>
  <c r="X104" i="1"/>
  <c r="BO103" i="1"/>
  <c r="BM103" i="1"/>
  <c r="Y103" i="1"/>
  <c r="BP103" i="1" s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Y98" i="1" s="1"/>
  <c r="P94" i="1"/>
  <c r="X92" i="1"/>
  <c r="Y91" i="1"/>
  <c r="X91" i="1"/>
  <c r="BP90" i="1"/>
  <c r="BO90" i="1"/>
  <c r="BN90" i="1"/>
  <c r="BM90" i="1"/>
  <c r="Z90" i="1"/>
  <c r="Y90" i="1"/>
  <c r="BP89" i="1"/>
  <c r="BO89" i="1"/>
  <c r="BN89" i="1"/>
  <c r="BM89" i="1"/>
  <c r="Z89" i="1"/>
  <c r="Z91" i="1" s="1"/>
  <c r="Y89" i="1"/>
  <c r="Y92" i="1" s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Y86" i="1" s="1"/>
  <c r="X78" i="1"/>
  <c r="X77" i="1"/>
  <c r="BP76" i="1"/>
  <c r="BO76" i="1"/>
  <c r="BN76" i="1"/>
  <c r="BM76" i="1"/>
  <c r="Z76" i="1"/>
  <c r="Y76" i="1"/>
  <c r="P76" i="1"/>
  <c r="BO75" i="1"/>
  <c r="BM75" i="1"/>
  <c r="Y75" i="1"/>
  <c r="Y78" i="1" s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15" i="1" s="1"/>
  <c r="P66" i="1"/>
  <c r="X63" i="1"/>
  <c r="X62" i="1"/>
  <c r="BO61" i="1"/>
  <c r="BM61" i="1"/>
  <c r="Y61" i="1"/>
  <c r="BP61" i="1" s="1"/>
  <c r="BO60" i="1"/>
  <c r="BM60" i="1"/>
  <c r="Y60" i="1"/>
  <c r="Y62" i="1" s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15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4" i="1" s="1"/>
  <c r="P26" i="1"/>
  <c r="X24" i="1"/>
  <c r="X60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5" i="1"/>
  <c r="Y39" i="1"/>
  <c r="Y43" i="1"/>
  <c r="Y47" i="1"/>
  <c r="Y57" i="1"/>
  <c r="Y609" i="1" s="1"/>
  <c r="Y63" i="1"/>
  <c r="Y73" i="1"/>
  <c r="Y77" i="1"/>
  <c r="Y87" i="1"/>
  <c r="Y97" i="1"/>
  <c r="Y105" i="1"/>
  <c r="Y113" i="1"/>
  <c r="Y121" i="1"/>
  <c r="Y127" i="1"/>
  <c r="Y137" i="1"/>
  <c r="Y141" i="1"/>
  <c r="Y148" i="1"/>
  <c r="Y152" i="1"/>
  <c r="Y158" i="1"/>
  <c r="Y165" i="1"/>
  <c r="Y173" i="1"/>
  <c r="Y179" i="1"/>
  <c r="Y191" i="1"/>
  <c r="Y198" i="1"/>
  <c r="Y202" i="1"/>
  <c r="Y214" i="1"/>
  <c r="BP224" i="1"/>
  <c r="BN224" i="1"/>
  <c r="Z224" i="1"/>
  <c r="Y227" i="1"/>
  <c r="BP232" i="1"/>
  <c r="BN232" i="1"/>
  <c r="Z232" i="1"/>
  <c r="Z235" i="1" s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Y322" i="1"/>
  <c r="BP326" i="1"/>
  <c r="BN326" i="1"/>
  <c r="Z326" i="1"/>
  <c r="Z331" i="1" s="1"/>
  <c r="BP330" i="1"/>
  <c r="BN330" i="1"/>
  <c r="Z330" i="1"/>
  <c r="Y332" i="1"/>
  <c r="Z337" i="1"/>
  <c r="BP335" i="1"/>
  <c r="BN335" i="1"/>
  <c r="Z335" i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Y362" i="1"/>
  <c r="BP368" i="1"/>
  <c r="BN368" i="1"/>
  <c r="Z368" i="1"/>
  <c r="BP372" i="1"/>
  <c r="BN372" i="1"/>
  <c r="Z372" i="1"/>
  <c r="Z386" i="1"/>
  <c r="BP384" i="1"/>
  <c r="BN384" i="1"/>
  <c r="Z384" i="1"/>
  <c r="Y386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H9" i="1"/>
  <c r="B615" i="1"/>
  <c r="X606" i="1"/>
  <c r="X607" i="1"/>
  <c r="X609" i="1"/>
  <c r="Y24" i="1"/>
  <c r="Z27" i="1"/>
  <c r="Z34" i="1" s="1"/>
  <c r="BN27" i="1"/>
  <c r="Y606" i="1" s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607" i="1" s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0" i="1"/>
  <c r="BN60" i="1"/>
  <c r="BP60" i="1"/>
  <c r="Z61" i="1"/>
  <c r="BN61" i="1"/>
  <c r="Z66" i="1"/>
  <c r="Z72" i="1" s="1"/>
  <c r="BN66" i="1"/>
  <c r="BP66" i="1"/>
  <c r="Z68" i="1"/>
  <c r="BN68" i="1"/>
  <c r="Z70" i="1"/>
  <c r="BN70" i="1"/>
  <c r="Z71" i="1"/>
  <c r="BN71" i="1"/>
  <c r="Y72" i="1"/>
  <c r="Z75" i="1"/>
  <c r="Z77" i="1" s="1"/>
  <c r="BN75" i="1"/>
  <c r="BP75" i="1"/>
  <c r="Z80" i="1"/>
  <c r="BN80" i="1"/>
  <c r="BP80" i="1"/>
  <c r="Z81" i="1"/>
  <c r="BN81" i="1"/>
  <c r="Z82" i="1"/>
  <c r="BN82" i="1"/>
  <c r="Z83" i="1"/>
  <c r="BN83" i="1"/>
  <c r="Z84" i="1"/>
  <c r="BN84" i="1"/>
  <c r="Z85" i="1"/>
  <c r="BN85" i="1"/>
  <c r="Z95" i="1"/>
  <c r="Z97" i="1" s="1"/>
  <c r="BN95" i="1"/>
  <c r="E615" i="1"/>
  <c r="Z102" i="1"/>
  <c r="Z104" i="1" s="1"/>
  <c r="BN102" i="1"/>
  <c r="Z103" i="1"/>
  <c r="BN103" i="1"/>
  <c r="Y104" i="1"/>
  <c r="Z107" i="1"/>
  <c r="Z112" i="1" s="1"/>
  <c r="BN107" i="1"/>
  <c r="BP107" i="1"/>
  <c r="Z109" i="1"/>
  <c r="BN109" i="1"/>
  <c r="Z111" i="1"/>
  <c r="BN111" i="1"/>
  <c r="Z116" i="1"/>
  <c r="BN116" i="1"/>
  <c r="BP116" i="1"/>
  <c r="Z118" i="1"/>
  <c r="BN118" i="1"/>
  <c r="Z119" i="1"/>
  <c r="BN119" i="1"/>
  <c r="Y122" i="1"/>
  <c r="Z125" i="1"/>
  <c r="Z127" i="1" s="1"/>
  <c r="BN125" i="1"/>
  <c r="Z131" i="1"/>
  <c r="Z136" i="1" s="1"/>
  <c r="BN131" i="1"/>
  <c r="Z133" i="1"/>
  <c r="BN133" i="1"/>
  <c r="Z135" i="1"/>
  <c r="BN135" i="1"/>
  <c r="Z139" i="1"/>
  <c r="Z141" i="1" s="1"/>
  <c r="BN139" i="1"/>
  <c r="BP139" i="1"/>
  <c r="G615" i="1"/>
  <c r="Z146" i="1"/>
  <c r="Z147" i="1" s="1"/>
  <c r="BN146" i="1"/>
  <c r="Y147" i="1"/>
  <c r="Z150" i="1"/>
  <c r="Z152" i="1" s="1"/>
  <c r="BN150" i="1"/>
  <c r="BP150" i="1"/>
  <c r="Z156" i="1"/>
  <c r="Z157" i="1" s="1"/>
  <c r="BN156" i="1"/>
  <c r="Z161" i="1"/>
  <c r="BN161" i="1"/>
  <c r="BP161" i="1"/>
  <c r="Z163" i="1"/>
  <c r="BN163" i="1"/>
  <c r="Z167" i="1"/>
  <c r="Z172" i="1" s="1"/>
  <c r="BN167" i="1"/>
  <c r="BP167" i="1"/>
  <c r="Z169" i="1"/>
  <c r="BN169" i="1"/>
  <c r="Z171" i="1"/>
  <c r="BN171" i="1"/>
  <c r="Z175" i="1"/>
  <c r="BN175" i="1"/>
  <c r="BP175" i="1"/>
  <c r="Z177" i="1"/>
  <c r="BN177" i="1"/>
  <c r="Z183" i="1"/>
  <c r="Z191" i="1" s="1"/>
  <c r="BN183" i="1"/>
  <c r="BP183" i="1"/>
  <c r="Z185" i="1"/>
  <c r="BN185" i="1"/>
  <c r="Z187" i="1"/>
  <c r="BN187" i="1"/>
  <c r="Z189" i="1"/>
  <c r="BN189" i="1"/>
  <c r="Y192" i="1"/>
  <c r="J615" i="1"/>
  <c r="Z196" i="1"/>
  <c r="Z197" i="1" s="1"/>
  <c r="BN196" i="1"/>
  <c r="Y197" i="1"/>
  <c r="Z200" i="1"/>
  <c r="Z202" i="1" s="1"/>
  <c r="BN200" i="1"/>
  <c r="BP200" i="1"/>
  <c r="Z206" i="1"/>
  <c r="Z213" i="1" s="1"/>
  <c r="BN206" i="1"/>
  <c r="Z208" i="1"/>
  <c r="BN208" i="1"/>
  <c r="Z210" i="1"/>
  <c r="BN210" i="1"/>
  <c r="Z212" i="1"/>
  <c r="BN212" i="1"/>
  <c r="Z216" i="1"/>
  <c r="BN216" i="1"/>
  <c r="BP216" i="1"/>
  <c r="Z217" i="1"/>
  <c r="BN217" i="1"/>
  <c r="Z220" i="1"/>
  <c r="BN220" i="1"/>
  <c r="Z221" i="1"/>
  <c r="BN221" i="1"/>
  <c r="Z222" i="1"/>
  <c r="BN222" i="1"/>
  <c r="BP223" i="1"/>
  <c r="BN223" i="1"/>
  <c r="Z223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37" i="1"/>
  <c r="Y344" i="1"/>
  <c r="Y345" i="1"/>
  <c r="BP340" i="1"/>
  <c r="BN340" i="1"/>
  <c r="Z340" i="1"/>
  <c r="Z344" i="1" s="1"/>
  <c r="BP343" i="1"/>
  <c r="BN343" i="1"/>
  <c r="Z343" i="1"/>
  <c r="BP398" i="1"/>
  <c r="BN398" i="1"/>
  <c r="Z398" i="1"/>
  <c r="Y400" i="1"/>
  <c r="Y405" i="1"/>
  <c r="BP402" i="1"/>
  <c r="BN402" i="1"/>
  <c r="Z402" i="1"/>
  <c r="Y406" i="1"/>
  <c r="BP410" i="1"/>
  <c r="BN410" i="1"/>
  <c r="Z410" i="1"/>
  <c r="BP430" i="1"/>
  <c r="BN430" i="1"/>
  <c r="Z430" i="1"/>
  <c r="Z451" i="1" s="1"/>
  <c r="BP432" i="1"/>
  <c r="BN432" i="1"/>
  <c r="Z432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50" i="1"/>
  <c r="BN450" i="1"/>
  <c r="Z450" i="1"/>
  <c r="Y452" i="1"/>
  <c r="Y457" i="1"/>
  <c r="BP454" i="1"/>
  <c r="BN454" i="1"/>
  <c r="Z454" i="1"/>
  <c r="Z456" i="1" s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Y350" i="1"/>
  <c r="BP347" i="1"/>
  <c r="BN347" i="1"/>
  <c r="Z347" i="1"/>
  <c r="Z350" i="1" s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7" i="1"/>
  <c r="BP390" i="1"/>
  <c r="BN390" i="1"/>
  <c r="Z390" i="1"/>
  <c r="Z391" i="1" s="1"/>
  <c r="Y392" i="1"/>
  <c r="X615" i="1"/>
  <c r="Y399" i="1"/>
  <c r="BP395" i="1"/>
  <c r="BN395" i="1"/>
  <c r="Z395" i="1"/>
  <c r="Z399" i="1" s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51" i="1"/>
  <c r="BP431" i="1"/>
  <c r="BN431" i="1"/>
  <c r="Z431" i="1"/>
  <c r="BP433" i="1"/>
  <c r="BN433" i="1"/>
  <c r="Z433" i="1"/>
  <c r="BP436" i="1"/>
  <c r="BN436" i="1"/>
  <c r="Z436" i="1"/>
  <c r="BP440" i="1"/>
  <c r="BN440" i="1"/>
  <c r="Z440" i="1"/>
  <c r="BP444" i="1"/>
  <c r="BN444" i="1"/>
  <c r="Z444" i="1"/>
  <c r="BP449" i="1"/>
  <c r="BN449" i="1"/>
  <c r="Z449" i="1"/>
  <c r="BP460" i="1"/>
  <c r="BN460" i="1"/>
  <c r="Z460" i="1"/>
  <c r="Z462" i="1" s="1"/>
  <c r="BP471" i="1"/>
  <c r="BN471" i="1"/>
  <c r="Z471" i="1"/>
  <c r="BP475" i="1"/>
  <c r="BN475" i="1"/>
  <c r="Z475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Y615" i="1"/>
  <c r="Y425" i="1"/>
  <c r="Z497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Y608" i="1" l="1"/>
  <c r="Z557" i="1"/>
  <c r="Z315" i="1"/>
  <c r="X608" i="1"/>
  <c r="Z322" i="1"/>
  <c r="Z289" i="1"/>
  <c r="Z573" i="1"/>
  <c r="Z535" i="1"/>
  <c r="Z521" i="1"/>
  <c r="Z413" i="1"/>
  <c r="Z375" i="1"/>
  <c r="Z585" i="1"/>
  <c r="Z405" i="1"/>
  <c r="Z259" i="1"/>
  <c r="Z227" i="1"/>
  <c r="Z178" i="1"/>
  <c r="Z164" i="1"/>
  <c r="Z121" i="1"/>
  <c r="Z86" i="1"/>
  <c r="Z62" i="1"/>
  <c r="Z57" i="1"/>
  <c r="Z610" i="1" s="1"/>
  <c r="Y605" i="1"/>
  <c r="Z477" i="1"/>
  <c r="Z361" i="1"/>
  <c r="Z280" i="1"/>
  <c r="Z247" i="1"/>
</calcChain>
</file>

<file path=xl/sharedStrings.xml><?xml version="1.0" encoding="utf-8"?>
<sst xmlns="http://schemas.openxmlformats.org/spreadsheetml/2006/main" count="2540" uniqueCount="832">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</sst>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69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9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0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09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9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65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2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67" fillId="0" borderId="42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39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3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600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6" customWidth="1"/>
    <col min="19" max="19" width="6.140625" style="3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6" customWidth="1"/>
    <col min="25" max="25" width="11" style="376" customWidth="1"/>
    <col min="26" max="26" width="10" style="376" customWidth="1"/>
    <col min="27" max="27" width="11.5703125" style="376" customWidth="1"/>
    <col min="28" max="28" width="10.42578125" style="376" customWidth="1"/>
    <col min="29" max="29" width="30" style="3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6" customWidth="1"/>
    <col min="34" max="34" width="9.140625" style="376" customWidth="1"/>
    <col min="35" max="16384" width="9.140625" style="376"/>
  </cols>
  <sheetData>
    <row r="1" spans="1:32" s="380" customFormat="1" ht="45" customHeight="1" x14ac:dyDescent="0.2">
      <c r="A1" s="41"/>
      <c r="B1" s="41"/>
      <c r="C1" s="41"/>
      <c r="D1" s="469" t="s">
        <v>0</v>
      </c>
      <c r="E1" s="423"/>
      <c r="F1" s="423"/>
      <c r="G1" s="12" t="s">
        <v>1</v>
      </c>
      <c r="H1" s="469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0" customFormat="1" ht="23.45" customHeight="1" x14ac:dyDescent="0.2">
      <c r="A5" s="523" t="s">
        <v>8</v>
      </c>
      <c r="B5" s="416"/>
      <c r="C5" s="417"/>
      <c r="D5" s="476"/>
      <c r="E5" s="477"/>
      <c r="F5" s="734" t="s">
        <v>9</v>
      </c>
      <c r="G5" s="417"/>
      <c r="H5" s="476"/>
      <c r="I5" s="667"/>
      <c r="J5" s="667"/>
      <c r="K5" s="667"/>
      <c r="L5" s="667"/>
      <c r="M5" s="477"/>
      <c r="N5" s="58"/>
      <c r="P5" s="24" t="s">
        <v>10</v>
      </c>
      <c r="Q5" s="750">
        <v>45507</v>
      </c>
      <c r="R5" s="521"/>
      <c r="T5" s="580" t="s">
        <v>11</v>
      </c>
      <c r="U5" s="483"/>
      <c r="V5" s="582" t="s">
        <v>12</v>
      </c>
      <c r="W5" s="521"/>
      <c r="AB5" s="51"/>
      <c r="AC5" s="51"/>
      <c r="AD5" s="51"/>
      <c r="AE5" s="51"/>
    </row>
    <row r="6" spans="1:32" s="380" customFormat="1" ht="24" customHeight="1" x14ac:dyDescent="0.2">
      <c r="A6" s="523" t="s">
        <v>13</v>
      </c>
      <c r="B6" s="416"/>
      <c r="C6" s="417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1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0" t="s">
        <v>16</v>
      </c>
      <c r="U6" s="483"/>
      <c r="V6" s="652" t="s">
        <v>17</v>
      </c>
      <c r="W6" s="439"/>
      <c r="AB6" s="51"/>
      <c r="AC6" s="51"/>
      <c r="AD6" s="51"/>
      <c r="AE6" s="51"/>
    </row>
    <row r="7" spans="1:32" s="380" customFormat="1" ht="21.75" hidden="1" customHeight="1" x14ac:dyDescent="0.2">
      <c r="A7" s="55"/>
      <c r="B7" s="55"/>
      <c r="C7" s="55"/>
      <c r="D7" s="450" t="str">
        <f>IFERROR(VLOOKUP(DeliveryAddress,Table,3,0),1)</f>
        <v>3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1"/>
      <c r="U7" s="483"/>
      <c r="V7" s="653"/>
      <c r="W7" s="654"/>
      <c r="AB7" s="51"/>
      <c r="AC7" s="51"/>
      <c r="AD7" s="51"/>
      <c r="AE7" s="51"/>
    </row>
    <row r="8" spans="1:32" s="380" customFormat="1" ht="25.5" customHeight="1" x14ac:dyDescent="0.2">
      <c r="A8" s="776" t="s">
        <v>18</v>
      </c>
      <c r="B8" s="401"/>
      <c r="C8" s="402"/>
      <c r="D8" s="458"/>
      <c r="E8" s="459"/>
      <c r="F8" s="459"/>
      <c r="G8" s="459"/>
      <c r="H8" s="459"/>
      <c r="I8" s="459"/>
      <c r="J8" s="459"/>
      <c r="K8" s="459"/>
      <c r="L8" s="459"/>
      <c r="M8" s="460"/>
      <c r="N8" s="61"/>
      <c r="P8" s="24" t="s">
        <v>19</v>
      </c>
      <c r="Q8" s="532">
        <v>0.41666666666666669</v>
      </c>
      <c r="R8" s="452"/>
      <c r="T8" s="391"/>
      <c r="U8" s="483"/>
      <c r="V8" s="653"/>
      <c r="W8" s="654"/>
      <c r="AB8" s="51"/>
      <c r="AC8" s="51"/>
      <c r="AD8" s="51"/>
      <c r="AE8" s="51"/>
    </row>
    <row r="9" spans="1:32" s="380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6"/>
      <c r="E9" s="406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82"/>
      <c r="P9" s="26" t="s">
        <v>20</v>
      </c>
      <c r="Q9" s="517"/>
      <c r="R9" s="518"/>
      <c r="T9" s="391"/>
      <c r="U9" s="483"/>
      <c r="V9" s="655"/>
      <c r="W9" s="656"/>
      <c r="X9" s="43"/>
      <c r="Y9" s="43"/>
      <c r="Z9" s="43"/>
      <c r="AA9" s="43"/>
      <c r="AB9" s="51"/>
      <c r="AC9" s="51"/>
      <c r="AD9" s="51"/>
      <c r="AE9" s="51"/>
    </row>
    <row r="10" spans="1:32" s="380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6"/>
      <c r="E10" s="406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37" t="str">
        <f>IFERROR(VLOOKUP($D$10,Proxy,2,FALSE),"")</f>
        <v/>
      </c>
      <c r="I10" s="391"/>
      <c r="J10" s="391"/>
      <c r="K10" s="391"/>
      <c r="L10" s="391"/>
      <c r="M10" s="391"/>
      <c r="N10" s="379"/>
      <c r="P10" s="26" t="s">
        <v>21</v>
      </c>
      <c r="Q10" s="592"/>
      <c r="R10" s="593"/>
      <c r="U10" s="24" t="s">
        <v>22</v>
      </c>
      <c r="V10" s="438" t="s">
        <v>23</v>
      </c>
      <c r="W10" s="439"/>
      <c r="X10" s="44"/>
      <c r="Y10" s="44"/>
      <c r="Z10" s="44"/>
      <c r="AA10" s="44"/>
      <c r="AB10" s="51"/>
      <c r="AC10" s="51"/>
      <c r="AD10" s="51"/>
      <c r="AE10" s="51"/>
    </row>
    <row r="11" spans="1:32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0"/>
      <c r="R11" s="521"/>
      <c r="U11" s="24" t="s">
        <v>26</v>
      </c>
      <c r="V11" s="698" t="s">
        <v>27</v>
      </c>
      <c r="W11" s="518"/>
      <c r="X11" s="45"/>
      <c r="Y11" s="45"/>
      <c r="Z11" s="45"/>
      <c r="AA11" s="45"/>
      <c r="AB11" s="51"/>
      <c r="AC11" s="51"/>
      <c r="AD11" s="51"/>
      <c r="AE11" s="51"/>
    </row>
    <row r="12" spans="1:32" s="380" customFormat="1" ht="18.600000000000001" customHeight="1" x14ac:dyDescent="0.2">
      <c r="A12" s="574" t="s">
        <v>28</v>
      </c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7"/>
      <c r="N12" s="62"/>
      <c r="P12" s="24" t="s">
        <v>29</v>
      </c>
      <c r="Q12" s="532"/>
      <c r="R12" s="452"/>
      <c r="S12" s="23"/>
      <c r="U12" s="24"/>
      <c r="V12" s="423"/>
      <c r="W12" s="391"/>
      <c r="AB12" s="51"/>
      <c r="AC12" s="51"/>
      <c r="AD12" s="51"/>
      <c r="AE12" s="51"/>
    </row>
    <row r="13" spans="1:32" s="380" customFormat="1" ht="23.25" customHeight="1" x14ac:dyDescent="0.2">
      <c r="A13" s="574" t="s">
        <v>30</v>
      </c>
      <c r="B13" s="416"/>
      <c r="C13" s="416"/>
      <c r="D13" s="416"/>
      <c r="E13" s="416"/>
      <c r="F13" s="416"/>
      <c r="G13" s="416"/>
      <c r="H13" s="416"/>
      <c r="I13" s="416"/>
      <c r="J13" s="416"/>
      <c r="K13" s="416"/>
      <c r="L13" s="416"/>
      <c r="M13" s="417"/>
      <c r="N13" s="62"/>
      <c r="O13" s="26"/>
      <c r="P13" s="26" t="s">
        <v>31</v>
      </c>
      <c r="Q13" s="698"/>
      <c r="R13" s="5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0" customFormat="1" ht="18.600000000000001" customHeight="1" x14ac:dyDescent="0.2">
      <c r="A14" s="574" t="s">
        <v>32</v>
      </c>
      <c r="B14" s="416"/>
      <c r="C14" s="416"/>
      <c r="D14" s="416"/>
      <c r="E14" s="416"/>
      <c r="F14" s="416"/>
      <c r="G14" s="416"/>
      <c r="H14" s="416"/>
      <c r="I14" s="416"/>
      <c r="J14" s="416"/>
      <c r="K14" s="416"/>
      <c r="L14" s="416"/>
      <c r="M14" s="4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0" customFormat="1" ht="22.5" customHeight="1" x14ac:dyDescent="0.2">
      <c r="A15" s="606" t="s">
        <v>33</v>
      </c>
      <c r="B15" s="416"/>
      <c r="C15" s="416"/>
      <c r="D15" s="416"/>
      <c r="E15" s="416"/>
      <c r="F15" s="416"/>
      <c r="G15" s="416"/>
      <c r="H15" s="416"/>
      <c r="I15" s="416"/>
      <c r="J15" s="416"/>
      <c r="K15" s="416"/>
      <c r="L15" s="416"/>
      <c r="M15" s="417"/>
      <c r="N15" s="63"/>
      <c r="P15" s="558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9"/>
      <c r="Q16" s="559"/>
      <c r="R16" s="559"/>
      <c r="S16" s="559"/>
      <c r="T16" s="5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40" t="s">
        <v>37</v>
      </c>
      <c r="D17" s="433" t="s">
        <v>38</v>
      </c>
      <c r="E17" s="497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6"/>
      <c r="R17" s="496"/>
      <c r="S17" s="496"/>
      <c r="T17" s="497"/>
      <c r="U17" s="771" t="s">
        <v>50</v>
      </c>
      <c r="V17" s="417"/>
      <c r="W17" s="433" t="s">
        <v>51</v>
      </c>
      <c r="X17" s="433" t="s">
        <v>52</v>
      </c>
      <c r="Y17" s="772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9"/>
      <c r="BD17" s="620" t="s">
        <v>59</v>
      </c>
    </row>
    <row r="18" spans="1:68" ht="14.25" customHeight="1" x14ac:dyDescent="0.2">
      <c r="A18" s="434"/>
      <c r="B18" s="434"/>
      <c r="C18" s="434"/>
      <c r="D18" s="498"/>
      <c r="E18" s="500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8"/>
      <c r="Q18" s="499"/>
      <c r="R18" s="499"/>
      <c r="S18" s="499"/>
      <c r="T18" s="500"/>
      <c r="U18" s="381" t="s">
        <v>60</v>
      </c>
      <c r="V18" s="381" t="s">
        <v>61</v>
      </c>
      <c r="W18" s="434"/>
      <c r="X18" s="434"/>
      <c r="Y18" s="773"/>
      <c r="Z18" s="434"/>
      <c r="AA18" s="639"/>
      <c r="AB18" s="639"/>
      <c r="AC18" s="639"/>
      <c r="AD18" s="731"/>
      <c r="AE18" s="732"/>
      <c r="AF18" s="733"/>
      <c r="AG18" s="510"/>
      <c r="BD18" s="391"/>
    </row>
    <row r="19" spans="1:68" ht="27.75" customHeight="1" x14ac:dyDescent="0.2">
      <c r="A19" s="411" t="s">
        <v>62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12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customHeight="1" x14ac:dyDescent="0.25">
      <c r="A21" s="403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7"/>
      <c r="AB21" s="377"/>
      <c r="AC21" s="37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3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7"/>
      <c r="AB25" s="377"/>
      <c r="AC25" s="377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3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77"/>
      <c r="AB36" s="377"/>
      <c r="AC36" s="377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3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77"/>
      <c r="AB40" s="377"/>
      <c r="AC40" s="377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3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77"/>
      <c r="AB44" s="377"/>
      <c r="AC44" s="377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1" t="s">
        <v>102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412"/>
      <c r="Z48" s="412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8"/>
      <c r="AB49" s="378"/>
      <c r="AC49" s="378"/>
    </row>
    <row r="50" spans="1:68" ht="14.25" customHeight="1" x14ac:dyDescent="0.25">
      <c r="A50" s="403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77"/>
      <c r="AB50" s="377"/>
      <c r="AC50" s="377"/>
    </row>
    <row r="51" spans="1:68" ht="27" customHeight="1" x14ac:dyDescent="0.25">
      <c r="A51" s="54" t="s">
        <v>105</v>
      </c>
      <c r="B51" s="54" t="s">
        <v>106</v>
      </c>
      <c r="C51" s="31">
        <v>4301011380</v>
      </c>
      <c r="D51" s="388">
        <v>4607091385670</v>
      </c>
      <c r="E51" s="389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4301011540</v>
      </c>
      <c r="D52" s="388">
        <v>4607091385670</v>
      </c>
      <c r="E52" s="389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3"/>
      <c r="R52" s="393"/>
      <c r="S52" s="393"/>
      <c r="T52" s="394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108</v>
      </c>
      <c r="N53" s="33"/>
      <c r="O53" s="32">
        <v>50</v>
      </c>
      <c r="P53" s="5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4301011382</v>
      </c>
      <c r="D54" s="388">
        <v>4607091385687</v>
      </c>
      <c r="E54" s="389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74</v>
      </c>
      <c r="L54" s="32"/>
      <c r="M54" s="33" t="s">
        <v>110</v>
      </c>
      <c r="N54" s="33"/>
      <c r="O54" s="32">
        <v>50</v>
      </c>
      <c r="P54" s="7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4301011565</v>
      </c>
      <c r="D55" s="388">
        <v>4680115882539</v>
      </c>
      <c r="E55" s="389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74</v>
      </c>
      <c r="L55" s="32"/>
      <c r="M55" s="33" t="s">
        <v>110</v>
      </c>
      <c r="N55" s="33"/>
      <c r="O55" s="32">
        <v>50</v>
      </c>
      <c r="P55" s="5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108</v>
      </c>
      <c r="N56" s="33"/>
      <c r="O56" s="32">
        <v>50</v>
      </c>
      <c r="P56" s="4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customHeight="1" x14ac:dyDescent="0.25">
      <c r="A59" s="403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77"/>
      <c r="AB59" s="377"/>
      <c r="AC59" s="377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110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110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8"/>
      <c r="AB64" s="378"/>
      <c r="AC64" s="378"/>
    </row>
    <row r="65" spans="1:68" ht="14.25" customHeight="1" x14ac:dyDescent="0.25">
      <c r="A65" s="403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77"/>
      <c r="AB65" s="377"/>
      <c r="AC65" s="377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108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108</v>
      </c>
      <c r="N68" s="33"/>
      <c r="O68" s="32">
        <v>45</v>
      </c>
      <c r="P68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108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45</v>
      </c>
      <c r="Y69" s="385">
        <f t="shared" si="11"/>
        <v>45</v>
      </c>
      <c r="Z69" s="36">
        <f>IFERROR(IF(Y69=0,"",ROUNDUP(Y69/H69,0)*0.00937),"")</f>
        <v>9.3700000000000006E-2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47.400000000000006</v>
      </c>
      <c r="BN69" s="64">
        <f t="shared" si="13"/>
        <v>47.400000000000006</v>
      </c>
      <c r="BO69" s="64">
        <f t="shared" si="14"/>
        <v>8.3333333333333329E-2</v>
      </c>
      <c r="BP69" s="64">
        <f t="shared" si="15"/>
        <v>8.3333333333333329E-2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108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10</v>
      </c>
      <c r="Y72" s="386">
        <f>IFERROR(Y66/H66,"0")+IFERROR(Y67/H67,"0")+IFERROR(Y68/H68,"0")+IFERROR(Y69/H69,"0")+IFERROR(Y70/H70,"0")+IFERROR(Y71/H71,"0")</f>
        <v>10</v>
      </c>
      <c r="Z72" s="386">
        <f>IFERROR(IF(Z66="",0,Z66),"0")+IFERROR(IF(Z67="",0,Z67),"0")+IFERROR(IF(Z68="",0,Z68),"0")+IFERROR(IF(Z69="",0,Z69),"0")+IFERROR(IF(Z70="",0,Z70),"0")+IFERROR(IF(Z71="",0,Z71),"0")</f>
        <v>9.3700000000000006E-2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45</v>
      </c>
      <c r="Y73" s="386">
        <f>IFERROR(SUM(Y66:Y71),"0")</f>
        <v>45</v>
      </c>
      <c r="Z73" s="37"/>
      <c r="AA73" s="387"/>
      <c r="AB73" s="387"/>
      <c r="AC73" s="387"/>
    </row>
    <row r="74" spans="1:68" ht="14.25" customHeight="1" x14ac:dyDescent="0.25">
      <c r="A74" s="403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77"/>
      <c r="AB74" s="377"/>
      <c r="AC74" s="377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108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108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customHeight="1" x14ac:dyDescent="0.25">
      <c r="A79" s="403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77"/>
      <c r="AB79" s="377"/>
      <c r="AC79" s="377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436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7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3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77"/>
      <c r="AB88" s="377"/>
      <c r="AC88" s="377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110</v>
      </c>
      <c r="N89" s="33"/>
      <c r="O89" s="32">
        <v>40</v>
      </c>
      <c r="P89" s="601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3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77"/>
      <c r="AB93" s="377"/>
      <c r="AC93" s="377"/>
    </row>
    <row r="94" spans="1:68" ht="27" customHeight="1" x14ac:dyDescent="0.25">
      <c r="A94" s="54" t="s">
        <v>171</v>
      </c>
      <c r="B94" s="54" t="s">
        <v>172</v>
      </c>
      <c r="C94" s="31">
        <v>4301060366</v>
      </c>
      <c r="D94" s="388">
        <v>4680115881532</v>
      </c>
      <c r="E94" s="389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171</v>
      </c>
      <c r="B95" s="54" t="s">
        <v>173</v>
      </c>
      <c r="C95" s="31">
        <v>4301060371</v>
      </c>
      <c r="D95" s="388">
        <v>4680115881532</v>
      </c>
      <c r="E95" s="389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110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8"/>
      <c r="AB99" s="378"/>
      <c r="AC99" s="378"/>
    </row>
    <row r="100" spans="1:68" ht="14.25" customHeight="1" x14ac:dyDescent="0.25">
      <c r="A100" s="403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77"/>
      <c r="AB100" s="377"/>
      <c r="AC100" s="377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110</v>
      </c>
      <c r="N102" s="33"/>
      <c r="O102" s="32">
        <v>50</v>
      </c>
      <c r="P102" s="7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7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customHeight="1" x14ac:dyDescent="0.25">
      <c r="A106" s="403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77"/>
      <c r="AB106" s="377"/>
      <c r="AC106" s="377"/>
    </row>
    <row r="107" spans="1:68" ht="27" customHeight="1" x14ac:dyDescent="0.25">
      <c r="A107" s="54" t="s">
        <v>184</v>
      </c>
      <c r="B107" s="54" t="s">
        <v>185</v>
      </c>
      <c r="C107" s="31">
        <v>4301051437</v>
      </c>
      <c r="D107" s="388">
        <v>4607091386967</v>
      </c>
      <c r="E107" s="389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107</v>
      </c>
      <c r="L107" s="32"/>
      <c r="M107" s="33" t="s">
        <v>110</v>
      </c>
      <c r="N107" s="33"/>
      <c r="O107" s="32">
        <v>45</v>
      </c>
      <c r="P107" s="7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184</v>
      </c>
      <c r="B108" s="54" t="s">
        <v>186</v>
      </c>
      <c r="C108" s="31">
        <v>4301051543</v>
      </c>
      <c r="D108" s="388">
        <v>4607091386967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107</v>
      </c>
      <c r="L108" s="32"/>
      <c r="M108" s="33" t="s">
        <v>67</v>
      </c>
      <c r="N108" s="33"/>
      <c r="O108" s="32">
        <v>45</v>
      </c>
      <c r="P108" s="6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110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110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110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0</v>
      </c>
      <c r="Y112" s="386">
        <f>IFERROR(Y107/H107,"0")+IFERROR(Y108/H108,"0")+IFERROR(Y109/H109,"0")+IFERROR(Y110/H110,"0")+IFERROR(Y111/H111,"0")</f>
        <v>0</v>
      </c>
      <c r="Z112" s="386">
        <f>IFERROR(IF(Z107="",0,Z107),"0")+IFERROR(IF(Z108="",0,Z108),"0")+IFERROR(IF(Z109="",0,Z109),"0")+IFERROR(IF(Z110="",0,Z110),"0")+IFERROR(IF(Z111="",0,Z111),"0")</f>
        <v>0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0</v>
      </c>
      <c r="Y113" s="386">
        <f>IFERROR(SUM(Y107:Y111),"0")</f>
        <v>0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8"/>
      <c r="AB114" s="378"/>
      <c r="AC114" s="378"/>
    </row>
    <row r="115" spans="1:68" ht="14.25" customHeight="1" x14ac:dyDescent="0.25">
      <c r="A115" s="403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77"/>
      <c r="AB115" s="377"/>
      <c r="AC115" s="377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108</v>
      </c>
      <c r="N116" s="33"/>
      <c r="O116" s="32">
        <v>50</v>
      </c>
      <c r="P116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108</v>
      </c>
      <c r="N117" s="33"/>
      <c r="O117" s="32">
        <v>50</v>
      </c>
      <c r="P117" s="5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110</v>
      </c>
      <c r="N118" s="33"/>
      <c r="O118" s="32">
        <v>50</v>
      </c>
      <c r="P118" s="5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108</v>
      </c>
      <c r="N119" s="33"/>
      <c r="O119" s="32">
        <v>50</v>
      </c>
      <c r="P119" s="536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45</v>
      </c>
      <c r="Y119" s="385">
        <f>IFERROR(IF(X119="",0,CEILING((X119/$H119),1)*$H119),"")</f>
        <v>45</v>
      </c>
      <c r="Z119" s="36">
        <f>IFERROR(IF(Y119=0,"",ROUNDUP(Y119/H119,0)*0.00937),"")</f>
        <v>9.3700000000000006E-2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47.400000000000006</v>
      </c>
      <c r="BN119" s="64">
        <f>IFERROR(Y119*I119/H119,"0")</f>
        <v>47.400000000000006</v>
      </c>
      <c r="BO119" s="64">
        <f>IFERROR(1/J119*(X119/H119),"0")</f>
        <v>8.3333333333333329E-2</v>
      </c>
      <c r="BP119" s="64">
        <f>IFERROR(1/J119*(Y119/H119),"0")</f>
        <v>8.3333333333333329E-2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110</v>
      </c>
      <c r="N120" s="33"/>
      <c r="O120" s="32">
        <v>50</v>
      </c>
      <c r="P120" s="4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10</v>
      </c>
      <c r="Y121" s="386">
        <f>IFERROR(Y116/H116,"0")+IFERROR(Y117/H117,"0")+IFERROR(Y118/H118,"0")+IFERROR(Y119/H119,"0")+IFERROR(Y120/H120,"0")</f>
        <v>10</v>
      </c>
      <c r="Z121" s="386">
        <f>IFERROR(IF(Z116="",0,Z116),"0")+IFERROR(IF(Z117="",0,Z117),"0")+IFERROR(IF(Z118="",0,Z118),"0")+IFERROR(IF(Z119="",0,Z119),"0")+IFERROR(IF(Z120="",0,Z120),"0")</f>
        <v>9.3700000000000006E-2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45</v>
      </c>
      <c r="Y122" s="386">
        <f>IFERROR(SUM(Y116:Y120),"0")</f>
        <v>45</v>
      </c>
      <c r="Z122" s="37"/>
      <c r="AA122" s="387"/>
      <c r="AB122" s="387"/>
      <c r="AC122" s="387"/>
    </row>
    <row r="123" spans="1:68" ht="14.25" customHeight="1" x14ac:dyDescent="0.25">
      <c r="A123" s="403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77"/>
      <c r="AB123" s="377"/>
      <c r="AC123" s="377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108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110</v>
      </c>
      <c r="N125" s="33"/>
      <c r="O125" s="32">
        <v>50</v>
      </c>
      <c r="P125" s="6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108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3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7"/>
      <c r="AB129" s="377"/>
      <c r="AC129" s="377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110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110</v>
      </c>
      <c r="N132" s="33"/>
      <c r="O132" s="32">
        <v>45</v>
      </c>
      <c r="P132" s="5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110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0</v>
      </c>
      <c r="Y136" s="386">
        <f>IFERROR(Y130/H130,"0")+IFERROR(Y131/H131,"0")+IFERROR(Y132/H132,"0")+IFERROR(Y133/H133,"0")+IFERROR(Y134/H134,"0")+IFERROR(Y135/H135,"0")</f>
        <v>0</v>
      </c>
      <c r="Z136" s="386">
        <f>IFERROR(IF(Z130="",0,Z130),"0")+IFERROR(IF(Z131="",0,Z131),"0")+IFERROR(IF(Z132="",0,Z132),"0")+IFERROR(IF(Z133="",0,Z133),"0")+IFERROR(IF(Z134="",0,Z134),"0")+IFERROR(IF(Z135="",0,Z135),"0")</f>
        <v>0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0</v>
      </c>
      <c r="Y137" s="386">
        <f>IFERROR(SUM(Y130:Y135),"0")</f>
        <v>0</v>
      </c>
      <c r="Z137" s="37"/>
      <c r="AA137" s="387"/>
      <c r="AB137" s="387"/>
      <c r="AC137" s="387"/>
    </row>
    <row r="138" spans="1:68" ht="14.25" customHeight="1" x14ac:dyDescent="0.25">
      <c r="A138" s="403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77"/>
      <c r="AB138" s="377"/>
      <c r="AC138" s="377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8"/>
      <c r="AB143" s="378"/>
      <c r="AC143" s="378"/>
    </row>
    <row r="144" spans="1:68" ht="14.25" customHeight="1" x14ac:dyDescent="0.25">
      <c r="A144" s="403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77"/>
      <c r="AB144" s="377"/>
      <c r="AC144" s="377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3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77"/>
      <c r="AB149" s="377"/>
      <c r="AC149" s="377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3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77"/>
      <c r="AB154" s="377"/>
      <c r="AC154" s="377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8"/>
      <c r="AB159" s="378"/>
      <c r="AC159" s="378"/>
    </row>
    <row r="160" spans="1:68" ht="14.25" customHeight="1" x14ac:dyDescent="0.25">
      <c r="A160" s="403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77"/>
      <c r="AB160" s="377"/>
      <c r="AC160" s="377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108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108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108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3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77"/>
      <c r="AB166" s="377"/>
      <c r="AC166" s="377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108</v>
      </c>
      <c r="N167" s="33"/>
      <c r="O167" s="32">
        <v>40</v>
      </c>
      <c r="P167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3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7"/>
      <c r="AB174" s="377"/>
      <c r="AC174" s="377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customHeight="1" x14ac:dyDescent="0.2">
      <c r="A180" s="411" t="s">
        <v>257</v>
      </c>
      <c r="B180" s="412"/>
      <c r="C180" s="412"/>
      <c r="D180" s="412"/>
      <c r="E180" s="412"/>
      <c r="F180" s="412"/>
      <c r="G180" s="412"/>
      <c r="H180" s="412"/>
      <c r="I180" s="412"/>
      <c r="J180" s="412"/>
      <c r="K180" s="412"/>
      <c r="L180" s="412"/>
      <c r="M180" s="412"/>
      <c r="N180" s="412"/>
      <c r="O180" s="412"/>
      <c r="P180" s="412"/>
      <c r="Q180" s="412"/>
      <c r="R180" s="412"/>
      <c r="S180" s="412"/>
      <c r="T180" s="412"/>
      <c r="U180" s="412"/>
      <c r="V180" s="412"/>
      <c r="W180" s="412"/>
      <c r="X180" s="412"/>
      <c r="Y180" s="412"/>
      <c r="Z180" s="412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8"/>
      <c r="AB181" s="378"/>
      <c r="AC181" s="378"/>
    </row>
    <row r="182" spans="1:68" ht="14.25" customHeight="1" x14ac:dyDescent="0.25">
      <c r="A182" s="403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7"/>
      <c r="AB182" s="377"/>
      <c r="AC182" s="377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8"/>
      <c r="AB193" s="378"/>
      <c r="AC193" s="378"/>
    </row>
    <row r="194" spans="1:68" ht="14.25" customHeight="1" x14ac:dyDescent="0.25">
      <c r="A194" s="403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77"/>
      <c r="AB194" s="377"/>
      <c r="AC194" s="377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108</v>
      </c>
      <c r="N195" s="33"/>
      <c r="O195" s="32">
        <v>55</v>
      </c>
      <c r="P195" s="5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3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77"/>
      <c r="AB199" s="377"/>
      <c r="AC199" s="377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110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108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3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77"/>
      <c r="AB204" s="377"/>
      <c r="AC204" s="377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customHeight="1" x14ac:dyDescent="0.25">
      <c r="A215" s="403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77"/>
      <c r="AB215" s="377"/>
      <c r="AC215" s="377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110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110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110</v>
      </c>
      <c r="N220" s="33"/>
      <c r="O220" s="32">
        <v>40</v>
      </c>
      <c r="P220" s="4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1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2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9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110</v>
      </c>
      <c r="N226" s="33"/>
      <c r="O226" s="32">
        <v>40</v>
      </c>
      <c r="P226" s="6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0</v>
      </c>
      <c r="Y228" s="386">
        <f>IFERROR(SUM(Y216:Y226),"0")</f>
        <v>0</v>
      </c>
      <c r="Z228" s="37"/>
      <c r="AA228" s="387"/>
      <c r="AB228" s="387"/>
      <c r="AC228" s="387"/>
    </row>
    <row r="229" spans="1:68" ht="14.25" customHeight="1" x14ac:dyDescent="0.25">
      <c r="A229" s="403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77"/>
      <c r="AB229" s="377"/>
      <c r="AC229" s="377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1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110</v>
      </c>
      <c r="N234" s="33"/>
      <c r="O234" s="32">
        <v>40</v>
      </c>
      <c r="P234" s="449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0</v>
      </c>
      <c r="Y235" s="386">
        <f>IFERROR(Y230/H230,"0")+IFERROR(Y231/H231,"0")+IFERROR(Y232/H232,"0")+IFERROR(Y233/H233,"0")+IFERROR(Y234/H234,"0")</f>
        <v>0</v>
      </c>
      <c r="Z235" s="386">
        <f>IFERROR(IF(Z230="",0,Z230),"0")+IFERROR(IF(Z231="",0,Z231),"0")+IFERROR(IF(Z232="",0,Z232),"0")+IFERROR(IF(Z233="",0,Z233),"0")+IFERROR(IF(Z234="",0,Z234),"0")</f>
        <v>0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0</v>
      </c>
      <c r="Y236" s="386">
        <f>IFERROR(SUM(Y230:Y234),"0")</f>
        <v>0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8"/>
      <c r="AB237" s="378"/>
      <c r="AC237" s="378"/>
    </row>
    <row r="238" spans="1:68" ht="14.25" customHeight="1" x14ac:dyDescent="0.25">
      <c r="A238" s="403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77"/>
      <c r="AB238" s="377"/>
      <c r="AC238" s="377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108</v>
      </c>
      <c r="N239" s="33"/>
      <c r="O239" s="32">
        <v>55</v>
      </c>
      <c r="P239" s="5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80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108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110</v>
      </c>
      <c r="N242" s="33"/>
      <c r="O242" s="32">
        <v>55</v>
      </c>
      <c r="P242" s="4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108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108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108</v>
      </c>
      <c r="N246" s="33"/>
      <c r="O246" s="32">
        <v>55</v>
      </c>
      <c r="P246" s="5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8"/>
      <c r="AB249" s="378"/>
      <c r="AC249" s="378"/>
    </row>
    <row r="250" spans="1:68" ht="14.25" customHeight="1" x14ac:dyDescent="0.25">
      <c r="A250" s="403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77"/>
      <c r="AB250" s="377"/>
      <c r="AC250" s="377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108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40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108</v>
      </c>
      <c r="N253" s="33"/>
      <c r="O253" s="32">
        <v>55</v>
      </c>
      <c r="P253" s="7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108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108</v>
      </c>
      <c r="N255" s="33"/>
      <c r="O255" s="32">
        <v>55</v>
      </c>
      <c r="P255" s="4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108</v>
      </c>
      <c r="N256" s="33"/>
      <c r="O256" s="32">
        <v>55</v>
      </c>
      <c r="P256" s="657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108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108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8"/>
      <c r="AB261" s="378"/>
      <c r="AC261" s="378"/>
    </row>
    <row r="262" spans="1:68" ht="14.25" customHeight="1" x14ac:dyDescent="0.25">
      <c r="A262" s="403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77"/>
      <c r="AB262" s="377"/>
      <c r="AC262" s="377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108</v>
      </c>
      <c r="N263" s="33"/>
      <c r="O263" s="32">
        <v>55</v>
      </c>
      <c r="P263" s="757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108</v>
      </c>
      <c r="N264" s="33"/>
      <c r="O264" s="32">
        <v>55</v>
      </c>
      <c r="P264" s="550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108</v>
      </c>
      <c r="N265" s="33"/>
      <c r="O265" s="32">
        <v>55</v>
      </c>
      <c r="P265" s="457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108</v>
      </c>
      <c r="N266" s="33"/>
      <c r="O266" s="32">
        <v>55</v>
      </c>
      <c r="P266" s="467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108</v>
      </c>
      <c r="N267" s="33"/>
      <c r="O267" s="32">
        <v>55</v>
      </c>
      <c r="P267" s="588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8"/>
      <c r="AB270" s="378"/>
      <c r="AC270" s="378"/>
    </row>
    <row r="271" spans="1:68" ht="14.25" customHeight="1" x14ac:dyDescent="0.25">
      <c r="A271" s="403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77"/>
      <c r="AB271" s="377"/>
      <c r="AC271" s="377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108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8"/>
      <c r="AB275" s="378"/>
      <c r="AC275" s="378"/>
    </row>
    <row r="276" spans="1:68" ht="14.25" customHeight="1" x14ac:dyDescent="0.25">
      <c r="A276" s="403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77"/>
      <c r="AB276" s="377"/>
      <c r="AC276" s="377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110</v>
      </c>
      <c r="N277" s="33"/>
      <c r="O277" s="32">
        <v>35</v>
      </c>
      <c r="P277" s="57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9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3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8"/>
      <c r="AB282" s="378"/>
      <c r="AC282" s="378"/>
    </row>
    <row r="283" spans="1:68" ht="14.25" customHeight="1" x14ac:dyDescent="0.25">
      <c r="A283" s="403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77"/>
      <c r="AB283" s="377"/>
      <c r="AC283" s="377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110</v>
      </c>
      <c r="N284" s="33"/>
      <c r="O284" s="32">
        <v>45</v>
      </c>
      <c r="P284" s="4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customHeight="1" x14ac:dyDescent="0.25">
      <c r="A292" s="403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7"/>
      <c r="AB292" s="377"/>
      <c r="AC292" s="377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8"/>
      <c r="AB296" s="378"/>
      <c r="AC296" s="378"/>
    </row>
    <row r="297" spans="1:68" ht="14.25" customHeight="1" x14ac:dyDescent="0.25">
      <c r="A297" s="403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77"/>
      <c r="AB297" s="377"/>
      <c r="AC297" s="377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108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3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7"/>
      <c r="AB301" s="377"/>
      <c r="AC301" s="377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8"/>
      <c r="AB306" s="378"/>
      <c r="AC306" s="378"/>
    </row>
    <row r="307" spans="1:68" ht="14.25" customHeight="1" x14ac:dyDescent="0.25">
      <c r="A307" s="403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77"/>
      <c r="AB307" s="377"/>
      <c r="AC307" s="377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110</v>
      </c>
      <c r="N308" s="33"/>
      <c r="O308" s="32">
        <v>55</v>
      </c>
      <c r="P308" s="566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110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108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108</v>
      </c>
      <c r="N311" s="33"/>
      <c r="O311" s="32">
        <v>55</v>
      </c>
      <c r="P311" s="587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108</v>
      </c>
      <c r="N312" s="33"/>
      <c r="O312" s="32">
        <v>55</v>
      </c>
      <c r="P312" s="519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108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108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3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77"/>
      <c r="AB317" s="377"/>
      <c r="AC317" s="377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customHeight="1" x14ac:dyDescent="0.25">
      <c r="A324" s="403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77"/>
      <c r="AB324" s="377"/>
      <c r="AC324" s="377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110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3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77"/>
      <c r="AB333" s="377"/>
      <c r="AC333" s="377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53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0</v>
      </c>
      <c r="Y337" s="386">
        <f>IFERROR(Y334/H334,"0")+IFERROR(Y335/H335,"0")+IFERROR(Y336/H336,"0")</f>
        <v>0</v>
      </c>
      <c r="Z337" s="386">
        <f>IFERROR(IF(Z334="",0,Z334),"0")+IFERROR(IF(Z335="",0,Z335),"0")+IFERROR(IF(Z336="",0,Z336),"0")</f>
        <v>0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0</v>
      </c>
      <c r="Y338" s="386">
        <f>IFERROR(SUM(Y334:Y336),"0")</f>
        <v>0</v>
      </c>
      <c r="Z338" s="37"/>
      <c r="AA338" s="387"/>
      <c r="AB338" s="387"/>
      <c r="AC338" s="387"/>
    </row>
    <row r="339" spans="1:68" ht="14.25" customHeight="1" x14ac:dyDescent="0.25">
      <c r="A339" s="403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77"/>
      <c r="AB339" s="377"/>
      <c r="AC339" s="377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8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customHeight="1" x14ac:dyDescent="0.25">
      <c r="A346" s="403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77"/>
      <c r="AB346" s="377"/>
      <c r="AC346" s="377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8"/>
      <c r="AB352" s="378"/>
      <c r="AC352" s="378"/>
    </row>
    <row r="353" spans="1:68" ht="14.25" customHeight="1" x14ac:dyDescent="0.25">
      <c r="A353" s="403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77"/>
      <c r="AB353" s="377"/>
      <c r="AC353" s="377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3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77"/>
      <c r="AB357" s="377"/>
      <c r="AC357" s="377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110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customHeight="1" x14ac:dyDescent="0.2">
      <c r="A363" s="411" t="s">
        <v>501</v>
      </c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  <c r="U363" s="412"/>
      <c r="V363" s="412"/>
      <c r="W363" s="412"/>
      <c r="X363" s="412"/>
      <c r="Y363" s="412"/>
      <c r="Z363" s="412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8"/>
      <c r="AB364" s="378"/>
      <c r="AC364" s="378"/>
    </row>
    <row r="365" spans="1:68" ht="14.25" customHeight="1" x14ac:dyDescent="0.25">
      <c r="A365" s="403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77"/>
      <c r="AB365" s="377"/>
      <c r="AC365" s="377"/>
    </row>
    <row r="366" spans="1:68" ht="27" customHeight="1" x14ac:dyDescent="0.25">
      <c r="A366" s="54" t="s">
        <v>503</v>
      </c>
      <c r="B366" s="54" t="s">
        <v>504</v>
      </c>
      <c r="C366" s="31">
        <v>4301011943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128</v>
      </c>
      <c r="N366" s="33"/>
      <c r="O366" s="32">
        <v>60</v>
      </c>
      <c r="P366" s="4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503</v>
      </c>
      <c r="B367" s="54" t="s">
        <v>505</v>
      </c>
      <c r="C367" s="31">
        <v>4301011867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67</v>
      </c>
      <c r="N367" s="33"/>
      <c r="O367" s="32">
        <v>60</v>
      </c>
      <c r="P367" s="7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IFERROR(IF(Y367=0,"",ROUNDUP(Y367/H367,0)*0.02175),"")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4301011946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128</v>
      </c>
      <c r="N368" s="33"/>
      <c r="O368" s="32">
        <v>60</v>
      </c>
      <c r="P368" s="76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506</v>
      </c>
      <c r="B369" s="54" t="s">
        <v>508</v>
      </c>
      <c r="C369" s="31">
        <v>4301011869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67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6000</v>
      </c>
      <c r="Y369" s="385">
        <f t="shared" si="62"/>
        <v>6000</v>
      </c>
      <c r="Z369" s="36">
        <f>IFERROR(IF(Y369=0,"",ROUNDUP(Y369/H369,0)*0.02175),"")</f>
        <v>8.6999999999999993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6192</v>
      </c>
      <c r="BN369" s="64">
        <f t="shared" si="64"/>
        <v>6192</v>
      </c>
      <c r="BO369" s="64">
        <f t="shared" si="65"/>
        <v>8.3333333333333321</v>
      </c>
      <c r="BP369" s="64">
        <f t="shared" si="66"/>
        <v>8.3333333333333321</v>
      </c>
    </row>
    <row r="370" spans="1:68" ht="27" customHeight="1" x14ac:dyDescent="0.25">
      <c r="A370" s="54" t="s">
        <v>509</v>
      </c>
      <c r="B370" s="54" t="s">
        <v>510</v>
      </c>
      <c r="C370" s="31">
        <v>4301011947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128</v>
      </c>
      <c r="N370" s="33"/>
      <c r="O370" s="32">
        <v>60</v>
      </c>
      <c r="P370" s="75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509</v>
      </c>
      <c r="B371" s="54" t="s">
        <v>511</v>
      </c>
      <c r="C371" s="31">
        <v>4301011870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67</v>
      </c>
      <c r="N371" s="33"/>
      <c r="O371" s="32">
        <v>60</v>
      </c>
      <c r="P371" s="5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50</v>
      </c>
      <c r="Y372" s="385">
        <f t="shared" si="62"/>
        <v>50</v>
      </c>
      <c r="Z372" s="36">
        <f>IFERROR(IF(Y372=0,"",ROUNDUP(Y372/H372,0)*0.00937),"")</f>
        <v>9.3700000000000006E-2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52.1</v>
      </c>
      <c r="BN372" s="64">
        <f t="shared" si="64"/>
        <v>52.1</v>
      </c>
      <c r="BO372" s="64">
        <f t="shared" si="65"/>
        <v>8.3333333333333329E-2</v>
      </c>
      <c r="BP372" s="64">
        <f t="shared" si="66"/>
        <v>8.3333333333333329E-2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108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40</v>
      </c>
      <c r="Y374" s="385">
        <f t="shared" si="62"/>
        <v>40</v>
      </c>
      <c r="Z374" s="36">
        <f>IFERROR(IF(Y374=0,"",ROUNDUP(Y374/H374,0)*0.00937),"")</f>
        <v>9.3700000000000006E-2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42.400000000000006</v>
      </c>
      <c r="BN374" s="64">
        <f t="shared" si="64"/>
        <v>42.400000000000006</v>
      </c>
      <c r="BO374" s="64">
        <f t="shared" si="65"/>
        <v>8.3333333333333329E-2</v>
      </c>
      <c r="BP374" s="64">
        <f t="shared" si="66"/>
        <v>8.3333333333333329E-2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420</v>
      </c>
      <c r="Y375" s="386">
        <f>IFERROR(Y366/H366,"0")+IFERROR(Y367/H367,"0")+IFERROR(Y368/H368,"0")+IFERROR(Y369/H369,"0")+IFERROR(Y370/H370,"0")+IFERROR(Y371/H371,"0")+IFERROR(Y372/H372,"0")+IFERROR(Y373/H373,"0")+IFERROR(Y374/H374,"0")</f>
        <v>420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8.8873999999999995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6090</v>
      </c>
      <c r="Y376" s="386">
        <f>IFERROR(SUM(Y366:Y374),"0")</f>
        <v>6090</v>
      </c>
      <c r="Z376" s="37"/>
      <c r="AA376" s="387"/>
      <c r="AB376" s="387"/>
      <c r="AC376" s="387"/>
    </row>
    <row r="377" spans="1:68" ht="14.25" customHeight="1" x14ac:dyDescent="0.25">
      <c r="A377" s="403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77"/>
      <c r="AB377" s="377"/>
      <c r="AC377" s="377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108</v>
      </c>
      <c r="N378" s="33"/>
      <c r="O378" s="32">
        <v>50</v>
      </c>
      <c r="P378" s="5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0</v>
      </c>
      <c r="Y378" s="385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108</v>
      </c>
      <c r="N379" s="33"/>
      <c r="O379" s="32">
        <v>50</v>
      </c>
      <c r="P379" s="4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40</v>
      </c>
      <c r="Y379" s="385">
        <f>IFERROR(IF(X379="",0,CEILING((X379/$H379),1)*$H379),"")</f>
        <v>40</v>
      </c>
      <c r="Z379" s="36">
        <f>IFERROR(IF(Y379=0,"",ROUNDUP(Y379/H379,0)*0.00937),"")</f>
        <v>9.3700000000000006E-2</v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42.400000000000006</v>
      </c>
      <c r="BN379" s="64">
        <f>IFERROR(Y379*I379/H379,"0")</f>
        <v>42.400000000000006</v>
      </c>
      <c r="BO379" s="64">
        <f>IFERROR(1/J379*(X379/H379),"0")</f>
        <v>8.3333333333333329E-2</v>
      </c>
      <c r="BP379" s="64">
        <f>IFERROR(1/J379*(Y379/H379),"0")</f>
        <v>8.3333333333333329E-2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10</v>
      </c>
      <c r="Y380" s="386">
        <f>IFERROR(Y378/H378,"0")+IFERROR(Y379/H379,"0")</f>
        <v>10</v>
      </c>
      <c r="Z380" s="386">
        <f>IFERROR(IF(Z378="",0,Z378),"0")+IFERROR(IF(Z379="",0,Z379),"0")</f>
        <v>9.3700000000000006E-2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40</v>
      </c>
      <c r="Y381" s="386">
        <f>IFERROR(SUM(Y378:Y379),"0")</f>
        <v>40</v>
      </c>
      <c r="Z381" s="37"/>
      <c r="AA381" s="387"/>
      <c r="AB381" s="387"/>
      <c r="AC381" s="387"/>
    </row>
    <row r="382" spans="1:68" ht="14.25" customHeight="1" x14ac:dyDescent="0.25">
      <c r="A382" s="403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77"/>
      <c r="AB382" s="377"/>
      <c r="AC382" s="377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110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customHeight="1" x14ac:dyDescent="0.25">
      <c r="A388" s="403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77"/>
      <c r="AB388" s="377"/>
      <c r="AC388" s="377"/>
    </row>
    <row r="389" spans="1:68" ht="16.5" customHeight="1" x14ac:dyDescent="0.25">
      <c r="A389" s="54" t="s">
        <v>527</v>
      </c>
      <c r="B389" s="54" t="s">
        <v>528</v>
      </c>
      <c r="C389" s="31">
        <v>4301060314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4301060345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8"/>
      <c r="AB393" s="378"/>
      <c r="AC393" s="378"/>
    </row>
    <row r="394" spans="1:68" ht="14.25" customHeight="1" x14ac:dyDescent="0.25">
      <c r="A394" s="403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77"/>
      <c r="AB394" s="377"/>
      <c r="AC394" s="377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7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3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77"/>
      <c r="AB401" s="377"/>
      <c r="AC401" s="377"/>
    </row>
    <row r="402" spans="1:68" ht="27" customHeight="1" x14ac:dyDescent="0.25">
      <c r="A402" s="54" t="s">
        <v>540</v>
      </c>
      <c r="B402" s="54" t="s">
        <v>541</v>
      </c>
      <c r="C402" s="31">
        <v>4301031139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4.58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4301031303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4.6399999999999997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3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77"/>
      <c r="AB407" s="377"/>
      <c r="AC407" s="377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6000</v>
      </c>
      <c r="Y408" s="385">
        <f>IFERROR(IF(X408="",0,CEILING((X408/$H408),1)*$H408),"")</f>
        <v>6006</v>
      </c>
      <c r="Z408" s="36">
        <f>IFERROR(IF(Y408=0,"",ROUNDUP(Y408/H408,0)*0.02175),"")</f>
        <v>16.747499999999999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6433.8461538461552</v>
      </c>
      <c r="BN408" s="64">
        <f>IFERROR(Y408*I408/H408,"0")</f>
        <v>6440.2800000000007</v>
      </c>
      <c r="BO408" s="64">
        <f>IFERROR(1/J408*(X408/H408),"0")</f>
        <v>13.736263736263737</v>
      </c>
      <c r="BP408" s="64">
        <f>IFERROR(1/J408*(Y408/H408),"0")</f>
        <v>13.75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4301051297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4301051634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769.23076923076928</v>
      </c>
      <c r="Y413" s="386">
        <f>IFERROR(Y408/H408,"0")+IFERROR(Y409/H409,"0")+IFERROR(Y410/H410,"0")+IFERROR(Y411/H411,"0")+IFERROR(Y412/H412,"0")</f>
        <v>770</v>
      </c>
      <c r="Z413" s="386">
        <f>IFERROR(IF(Z408="",0,Z408),"0")+IFERROR(IF(Z409="",0,Z409),"0")+IFERROR(IF(Z410="",0,Z410),"0")+IFERROR(IF(Z411="",0,Z411),"0")+IFERROR(IF(Z412="",0,Z412),"0")</f>
        <v>16.747499999999999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6000</v>
      </c>
      <c r="Y414" s="386">
        <f>IFERROR(SUM(Y408:Y412),"0")</f>
        <v>6006</v>
      </c>
      <c r="Z414" s="37"/>
      <c r="AA414" s="387"/>
      <c r="AB414" s="387"/>
      <c r="AC414" s="387"/>
    </row>
    <row r="415" spans="1:68" ht="14.25" customHeight="1" x14ac:dyDescent="0.25">
      <c r="A415" s="403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77"/>
      <c r="AB415" s="377"/>
      <c r="AC415" s="377"/>
    </row>
    <row r="416" spans="1:68" ht="27" customHeight="1" x14ac:dyDescent="0.25">
      <c r="A416" s="54" t="s">
        <v>554</v>
      </c>
      <c r="B416" s="54" t="s">
        <v>555</v>
      </c>
      <c r="C416" s="31">
        <v>4301060322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4301060377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1" t="s">
        <v>557</v>
      </c>
      <c r="B420" s="412"/>
      <c r="C420" s="412"/>
      <c r="D420" s="412"/>
      <c r="E420" s="412"/>
      <c r="F420" s="412"/>
      <c r="G420" s="412"/>
      <c r="H420" s="412"/>
      <c r="I420" s="412"/>
      <c r="J420" s="412"/>
      <c r="K420" s="412"/>
      <c r="L420" s="412"/>
      <c r="M420" s="412"/>
      <c r="N420" s="412"/>
      <c r="O420" s="412"/>
      <c r="P420" s="412"/>
      <c r="Q420" s="412"/>
      <c r="R420" s="412"/>
      <c r="S420" s="412"/>
      <c r="T420" s="412"/>
      <c r="U420" s="412"/>
      <c r="V420" s="412"/>
      <c r="W420" s="412"/>
      <c r="X420" s="412"/>
      <c r="Y420" s="412"/>
      <c r="Z420" s="412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8"/>
      <c r="AB421" s="378"/>
      <c r="AC421" s="378"/>
    </row>
    <row r="422" spans="1:68" ht="14.25" customHeight="1" x14ac:dyDescent="0.25">
      <c r="A422" s="403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77"/>
      <c r="AB422" s="377"/>
      <c r="AC422" s="377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108</v>
      </c>
      <c r="N423" s="33"/>
      <c r="O423" s="32">
        <v>50</v>
      </c>
      <c r="P423" s="5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3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77"/>
      <c r="AB426" s="377"/>
      <c r="AC426" s="377"/>
    </row>
    <row r="427" spans="1:68" ht="27" customHeight="1" x14ac:dyDescent="0.25">
      <c r="A427" s="54" t="s">
        <v>561</v>
      </c>
      <c r="B427" s="54" t="s">
        <v>562</v>
      </c>
      <c r="C427" s="31">
        <v>4301031177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45</v>
      </c>
      <c r="P427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563</v>
      </c>
      <c r="C428" s="31">
        <v>4301031355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4" t="s">
        <v>564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565</v>
      </c>
      <c r="C429" s="31">
        <v>4301031322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6" t="s">
        <v>566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567</v>
      </c>
      <c r="B430" s="54" t="s">
        <v>568</v>
      </c>
      <c r="C430" s="31">
        <v>4301031174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45</v>
      </c>
      <c r="P430" s="71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569</v>
      </c>
      <c r="C431" s="31">
        <v>4301031323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2" t="s">
        <v>570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4301031178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583</v>
      </c>
      <c r="C438" s="31">
        <v>4301031330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9" t="s">
        <v>584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4301031171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591</v>
      </c>
      <c r="C442" s="31">
        <v>4301031331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5" t="s">
        <v>592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8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4301031172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602</v>
      </c>
      <c r="C447" s="31">
        <v>4301031358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8" t="s">
        <v>603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4301031333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3" t="s">
        <v>603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0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0</v>
      </c>
      <c r="Y452" s="386">
        <f>IFERROR(SUM(Y427:Y450),"0")</f>
        <v>0</v>
      </c>
      <c r="Z452" s="37"/>
      <c r="AA452" s="387"/>
      <c r="AB452" s="387"/>
      <c r="AC452" s="387"/>
    </row>
    <row r="453" spans="1:68" ht="14.25" customHeight="1" x14ac:dyDescent="0.25">
      <c r="A453" s="403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77"/>
      <c r="AB453" s="377"/>
      <c r="AC453" s="377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110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110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3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7"/>
      <c r="AB458" s="377"/>
      <c r="AC458" s="377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8"/>
      <c r="AB464" s="378"/>
      <c r="AC464" s="378"/>
    </row>
    <row r="465" spans="1:68" ht="14.25" customHeight="1" x14ac:dyDescent="0.25">
      <c r="A465" s="403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77"/>
      <c r="AB465" s="377"/>
      <c r="AC465" s="377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2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3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77"/>
      <c r="AB469" s="377"/>
      <c r="AC469" s="377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108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9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4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4301031167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634</v>
      </c>
      <c r="C474" s="31">
        <v>4301031334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88" t="s">
        <v>635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4301031173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638</v>
      </c>
      <c r="C476" s="31">
        <v>4301031327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2" t="s">
        <v>639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customHeight="1" x14ac:dyDescent="0.25">
      <c r="A479" s="403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77"/>
      <c r="AB479" s="377"/>
      <c r="AC479" s="377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3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3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77"/>
      <c r="AB484" s="377"/>
      <c r="AC484" s="377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3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77"/>
      <c r="AB488" s="377"/>
      <c r="AC488" s="377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customHeight="1" x14ac:dyDescent="0.25">
      <c r="A493" s="403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7"/>
      <c r="AB493" s="377"/>
      <c r="AC493" s="377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8"/>
      <c r="AB499" s="378"/>
      <c r="AC499" s="378"/>
    </row>
    <row r="500" spans="1:68" ht="14.25" customHeight="1" x14ac:dyDescent="0.25">
      <c r="A500" s="403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77"/>
      <c r="AB500" s="377"/>
      <c r="AC500" s="377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5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3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77"/>
      <c r="AB505" s="377"/>
      <c r="AC505" s="377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1" t="s">
        <v>665</v>
      </c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2"/>
      <c r="O509" s="412"/>
      <c r="P509" s="412"/>
      <c r="Q509" s="412"/>
      <c r="R509" s="412"/>
      <c r="S509" s="412"/>
      <c r="T509" s="412"/>
      <c r="U509" s="412"/>
      <c r="V509" s="412"/>
      <c r="W509" s="412"/>
      <c r="X509" s="412"/>
      <c r="Y509" s="412"/>
      <c r="Z509" s="412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8"/>
      <c r="AB510" s="378"/>
      <c r="AC510" s="378"/>
    </row>
    <row r="511" spans="1:68" ht="14.25" customHeight="1" x14ac:dyDescent="0.25">
      <c r="A511" s="403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77"/>
      <c r="AB511" s="377"/>
      <c r="AC511" s="377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108</v>
      </c>
      <c r="N512" s="33"/>
      <c r="O512" s="32">
        <v>60</v>
      </c>
      <c r="P512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110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5000</v>
      </c>
      <c r="Y513" s="385">
        <f t="shared" si="79"/>
        <v>5000.16</v>
      </c>
      <c r="Z513" s="36">
        <f t="shared" si="80"/>
        <v>11.32612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5340.909090909091</v>
      </c>
      <c r="BN513" s="64">
        <f t="shared" si="82"/>
        <v>5341.08</v>
      </c>
      <c r="BO513" s="64">
        <f t="shared" si="83"/>
        <v>9.1054778554778544</v>
      </c>
      <c r="BP513" s="64">
        <f t="shared" si="84"/>
        <v>9.1057692307692299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108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108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108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110</v>
      </c>
      <c r="N517" s="33"/>
      <c r="O517" s="32">
        <v>60</v>
      </c>
      <c r="P517" s="6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108</v>
      </c>
      <c r="N518" s="33"/>
      <c r="O518" s="32">
        <v>60</v>
      </c>
      <c r="P518" s="4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110</v>
      </c>
      <c r="N519" s="33"/>
      <c r="O519" s="32">
        <v>50</v>
      </c>
      <c r="P519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946.96969696969688</v>
      </c>
      <c r="Y521" s="386">
        <f>IFERROR(Y512/H512,"0")+IFERROR(Y513/H513,"0")+IFERROR(Y514/H514,"0")+IFERROR(Y515/H515,"0")+IFERROR(Y516/H516,"0")+IFERROR(Y517/H517,"0")+IFERROR(Y518/H518,"0")+IFERROR(Y519/H519,"0")+IFERROR(Y520/H520,"0")</f>
        <v>946.99999999999989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11.32612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5000</v>
      </c>
      <c r="Y522" s="386">
        <f>IFERROR(SUM(Y512:Y520),"0")</f>
        <v>5000.16</v>
      </c>
      <c r="Z522" s="37"/>
      <c r="AA522" s="387"/>
      <c r="AB522" s="387"/>
      <c r="AC522" s="387"/>
    </row>
    <row r="523" spans="1:68" ht="14.25" customHeight="1" x14ac:dyDescent="0.25">
      <c r="A523" s="403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77"/>
      <c r="AB523" s="377"/>
      <c r="AC523" s="377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108</v>
      </c>
      <c r="N524" s="33"/>
      <c r="O524" s="32">
        <v>55</v>
      </c>
      <c r="P524" s="5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108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customHeight="1" x14ac:dyDescent="0.25">
      <c r="A528" s="403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77"/>
      <c r="AB528" s="377"/>
      <c r="AC528" s="377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108</v>
      </c>
      <c r="N529" s="33"/>
      <c r="O529" s="32">
        <v>60</v>
      </c>
      <c r="P529" s="5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108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0</v>
      </c>
      <c r="Y535" s="386">
        <f>IFERROR(Y529/H529,"0")+IFERROR(Y530/H530,"0")+IFERROR(Y531/H531,"0")+IFERROR(Y532/H532,"0")+IFERROR(Y533/H533,"0")+IFERROR(Y534/H534,"0")</f>
        <v>0</v>
      </c>
      <c r="Z535" s="386">
        <f>IFERROR(IF(Z529="",0,Z529),"0")+IFERROR(IF(Z530="",0,Z530),"0")+IFERROR(IF(Z531="",0,Z531),"0")+IFERROR(IF(Z532="",0,Z532),"0")+IFERROR(IF(Z533="",0,Z533),"0")+IFERROR(IF(Z534="",0,Z534),"0")</f>
        <v>0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0</v>
      </c>
      <c r="Y536" s="386">
        <f>IFERROR(SUM(Y529:Y534),"0")</f>
        <v>0</v>
      </c>
      <c r="Z536" s="37"/>
      <c r="AA536" s="387"/>
      <c r="AB536" s="387"/>
      <c r="AC536" s="387"/>
    </row>
    <row r="537" spans="1:68" ht="14.25" customHeight="1" x14ac:dyDescent="0.25">
      <c r="A537" s="403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77"/>
      <c r="AB537" s="377"/>
      <c r="AC537" s="377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7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3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77"/>
      <c r="AB543" s="377"/>
      <c r="AC543" s="377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1" t="s">
        <v>709</v>
      </c>
      <c r="B547" s="412"/>
      <c r="C547" s="412"/>
      <c r="D547" s="412"/>
      <c r="E547" s="412"/>
      <c r="F547" s="412"/>
      <c r="G547" s="412"/>
      <c r="H547" s="412"/>
      <c r="I547" s="412"/>
      <c r="J547" s="412"/>
      <c r="K547" s="412"/>
      <c r="L547" s="412"/>
      <c r="M547" s="412"/>
      <c r="N547" s="412"/>
      <c r="O547" s="412"/>
      <c r="P547" s="412"/>
      <c r="Q547" s="412"/>
      <c r="R547" s="412"/>
      <c r="S547" s="412"/>
      <c r="T547" s="412"/>
      <c r="U547" s="412"/>
      <c r="V547" s="412"/>
      <c r="W547" s="412"/>
      <c r="X547" s="412"/>
      <c r="Y547" s="412"/>
      <c r="Z547" s="412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8"/>
      <c r="AB548" s="378"/>
      <c r="AC548" s="378"/>
    </row>
    <row r="549" spans="1:68" ht="14.25" customHeight="1" x14ac:dyDescent="0.25">
      <c r="A549" s="403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77"/>
      <c r="AB549" s="377"/>
      <c r="AC549" s="377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110</v>
      </c>
      <c r="N550" s="33"/>
      <c r="O550" s="32">
        <v>55</v>
      </c>
      <c r="P550" s="462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108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108</v>
      </c>
      <c r="N552" s="33"/>
      <c r="O552" s="32">
        <v>50</v>
      </c>
      <c r="P552" s="446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108</v>
      </c>
      <c r="N553" s="33"/>
      <c r="O553" s="32">
        <v>55</v>
      </c>
      <c r="P553" s="478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110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108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108</v>
      </c>
      <c r="N556" s="33"/>
      <c r="O556" s="32">
        <v>55</v>
      </c>
      <c r="P556" s="513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3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77"/>
      <c r="AB559" s="377"/>
      <c r="AC559" s="377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108</v>
      </c>
      <c r="N560" s="33"/>
      <c r="O560" s="32">
        <v>50</v>
      </c>
      <c r="P560" s="702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110</v>
      </c>
      <c r="N561" s="33"/>
      <c r="O561" s="32">
        <v>50</v>
      </c>
      <c r="P561" s="634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108</v>
      </c>
      <c r="N562" s="33"/>
      <c r="O562" s="32">
        <v>50</v>
      </c>
      <c r="P562" s="414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108</v>
      </c>
      <c r="N563" s="33"/>
      <c r="O563" s="32">
        <v>50</v>
      </c>
      <c r="P563" s="461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3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77"/>
      <c r="AB566" s="377"/>
      <c r="AC566" s="377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4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9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4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81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90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customHeight="1" x14ac:dyDescent="0.25">
      <c r="A575" s="403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77"/>
      <c r="AB575" s="377"/>
      <c r="AC575" s="377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110</v>
      </c>
      <c r="N576" s="33"/>
      <c r="O576" s="32">
        <v>40</v>
      </c>
      <c r="P576" s="711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customHeight="1" x14ac:dyDescent="0.25">
      <c r="A580" s="403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77"/>
      <c r="AB580" s="377"/>
      <c r="AC580" s="377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2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6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2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8"/>
      <c r="AB587" s="378"/>
      <c r="AC587" s="378"/>
    </row>
    <row r="588" spans="1:68" ht="14.25" customHeight="1" x14ac:dyDescent="0.25">
      <c r="A588" s="403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77"/>
      <c r="AB588" s="377"/>
      <c r="AC588" s="377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108</v>
      </c>
      <c r="N589" s="33"/>
      <c r="O589" s="32">
        <v>55</v>
      </c>
      <c r="P589" s="755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108</v>
      </c>
      <c r="N590" s="33"/>
      <c r="O590" s="32">
        <v>55</v>
      </c>
      <c r="P590" s="591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3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77"/>
      <c r="AB593" s="377"/>
      <c r="AC593" s="377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108</v>
      </c>
      <c r="N594" s="33"/>
      <c r="O594" s="32">
        <v>50</v>
      </c>
      <c r="P594" s="404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3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77"/>
      <c r="AB597" s="377"/>
      <c r="AC597" s="377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3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77"/>
      <c r="AB601" s="377"/>
      <c r="AC601" s="377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2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3"/>
      <c r="P605" s="415" t="s">
        <v>793</v>
      </c>
      <c r="Q605" s="416"/>
      <c r="R605" s="416"/>
      <c r="S605" s="416"/>
      <c r="T605" s="416"/>
      <c r="U605" s="416"/>
      <c r="V605" s="417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17220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17226.16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3"/>
      <c r="P606" s="415" t="s">
        <v>794</v>
      </c>
      <c r="Q606" s="416"/>
      <c r="R606" s="416"/>
      <c r="S606" s="416"/>
      <c r="T606" s="416"/>
      <c r="U606" s="416"/>
      <c r="V606" s="417"/>
      <c r="W606" s="37" t="s">
        <v>68</v>
      </c>
      <c r="X606" s="386">
        <f>IFERROR(SUM(BM22:BM602),"0")</f>
        <v>18198.455244755245</v>
      </c>
      <c r="Y606" s="386">
        <f>IFERROR(SUM(BN22:BN602),"0")</f>
        <v>18205.059999999998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3"/>
      <c r="P607" s="415" t="s">
        <v>795</v>
      </c>
      <c r="Q607" s="416"/>
      <c r="R607" s="416"/>
      <c r="S607" s="416"/>
      <c r="T607" s="416"/>
      <c r="U607" s="416"/>
      <c r="V607" s="417"/>
      <c r="W607" s="37" t="s">
        <v>796</v>
      </c>
      <c r="X607" s="38">
        <f>ROUNDUP(SUM(BO22:BO602),0)</f>
        <v>32</v>
      </c>
      <c r="Y607" s="38">
        <f>ROUNDUP(SUM(BP22:BP602),0)</f>
        <v>32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3"/>
      <c r="P608" s="415" t="s">
        <v>797</v>
      </c>
      <c r="Q608" s="416"/>
      <c r="R608" s="416"/>
      <c r="S608" s="416"/>
      <c r="T608" s="416"/>
      <c r="U608" s="416"/>
      <c r="V608" s="417"/>
      <c r="W608" s="37" t="s">
        <v>68</v>
      </c>
      <c r="X608" s="386">
        <f>GrossWeightTotal+PalletQtyTotal*25</f>
        <v>18998.455244755245</v>
      </c>
      <c r="Y608" s="386">
        <f>GrossWeightTotalR+PalletQtyTotalR*25</f>
        <v>19005.059999999998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3"/>
      <c r="P609" s="415" t="s">
        <v>798</v>
      </c>
      <c r="Q609" s="416"/>
      <c r="R609" s="416"/>
      <c r="S609" s="416"/>
      <c r="T609" s="416"/>
      <c r="U609" s="416"/>
      <c r="V609" s="417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2166.2004662004661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2167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3"/>
      <c r="P610" s="415" t="s">
        <v>799</v>
      </c>
      <c r="Q610" s="416"/>
      <c r="R610" s="416"/>
      <c r="S610" s="416"/>
      <c r="T610" s="416"/>
      <c r="U610" s="416"/>
      <c r="V610" s="417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37.24212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75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75" t="s">
        <v>665</v>
      </c>
      <c r="AD612" s="430" t="s">
        <v>709</v>
      </c>
      <c r="AE612" s="562"/>
      <c r="AF612" s="376"/>
    </row>
    <row r="613" spans="1:32" ht="14.25" customHeight="1" thickTop="1" x14ac:dyDescent="0.2">
      <c r="A613" s="739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76"/>
      <c r="M613" s="430" t="s">
        <v>358</v>
      </c>
      <c r="N613" s="376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76"/>
    </row>
    <row r="614" spans="1:32" ht="13.5" customHeight="1" thickBot="1" x14ac:dyDescent="0.25">
      <c r="A614" s="740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76"/>
      <c r="M614" s="431"/>
      <c r="N614" s="376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76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45</v>
      </c>
      <c r="E615" s="46">
        <f>IFERROR(Y101*1,"0")+IFERROR(Y102*1,"0")+IFERROR(Y103*1,"0")+IFERROR(Y107*1,"0")+IFERROR(Y108*1,"0")+IFERROR(Y109*1,"0")+IFERROR(Y110*1,"0")+IFERROR(Y111*1,"0")</f>
        <v>0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45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5" s="46">
        <f>IFERROR(Y239*1,"0")+IFERROR(Y240*1,"0")+IFERROR(Y241*1,"0")+IFERROR(Y242*1,"0")+IFERROR(Y243*1,"0")+IFERROR(Y244*1,"0")+IFERROR(Y245*1,"0")+IFERROR(Y246*1,"0")</f>
        <v>0</v>
      </c>
      <c r="L615" s="376"/>
      <c r="M615" s="46">
        <f>IFERROR(Y251*1,"0")+IFERROR(Y252*1,"0")+IFERROR(Y253*1,"0")+IFERROR(Y254*1,"0")+IFERROR(Y255*1,"0")+IFERROR(Y256*1,"0")+IFERROR(Y257*1,"0")+IFERROR(Y258*1,"0")</f>
        <v>0</v>
      </c>
      <c r="N615" s="376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6130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6006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5000.16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46">
        <f>IFERROR(Y589*1,"0")+IFERROR(Y590*1,"0")+IFERROR(Y594*1,"0")+IFERROR(Y598*1,"0")+IFERROR(Y602*1,"0")</f>
        <v>0</v>
      </c>
      <c r="AF615" s="376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AD612:AE612"/>
    <mergeCell ref="D589:E589"/>
    <mergeCell ref="D110:E110"/>
    <mergeCell ref="D408:E408"/>
    <mergeCell ref="P387:V387"/>
    <mergeCell ref="B613:B614"/>
    <mergeCell ref="A477:O478"/>
    <mergeCell ref="P151:T151"/>
    <mergeCell ref="D395:E395"/>
    <mergeCell ref="A197:O198"/>
    <mergeCell ref="P449:T449"/>
    <mergeCell ref="A268:O269"/>
    <mergeCell ref="A426:Z426"/>
    <mergeCell ref="A10:C10"/>
    <mergeCell ref="P126:T126"/>
    <mergeCell ref="A364:Z364"/>
    <mergeCell ref="P361:V361"/>
    <mergeCell ref="D553:E553"/>
    <mergeCell ref="A484:Z484"/>
    <mergeCell ref="P218:T218"/>
    <mergeCell ref="A21:Z21"/>
    <mergeCell ref="D184:E184"/>
    <mergeCell ref="P425:V425"/>
    <mergeCell ref="A499:Z499"/>
    <mergeCell ref="A355:O356"/>
    <mergeCell ref="A415:Z415"/>
    <mergeCell ref="A129:Z129"/>
    <mergeCell ref="A194:Z194"/>
    <mergeCell ref="P356:V356"/>
    <mergeCell ref="A181:Z181"/>
    <mergeCell ref="P527:V527"/>
    <mergeCell ref="P534:T534"/>
    <mergeCell ref="D17:E18"/>
    <mergeCell ref="A479:Z479"/>
    <mergeCell ref="A213:O214"/>
    <mergeCell ref="D471:E471"/>
    <mergeCell ref="D515:E515"/>
    <mergeCell ref="P60:T60"/>
    <mergeCell ref="D552:E552"/>
    <mergeCell ref="D239:E239"/>
    <mergeCell ref="D95:E95"/>
    <mergeCell ref="D266:E266"/>
    <mergeCell ref="A339:Z339"/>
    <mergeCell ref="U17:V17"/>
    <mergeCell ref="Y17:Y18"/>
    <mergeCell ref="P385:T385"/>
    <mergeCell ref="P410:T410"/>
    <mergeCell ref="A8:C8"/>
    <mergeCell ref="P124:T124"/>
    <mergeCell ref="P447:T447"/>
    <mergeCell ref="A564:O565"/>
    <mergeCell ref="D293:E293"/>
    <mergeCell ref="P608:V608"/>
    <mergeCell ref="P360:T360"/>
    <mergeCell ref="D32:E32"/>
    <mergeCell ref="P595:V595"/>
    <mergeCell ref="P71:T71"/>
    <mergeCell ref="P313:T313"/>
    <mergeCell ref="X17:X18"/>
    <mergeCell ref="P373:T373"/>
    <mergeCell ref="P444:T444"/>
    <mergeCell ref="Q6:R6"/>
    <mergeCell ref="P200:T200"/>
    <mergeCell ref="P134:T134"/>
    <mergeCell ref="P243:T243"/>
    <mergeCell ref="P436:T436"/>
    <mergeCell ref="D102:E102"/>
    <mergeCell ref="S613:S614"/>
    <mergeCell ref="U613:U614"/>
    <mergeCell ref="A204:Z20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170:E170"/>
    <mergeCell ref="D341:E341"/>
    <mergeCell ref="Y612:AB612"/>
    <mergeCell ref="D577:E577"/>
    <mergeCell ref="N17:N18"/>
    <mergeCell ref="Q5:R5"/>
    <mergeCell ref="F17:F18"/>
    <mergeCell ref="D120:E120"/>
    <mergeCell ref="D242:E242"/>
    <mergeCell ref="P290:V290"/>
    <mergeCell ref="P370:T370"/>
    <mergeCell ref="P435:T435"/>
    <mergeCell ref="D107:E107"/>
    <mergeCell ref="D163:E163"/>
    <mergeCell ref="D278:E278"/>
    <mergeCell ref="D234:E234"/>
    <mergeCell ref="P288:T288"/>
    <mergeCell ref="P568:T568"/>
    <mergeCell ref="D576:E576"/>
    <mergeCell ref="P589:T589"/>
    <mergeCell ref="P70:T70"/>
    <mergeCell ref="P263:T263"/>
    <mergeCell ref="P305:V305"/>
    <mergeCell ref="D244:E244"/>
    <mergeCell ref="K613:K614"/>
    <mergeCell ref="P78:V78"/>
    <mergeCell ref="D397:E397"/>
    <mergeCell ref="A344:O345"/>
    <mergeCell ref="P376:V376"/>
    <mergeCell ref="D310:E310"/>
    <mergeCell ref="AD17:AF18"/>
    <mergeCell ref="P599:V599"/>
    <mergeCell ref="D101:E101"/>
    <mergeCell ref="P142:V142"/>
    <mergeCell ref="A337:O338"/>
    <mergeCell ref="D570:E570"/>
    <mergeCell ref="P574:V574"/>
    <mergeCell ref="D76:E76"/>
    <mergeCell ref="F5:G5"/>
    <mergeCell ref="A488:Z488"/>
    <mergeCell ref="A25:Z25"/>
    <mergeCell ref="P467:V467"/>
    <mergeCell ref="P67:T67"/>
    <mergeCell ref="D430:E430"/>
    <mergeCell ref="D455:E455"/>
    <mergeCell ref="D175:E175"/>
    <mergeCell ref="P186:T186"/>
    <mergeCell ref="P82:T82"/>
    <mergeCell ref="D221:E221"/>
    <mergeCell ref="V11:W11"/>
    <mergeCell ref="P253:T253"/>
    <mergeCell ref="A394:Z394"/>
    <mergeCell ref="A465:Z465"/>
    <mergeCell ref="A613:A614"/>
    <mergeCell ref="A497:O498"/>
    <mergeCell ref="P367:T367"/>
    <mergeCell ref="P2:W3"/>
    <mergeCell ref="P133:T133"/>
    <mergeCell ref="P498:V498"/>
    <mergeCell ref="D560:E560"/>
    <mergeCell ref="A57:O58"/>
    <mergeCell ref="P298:T298"/>
    <mergeCell ref="D241:E241"/>
    <mergeCell ref="P369:T369"/>
    <mergeCell ref="P54:T54"/>
    <mergeCell ref="P347:T347"/>
    <mergeCell ref="D437:E437"/>
    <mergeCell ref="D539:E539"/>
    <mergeCell ref="P412:T412"/>
    <mergeCell ref="P583:T583"/>
    <mergeCell ref="D404:E404"/>
    <mergeCell ref="D10:E10"/>
    <mergeCell ref="A23:O24"/>
    <mergeCell ref="F10:G10"/>
    <mergeCell ref="A121:O122"/>
    <mergeCell ref="P135:T135"/>
    <mergeCell ref="D562:E562"/>
    <mergeCell ref="D243:E243"/>
    <mergeCell ref="D544:E544"/>
    <mergeCell ref="P349:T349"/>
    <mergeCell ref="D475:E475"/>
    <mergeCell ref="P75:T75"/>
    <mergeCell ref="P342:T342"/>
    <mergeCell ref="P146:T146"/>
    <mergeCell ref="P406:V406"/>
    <mergeCell ref="A136:O137"/>
    <mergeCell ref="D223:E223"/>
    <mergeCell ref="D279:E279"/>
    <mergeCell ref="M17:M18"/>
    <mergeCell ref="O17:O18"/>
    <mergeCell ref="P336:T336"/>
    <mergeCell ref="A469:Z469"/>
    <mergeCell ref="W612:X612"/>
    <mergeCell ref="P430:T430"/>
    <mergeCell ref="P350:V350"/>
    <mergeCell ref="A297:Z297"/>
    <mergeCell ref="P102:T102"/>
    <mergeCell ref="P417:T417"/>
    <mergeCell ref="D531:E531"/>
    <mergeCell ref="P456:V456"/>
    <mergeCell ref="P196:T196"/>
    <mergeCell ref="D177:E177"/>
    <mergeCell ref="D33:E33"/>
    <mergeCell ref="P281:V281"/>
    <mergeCell ref="A106:Z106"/>
    <mergeCell ref="P183:T183"/>
    <mergeCell ref="D226:E226"/>
    <mergeCell ref="P354:T354"/>
    <mergeCell ref="P414:V414"/>
    <mergeCell ref="P585:V585"/>
    <mergeCell ref="A597:Z597"/>
    <mergeCell ref="P610:V610"/>
    <mergeCell ref="D450:E450"/>
    <mergeCell ref="D29:E29"/>
    <mergeCell ref="P592:V592"/>
    <mergeCell ref="D216:E216"/>
    <mergeCell ref="D265:E265"/>
    <mergeCell ref="P515:T515"/>
    <mergeCell ref="A20:Z20"/>
    <mergeCell ref="P300:V300"/>
    <mergeCell ref="P341:T341"/>
    <mergeCell ref="D384:E384"/>
    <mergeCell ref="D151:E151"/>
    <mergeCell ref="P192:V192"/>
    <mergeCell ref="A191:O192"/>
    <mergeCell ref="D449:E449"/>
    <mergeCell ref="P577:T577"/>
    <mergeCell ref="P107:T107"/>
    <mergeCell ref="D150:E150"/>
    <mergeCell ref="P278:T278"/>
    <mergeCell ref="P63:V63"/>
    <mergeCell ref="P101:T101"/>
    <mergeCell ref="D321:E321"/>
    <mergeCell ref="P576:T576"/>
    <mergeCell ref="A595:O596"/>
    <mergeCell ref="D513:E513"/>
    <mergeCell ref="A317:Z317"/>
    <mergeCell ref="D252:E252"/>
    <mergeCell ref="D550:E550"/>
    <mergeCell ref="P110:T110"/>
    <mergeCell ref="P408:T408"/>
    <mergeCell ref="P137:V137"/>
    <mergeCell ref="D218:E218"/>
    <mergeCell ref="P197:V197"/>
    <mergeCell ref="A249:Z249"/>
    <mergeCell ref="P351:V351"/>
    <mergeCell ref="P434:T434"/>
    <mergeCell ref="D171:E171"/>
    <mergeCell ref="D342:E342"/>
    <mergeCell ref="P293:T293"/>
    <mergeCell ref="D336:E336"/>
    <mergeCell ref="A9:C9"/>
    <mergeCell ref="P125:T125"/>
    <mergeCell ref="P321:T321"/>
    <mergeCell ref="D373:E373"/>
    <mergeCell ref="A413:O414"/>
    <mergeCell ref="P348:T348"/>
    <mergeCell ref="P273:V273"/>
    <mergeCell ref="D231:E231"/>
    <mergeCell ref="P39:V39"/>
    <mergeCell ref="D358:E358"/>
    <mergeCell ref="D529:E529"/>
    <mergeCell ref="P337:V337"/>
    <mergeCell ref="P508:V508"/>
    <mergeCell ref="D594:E594"/>
    <mergeCell ref="P573:V573"/>
    <mergeCell ref="Q13:R13"/>
    <mergeCell ref="P97:V97"/>
    <mergeCell ref="A93:Z93"/>
    <mergeCell ref="P268:V268"/>
    <mergeCell ref="P201:T201"/>
    <mergeCell ref="D318:E318"/>
    <mergeCell ref="P139:T139"/>
    <mergeCell ref="D389:E389"/>
    <mergeCell ref="P47:V47"/>
    <mergeCell ref="P176:T176"/>
    <mergeCell ref="P560:T560"/>
    <mergeCell ref="P241:T241"/>
    <mergeCell ref="P41:T41"/>
    <mergeCell ref="D84:E84"/>
    <mergeCell ref="D22:E22"/>
    <mergeCell ref="D155:E155"/>
    <mergeCell ref="A62:O63"/>
    <mergeCell ref="G17:G18"/>
    <mergeCell ref="P57:V57"/>
    <mergeCell ref="C612:H612"/>
    <mergeCell ref="A152:O153"/>
    <mergeCell ref="D314:E314"/>
    <mergeCell ref="A143:Z143"/>
    <mergeCell ref="P413:V413"/>
    <mergeCell ref="A289:O290"/>
    <mergeCell ref="D80:E80"/>
    <mergeCell ref="P121:V121"/>
    <mergeCell ref="P188:T188"/>
    <mergeCell ref="A182:Z182"/>
    <mergeCell ref="P42:V42"/>
    <mergeCell ref="A505:Z505"/>
    <mergeCell ref="P551:T551"/>
    <mergeCell ref="A541:O542"/>
    <mergeCell ref="A296:Z296"/>
    <mergeCell ref="D288:E288"/>
    <mergeCell ref="P148:V148"/>
    <mergeCell ref="D459:E459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H5:M5"/>
    <mergeCell ref="P158:V158"/>
    <mergeCell ref="A154:Z154"/>
    <mergeCell ref="P522:V522"/>
    <mergeCell ref="D212:E212"/>
    <mergeCell ref="P567:T567"/>
    <mergeCell ref="D146:E146"/>
    <mergeCell ref="P225:T225"/>
    <mergeCell ref="P396:T396"/>
    <mergeCell ref="D6:M6"/>
    <mergeCell ref="D439:E439"/>
    <mergeCell ref="P461:T461"/>
    <mergeCell ref="A306:Z306"/>
    <mergeCell ref="A526:O527"/>
    <mergeCell ref="P565:V565"/>
    <mergeCell ref="P175:T175"/>
    <mergeCell ref="D602:E602"/>
    <mergeCell ref="D540:E540"/>
    <mergeCell ref="D83:E83"/>
    <mergeCell ref="P162:T162"/>
    <mergeCell ref="P331:V331"/>
    <mergeCell ref="A86:O87"/>
    <mergeCell ref="P460:T460"/>
    <mergeCell ref="D319:E319"/>
    <mergeCell ref="P398:T398"/>
    <mergeCell ref="D441:E441"/>
    <mergeCell ref="D512:E512"/>
    <mergeCell ref="D368:E368"/>
    <mergeCell ref="D506:E506"/>
    <mergeCell ref="P525:T525"/>
    <mergeCell ref="P569:T569"/>
    <mergeCell ref="P177:T177"/>
    <mergeCell ref="V6:W9"/>
    <mergeCell ref="A112:O113"/>
    <mergeCell ref="P256:T256"/>
    <mergeCell ref="P554:T554"/>
    <mergeCell ref="P109:T109"/>
    <mergeCell ref="A59:Z59"/>
    <mergeCell ref="A299:O300"/>
    <mergeCell ref="D186:E186"/>
    <mergeCell ref="D435:E435"/>
    <mergeCell ref="D217:E217"/>
    <mergeCell ref="P84:T84"/>
    <mergeCell ref="P222:T222"/>
    <mergeCell ref="P22:T22"/>
    <mergeCell ref="A391:O392"/>
    <mergeCell ref="A462:O463"/>
    <mergeCell ref="P320:T320"/>
    <mergeCell ref="A580:Z580"/>
    <mergeCell ref="P314:T314"/>
    <mergeCell ref="D428:E428"/>
    <mergeCell ref="P236:V236"/>
    <mergeCell ref="P92:V92"/>
    <mergeCell ref="A88:Z88"/>
    <mergeCell ref="P257:T257"/>
    <mergeCell ref="P521:V521"/>
    <mergeCell ref="A346:Z346"/>
    <mergeCell ref="P80:T80"/>
    <mergeCell ref="Z17:Z18"/>
    <mergeCell ref="P173:V173"/>
    <mergeCell ref="A172:O173"/>
    <mergeCell ref="A283:Z283"/>
    <mergeCell ref="A388:Z388"/>
    <mergeCell ref="D446:E446"/>
    <mergeCell ref="H10:M10"/>
    <mergeCell ref="AA17:AA18"/>
    <mergeCell ref="P212:T212"/>
    <mergeCell ref="AC17:AC18"/>
    <mergeCell ref="A377:Z377"/>
    <mergeCell ref="P485:T485"/>
    <mergeCell ref="D613:D614"/>
    <mergeCell ref="P108:T108"/>
    <mergeCell ref="P279:T279"/>
    <mergeCell ref="D89:E89"/>
    <mergeCell ref="A420:Z420"/>
    <mergeCell ref="P472:T472"/>
    <mergeCell ref="P147:V147"/>
    <mergeCell ref="P254:T254"/>
    <mergeCell ref="A199:Z199"/>
    <mergeCell ref="P251:T251"/>
    <mergeCell ref="A104:O105"/>
    <mergeCell ref="P45:T45"/>
    <mergeCell ref="A235:O236"/>
    <mergeCell ref="P512:T512"/>
    <mergeCell ref="P343:T343"/>
    <mergeCell ref="P530:T530"/>
    <mergeCell ref="P318:T318"/>
    <mergeCell ref="A599:O600"/>
    <mergeCell ref="AB17:AB18"/>
    <mergeCell ref="A575:Z575"/>
    <mergeCell ref="D367:E367"/>
    <mergeCell ref="M613:M614"/>
    <mergeCell ref="P33:T33"/>
    <mergeCell ref="P475:T475"/>
    <mergeCell ref="P226:T226"/>
    <mergeCell ref="A294:O295"/>
    <mergeCell ref="P27:T27"/>
    <mergeCell ref="D75:E75"/>
    <mergeCell ref="P325:T325"/>
    <mergeCell ref="D206:E206"/>
    <mergeCell ref="P247:V247"/>
    <mergeCell ref="P390:T390"/>
    <mergeCell ref="P561:T561"/>
    <mergeCell ref="P483:V483"/>
    <mergeCell ref="A507:O508"/>
    <mergeCell ref="D298:E298"/>
    <mergeCell ref="A578:O579"/>
    <mergeCell ref="P156:T156"/>
    <mergeCell ref="P327:T327"/>
    <mergeCell ref="A587:Z587"/>
    <mergeCell ref="P105:V105"/>
    <mergeCell ref="P468:V468"/>
    <mergeCell ref="A160:Z160"/>
    <mergeCell ref="A464:Z464"/>
    <mergeCell ref="P316:V316"/>
    <mergeCell ref="D85:E85"/>
    <mergeCell ref="D207:E207"/>
    <mergeCell ref="D256:E256"/>
    <mergeCell ref="P335:T335"/>
    <mergeCell ref="D383:E383"/>
    <mergeCell ref="D481:E481"/>
    <mergeCell ref="A386:O387"/>
    <mergeCell ref="D370:E370"/>
    <mergeCell ref="P405:V405"/>
    <mergeCell ref="A401:Z401"/>
    <mergeCell ref="D222:E222"/>
    <mergeCell ref="P555:T555"/>
    <mergeCell ref="P359:T359"/>
    <mergeCell ref="A40:Z40"/>
    <mergeCell ref="P457:V457"/>
    <mergeCell ref="D374:E374"/>
    <mergeCell ref="A509:Z509"/>
    <mergeCell ref="P165:V165"/>
    <mergeCell ref="BD17:BD18"/>
    <mergeCell ref="P232:T232"/>
    <mergeCell ref="P152:V152"/>
    <mergeCell ref="P330:T330"/>
    <mergeCell ref="AE613:AE614"/>
    <mergeCell ref="D140:E140"/>
    <mergeCell ref="A275:Z275"/>
    <mergeCell ref="W613:W614"/>
    <mergeCell ref="D267:E267"/>
    <mergeCell ref="P395:T395"/>
    <mergeCell ref="D438:E438"/>
    <mergeCell ref="A511:Z511"/>
    <mergeCell ref="P517:T517"/>
    <mergeCell ref="Y613:Y614"/>
    <mergeCell ref="D359:E359"/>
    <mergeCell ref="P96:T96"/>
    <mergeCell ref="H17:H18"/>
    <mergeCell ref="P90:T90"/>
    <mergeCell ref="P532:T532"/>
    <mergeCell ref="P161:T161"/>
    <mergeCell ref="P217:T217"/>
    <mergeCell ref="P452:V452"/>
    <mergeCell ref="P459:T459"/>
    <mergeCell ref="D440:E440"/>
    <mergeCell ref="P104:V104"/>
    <mergeCell ref="D489:E489"/>
    <mergeCell ref="D427:E427"/>
    <mergeCell ref="J9:M9"/>
    <mergeCell ref="P440:T440"/>
    <mergeCell ref="D554:E554"/>
    <mergeCell ref="P538:T538"/>
    <mergeCell ref="D581:E581"/>
    <mergeCell ref="D348:E348"/>
    <mergeCell ref="D519:E519"/>
    <mergeCell ref="X613:X614"/>
    <mergeCell ref="Z613:Z614"/>
    <mergeCell ref="D56:E56"/>
    <mergeCell ref="P206:T206"/>
    <mergeCell ref="P233:T233"/>
    <mergeCell ref="P37:T37"/>
    <mergeCell ref="D176:E176"/>
    <mergeCell ref="D347:E347"/>
    <mergeCell ref="D285:E285"/>
    <mergeCell ref="P448:T448"/>
    <mergeCell ref="P602:T602"/>
    <mergeCell ref="D412:E412"/>
    <mergeCell ref="P540:T540"/>
    <mergeCell ref="P391:V391"/>
    <mergeCell ref="D583:E583"/>
    <mergeCell ref="A273:O274"/>
    <mergeCell ref="P441:T441"/>
    <mergeCell ref="D51:E51"/>
    <mergeCell ref="P506:T506"/>
    <mergeCell ref="P86:V86"/>
    <mergeCell ref="D349:E349"/>
    <mergeCell ref="P157:V157"/>
    <mergeCell ref="P213:V213"/>
    <mergeCell ref="D476:E476"/>
    <mergeCell ref="P533:T533"/>
    <mergeCell ref="P51:T51"/>
    <mergeCell ref="P26:T26"/>
    <mergeCell ref="A72:O73"/>
    <mergeCell ref="C613:C614"/>
    <mergeCell ref="E613:E614"/>
    <mergeCell ref="A261:Z261"/>
    <mergeCell ref="P507:V507"/>
    <mergeCell ref="D555:E555"/>
    <mergeCell ref="A559:Z559"/>
    <mergeCell ref="P338:V338"/>
    <mergeCell ref="P227:V227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A521:O522"/>
    <mergeCell ref="P207:T207"/>
    <mergeCell ref="A573:O574"/>
    <mergeCell ref="P172:V172"/>
    <mergeCell ref="P392:V392"/>
    <mergeCell ref="P386:V386"/>
    <mergeCell ref="P598:T598"/>
    <mergeCell ref="D371:E371"/>
    <mergeCell ref="A493:Z493"/>
    <mergeCell ref="D485:E485"/>
    <mergeCell ref="P216:T216"/>
    <mergeCell ref="P514:T514"/>
    <mergeCell ref="P489:T489"/>
    <mergeCell ref="D130:E130"/>
    <mergeCell ref="D68:E68"/>
    <mergeCell ref="D201:E201"/>
    <mergeCell ref="D335:E335"/>
    <mergeCell ref="D372:E372"/>
    <mergeCell ref="P245:T245"/>
    <mergeCell ref="A375:O376"/>
    <mergeCell ref="D188:E188"/>
    <mergeCell ref="P516:T516"/>
    <mergeCell ref="D286:E286"/>
    <mergeCell ref="P224:T224"/>
    <mergeCell ref="A141:O142"/>
    <mergeCell ref="D132:E132"/>
    <mergeCell ref="P89:T89"/>
    <mergeCell ref="P211:T211"/>
    <mergeCell ref="P309:T309"/>
    <mergeCell ref="A157:O158"/>
    <mergeCell ref="A178:O179"/>
    <mergeCell ref="D436:E436"/>
    <mergeCell ref="D534:E534"/>
    <mergeCell ref="P582:T582"/>
    <mergeCell ref="D525:E525"/>
    <mergeCell ref="D320:E320"/>
    <mergeCell ref="P470:T470"/>
    <mergeCell ref="D447:E447"/>
    <mergeCell ref="T5:U5"/>
    <mergeCell ref="P76:T76"/>
    <mergeCell ref="D119:E119"/>
    <mergeCell ref="V5:W5"/>
    <mergeCell ref="D190:E190"/>
    <mergeCell ref="A48:Z48"/>
    <mergeCell ref="D246:E246"/>
    <mergeCell ref="P294:V294"/>
    <mergeCell ref="P374:T374"/>
    <mergeCell ref="P496:T496"/>
    <mergeCell ref="D111:E111"/>
    <mergeCell ref="D233:E233"/>
    <mergeCell ref="A34:O35"/>
    <mergeCell ref="D409:E409"/>
    <mergeCell ref="Q8:R8"/>
    <mergeCell ref="P69:T69"/>
    <mergeCell ref="P140:T140"/>
    <mergeCell ref="D183:E183"/>
    <mergeCell ref="P311:T311"/>
    <mergeCell ref="P267:T267"/>
    <mergeCell ref="P438:T438"/>
    <mergeCell ref="D444:E444"/>
    <mergeCell ref="D219:E219"/>
    <mergeCell ref="A79:Z79"/>
    <mergeCell ref="T6:U9"/>
    <mergeCell ref="D340:E340"/>
    <mergeCell ref="Q10:R10"/>
    <mergeCell ref="D185:E185"/>
    <mergeCell ref="D41:E41"/>
    <mergeCell ref="A315:O316"/>
    <mergeCell ref="D277:E277"/>
    <mergeCell ref="A486:O487"/>
    <mergeCell ref="P519:T519"/>
    <mergeCell ref="A543:Z543"/>
    <mergeCell ref="P581:T581"/>
    <mergeCell ref="P497:V497"/>
    <mergeCell ref="P285:T285"/>
    <mergeCell ref="D328:E328"/>
    <mergeCell ref="P136:V136"/>
    <mergeCell ref="P228:V228"/>
    <mergeCell ref="A12:M12"/>
    <mergeCell ref="D251:E251"/>
    <mergeCell ref="A324:Z324"/>
    <mergeCell ref="A180:Z180"/>
    <mergeCell ref="P355:V355"/>
    <mergeCell ref="P501:T501"/>
    <mergeCell ref="D343:E343"/>
    <mergeCell ref="P397:T397"/>
    <mergeCell ref="AA613:AA614"/>
    <mergeCell ref="A19:Z19"/>
    <mergeCell ref="P372:T372"/>
    <mergeCell ref="P310:T310"/>
    <mergeCell ref="A14:M14"/>
    <mergeCell ref="D109:E109"/>
    <mergeCell ref="P163:T163"/>
    <mergeCell ref="A353:Z353"/>
    <mergeCell ref="D480:E480"/>
    <mergeCell ref="D551:E551"/>
    <mergeCell ref="A280:O281"/>
    <mergeCell ref="D538:E538"/>
    <mergeCell ref="D533:E533"/>
    <mergeCell ref="D582:E582"/>
    <mergeCell ref="P590:T590"/>
    <mergeCell ref="A557:O558"/>
    <mergeCell ref="P513:T513"/>
    <mergeCell ref="D52:E52"/>
    <mergeCell ref="P604:V604"/>
    <mergeCell ref="D27:E27"/>
    <mergeCell ref="P579:V579"/>
    <mergeCell ref="D325:E325"/>
    <mergeCell ref="P208:T208"/>
    <mergeCell ref="P15:T16"/>
    <mergeCell ref="D396:E396"/>
    <mergeCell ref="P450:T450"/>
    <mergeCell ref="D567:E567"/>
    <mergeCell ref="F613:F614"/>
    <mergeCell ref="D116:E116"/>
    <mergeCell ref="I612:V612"/>
    <mergeCell ref="P219:T219"/>
    <mergeCell ref="D162:E162"/>
    <mergeCell ref="P272:T272"/>
    <mergeCell ref="D156:E156"/>
    <mergeCell ref="P210:T210"/>
    <mergeCell ref="D327:E327"/>
    <mergeCell ref="D398:E398"/>
    <mergeCell ref="D454:E454"/>
    <mergeCell ref="P308:T308"/>
    <mergeCell ref="D460:E460"/>
    <mergeCell ref="D569:E569"/>
    <mergeCell ref="P185:T185"/>
    <mergeCell ref="D416:E416"/>
    <mergeCell ref="P427:T427"/>
    <mergeCell ref="P544:T544"/>
    <mergeCell ref="D264:E264"/>
    <mergeCell ref="P277:T277"/>
    <mergeCell ref="P72:V72"/>
    <mergeCell ref="F9:G9"/>
    <mergeCell ref="P53:T53"/>
    <mergeCell ref="P495:T495"/>
    <mergeCell ref="D167:E167"/>
    <mergeCell ref="D161:E161"/>
    <mergeCell ref="D232:E232"/>
    <mergeCell ref="D403:E403"/>
    <mergeCell ref="D530:E530"/>
    <mergeCell ref="P264:T264"/>
    <mergeCell ref="P68:T68"/>
    <mergeCell ref="P239:T239"/>
    <mergeCell ref="A247:O248"/>
    <mergeCell ref="A418:O419"/>
    <mergeCell ref="D169:E169"/>
    <mergeCell ref="P524:T524"/>
    <mergeCell ref="P613:P614"/>
    <mergeCell ref="R613:R614"/>
    <mergeCell ref="D532:E532"/>
    <mergeCell ref="P132:T132"/>
    <mergeCell ref="P303:T303"/>
    <mergeCell ref="A357:Z357"/>
    <mergeCell ref="P603:V603"/>
    <mergeCell ref="A44:Z44"/>
    <mergeCell ref="P486:V486"/>
    <mergeCell ref="D330:E330"/>
    <mergeCell ref="P578:V578"/>
    <mergeCell ref="P304:V304"/>
    <mergeCell ref="P596:V596"/>
    <mergeCell ref="A421:Z421"/>
    <mergeCell ref="A38:O39"/>
    <mergeCell ref="D96:E96"/>
    <mergeCell ref="P344:V344"/>
    <mergeCell ref="A5:C5"/>
    <mergeCell ref="P418:V418"/>
    <mergeCell ref="P491:V491"/>
    <mergeCell ref="A492:Z492"/>
    <mergeCell ref="D561:E561"/>
    <mergeCell ref="A237:Z237"/>
    <mergeCell ref="Q613:Q614"/>
    <mergeCell ref="P340:T340"/>
    <mergeCell ref="P191:V191"/>
    <mergeCell ref="P362:V362"/>
    <mergeCell ref="A174:Z174"/>
    <mergeCell ref="P591:V591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P431:T431"/>
    <mergeCell ref="D103:E103"/>
    <mergeCell ref="D37:E37"/>
    <mergeCell ref="A238:Z238"/>
    <mergeCell ref="D230:E230"/>
    <mergeCell ref="P358:T358"/>
    <mergeCell ref="D168:E168"/>
    <mergeCell ref="P380:V380"/>
    <mergeCell ref="P529:T529"/>
    <mergeCell ref="D466:E466"/>
    <mergeCell ref="P66:T66"/>
    <mergeCell ref="D9:E9"/>
    <mergeCell ref="Q9:R9"/>
    <mergeCell ref="P463:V463"/>
    <mergeCell ref="A393:Z393"/>
    <mergeCell ref="P312:T312"/>
    <mergeCell ref="D255:E255"/>
    <mergeCell ref="P478:V478"/>
    <mergeCell ref="A159:Z159"/>
    <mergeCell ref="A601:Z601"/>
    <mergeCell ref="Q11:R11"/>
    <mergeCell ref="P205:T205"/>
    <mergeCell ref="A588:Z588"/>
    <mergeCell ref="A6:C6"/>
    <mergeCell ref="D309:E309"/>
    <mergeCell ref="A322:O323"/>
    <mergeCell ref="P118:T118"/>
    <mergeCell ref="P416:T416"/>
    <mergeCell ref="P167:T167"/>
    <mergeCell ref="D26:E26"/>
    <mergeCell ref="P403:T403"/>
    <mergeCell ref="A259:O260"/>
    <mergeCell ref="P378:T378"/>
    <mergeCell ref="D517:E517"/>
    <mergeCell ref="P117:T117"/>
    <mergeCell ref="P55:T55"/>
    <mergeCell ref="D311:E311"/>
    <mergeCell ref="P480:T480"/>
    <mergeCell ref="Q12:R12"/>
    <mergeCell ref="D90:E90"/>
    <mergeCell ref="P169:T169"/>
    <mergeCell ref="P411:T411"/>
    <mergeCell ref="P442:T442"/>
    <mergeCell ref="D448:E448"/>
    <mergeCell ref="O613:O614"/>
    <mergeCell ref="D31:E31"/>
    <mergeCell ref="A166:Z166"/>
    <mergeCell ref="A482:O483"/>
    <mergeCell ref="P286:T286"/>
    <mergeCell ref="D329:E329"/>
    <mergeCell ref="P584:T584"/>
    <mergeCell ref="P131:T131"/>
    <mergeCell ref="D108:E108"/>
    <mergeCell ref="P187:T187"/>
    <mergeCell ref="P258:T258"/>
    <mergeCell ref="P429:T429"/>
    <mergeCell ref="D369:E369"/>
    <mergeCell ref="A304:O305"/>
    <mergeCell ref="P52:T52"/>
    <mergeCell ref="P494:T494"/>
    <mergeCell ref="AG17:AG18"/>
    <mergeCell ref="P423:T423"/>
    <mergeCell ref="P223:T223"/>
    <mergeCell ref="P556:T556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P572:T572"/>
    <mergeCell ref="P168:T168"/>
    <mergeCell ref="D211:E211"/>
    <mergeCell ref="D1:F1"/>
    <mergeCell ref="P466:T466"/>
    <mergeCell ref="P46:V46"/>
    <mergeCell ref="A456:O457"/>
    <mergeCell ref="A307:Z307"/>
    <mergeCell ref="A164:O165"/>
    <mergeCell ref="J17:J18"/>
    <mergeCell ref="D82:E82"/>
    <mergeCell ref="A91:O92"/>
    <mergeCell ref="L17:L18"/>
    <mergeCell ref="D240:E240"/>
    <mergeCell ref="P255:T255"/>
    <mergeCell ref="A100:Z100"/>
    <mergeCell ref="P490:V490"/>
    <mergeCell ref="D334:E334"/>
    <mergeCell ref="A407:Z407"/>
    <mergeCell ref="A115:Z115"/>
    <mergeCell ref="A382:Z382"/>
    <mergeCell ref="P112:V112"/>
    <mergeCell ref="P557:V557"/>
    <mergeCell ref="P428:T428"/>
    <mergeCell ref="P284:T284"/>
    <mergeCell ref="P17:T18"/>
    <mergeCell ref="A229:Z229"/>
    <mergeCell ref="A545:O546"/>
    <mergeCell ref="P323:V323"/>
    <mergeCell ref="P34:V34"/>
    <mergeCell ref="A301:Z301"/>
    <mergeCell ref="P214:V214"/>
    <mergeCell ref="D590:E590"/>
    <mergeCell ref="A603:O604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D272:E272"/>
    <mergeCell ref="D443:E443"/>
    <mergeCell ref="D210:E210"/>
    <mergeCell ref="D514:E514"/>
    <mergeCell ref="P571:T571"/>
    <mergeCell ref="D308:E308"/>
    <mergeCell ref="A605:O610"/>
    <mergeCell ref="D209:E209"/>
    <mergeCell ref="A282:Z282"/>
    <mergeCell ref="A453:Z453"/>
    <mergeCell ref="P402:T402"/>
    <mergeCell ref="D245:E245"/>
    <mergeCell ref="D445:E445"/>
    <mergeCell ref="D516:E516"/>
    <mergeCell ref="P116:T116"/>
    <mergeCell ref="D224:E224"/>
    <mergeCell ref="P103:T103"/>
    <mergeCell ref="P474:T474"/>
    <mergeCell ref="A227:O228"/>
    <mergeCell ref="A566:Z566"/>
    <mergeCell ref="D284:E284"/>
    <mergeCell ref="A528:Z528"/>
    <mergeCell ref="A74:Z74"/>
    <mergeCell ref="P539:T539"/>
    <mergeCell ref="D520:E520"/>
    <mergeCell ref="P120:T120"/>
    <mergeCell ref="D501:E501"/>
    <mergeCell ref="G613:G614"/>
    <mergeCell ref="D28:E28"/>
    <mergeCell ref="D495:E495"/>
    <mergeCell ref="A535:O536"/>
    <mergeCell ref="D326:E326"/>
    <mergeCell ref="P605:V605"/>
    <mergeCell ref="P476:T476"/>
    <mergeCell ref="I613:I614"/>
    <mergeCell ref="D313:E313"/>
    <mergeCell ref="D584:E584"/>
    <mergeCell ref="P184:T184"/>
    <mergeCell ref="D432:E432"/>
    <mergeCell ref="D117:E117"/>
    <mergeCell ref="P171:T171"/>
    <mergeCell ref="D55:E55"/>
    <mergeCell ref="D30:E30"/>
    <mergeCell ref="P242:T242"/>
    <mergeCell ref="D524:E524"/>
    <mergeCell ref="P607:V607"/>
    <mergeCell ref="D67:E67"/>
    <mergeCell ref="D303:E303"/>
    <mergeCell ref="P553:T553"/>
    <mergeCell ref="D496:E496"/>
    <mergeCell ref="D94:E94"/>
    <mergeCell ref="D8:M8"/>
    <mergeCell ref="D379:E379"/>
    <mergeCell ref="P563:T563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95:T95"/>
    <mergeCell ref="P266:T266"/>
    <mergeCell ref="P502:T502"/>
    <mergeCell ref="D470:E470"/>
    <mergeCell ref="H1:Q1"/>
    <mergeCell ref="P38:V38"/>
    <mergeCell ref="P280:V280"/>
    <mergeCell ref="P274:V274"/>
    <mergeCell ref="A99:Z99"/>
    <mergeCell ref="P345:V345"/>
    <mergeCell ref="A292:Z292"/>
    <mergeCell ref="P541:V541"/>
    <mergeCell ref="D5:E5"/>
    <mergeCell ref="P98:V98"/>
    <mergeCell ref="D417:E417"/>
    <mergeCell ref="P471:T471"/>
    <mergeCell ref="D69:E69"/>
    <mergeCell ref="P240:T240"/>
    <mergeCell ref="D354:E354"/>
    <mergeCell ref="P32:T32"/>
    <mergeCell ref="P230:T230"/>
    <mergeCell ref="AC613:AC614"/>
    <mergeCell ref="D66:E66"/>
    <mergeCell ref="P113:V113"/>
    <mergeCell ref="D126:E126"/>
    <mergeCell ref="P145:T145"/>
    <mergeCell ref="P443:T443"/>
    <mergeCell ref="D253:E253"/>
    <mergeCell ref="D53:E53"/>
    <mergeCell ref="P552:T552"/>
    <mergeCell ref="D411:E411"/>
    <mergeCell ref="A149:Z149"/>
    <mergeCell ref="P209:T209"/>
    <mergeCell ref="P445:T445"/>
    <mergeCell ref="W17:W18"/>
    <mergeCell ref="A50:Z50"/>
    <mergeCell ref="P332:V332"/>
    <mergeCell ref="P503:V503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D442:E442"/>
    <mergeCell ref="A451:O452"/>
    <mergeCell ref="D502:E502"/>
    <mergeCell ref="D302:E302"/>
    <mergeCell ref="H613:H614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P235:V235"/>
    <mergeCell ref="D258:E258"/>
    <mergeCell ref="P477:V477"/>
    <mergeCell ref="D556:E556"/>
    <mergeCell ref="D494:E494"/>
    <mergeCell ref="P404:T404"/>
    <mergeCell ref="D518:E518"/>
    <mergeCell ref="P81:T81"/>
    <mergeCell ref="P56:T56"/>
    <mergeCell ref="D124:E124"/>
    <mergeCell ref="D195:E195"/>
    <mergeCell ref="D189:E189"/>
    <mergeCell ref="P252:T252"/>
    <mergeCell ref="P299:V299"/>
    <mergeCell ref="D360:E360"/>
    <mergeCell ref="D287:E287"/>
    <mergeCell ref="P170:T170"/>
    <mergeCell ref="P366:T366"/>
    <mergeCell ref="P379:T379"/>
    <mergeCell ref="A422:Z422"/>
    <mergeCell ref="D431:E431"/>
    <mergeCell ref="D474:E474"/>
    <mergeCell ref="P609:V609"/>
    <mergeCell ref="P328:T328"/>
    <mergeCell ref="D134:E134"/>
    <mergeCell ref="P384:T384"/>
    <mergeCell ref="D205:E205"/>
    <mergeCell ref="P455:T455"/>
    <mergeCell ref="D572:E572"/>
    <mergeCell ref="A585:O586"/>
    <mergeCell ref="P520:T520"/>
    <mergeCell ref="A365:Z365"/>
    <mergeCell ref="P542:V542"/>
    <mergeCell ref="D563:E563"/>
    <mergeCell ref="R1:T1"/>
    <mergeCell ref="P28:T28"/>
    <mergeCell ref="D71:E71"/>
    <mergeCell ref="P150:T150"/>
    <mergeCell ref="P221:T221"/>
    <mergeCell ref="P326:T326"/>
    <mergeCell ref="P586:V586"/>
    <mergeCell ref="A503:O504"/>
    <mergeCell ref="A46:O47"/>
    <mergeCell ref="P432:T432"/>
    <mergeCell ref="P400:V400"/>
    <mergeCell ref="P30:T30"/>
    <mergeCell ref="P77:V77"/>
    <mergeCell ref="P375:V375"/>
    <mergeCell ref="A147:O148"/>
    <mergeCell ref="P179:V179"/>
    <mergeCell ref="V10:W10"/>
    <mergeCell ref="P564:V564"/>
    <mergeCell ref="D7:M7"/>
    <mergeCell ref="P570:T570"/>
    <mergeCell ref="P594:T594"/>
    <mergeCell ref="H9:I9"/>
    <mergeCell ref="D45:E45"/>
    <mergeCell ref="P24:V24"/>
    <mergeCell ref="A49:Z49"/>
    <mergeCell ref="A490:O491"/>
    <mergeCell ref="P322:V322"/>
    <mergeCell ref="P260:V260"/>
    <mergeCell ref="A36:Z36"/>
    <mergeCell ref="P389:T389"/>
    <mergeCell ref="P558:V558"/>
    <mergeCell ref="P454:T454"/>
    <mergeCell ref="P545:V545"/>
    <mergeCell ref="D568:E568"/>
    <mergeCell ref="P259:V259"/>
    <mergeCell ref="P155:T155"/>
    <mergeCell ref="P153:V153"/>
    <mergeCell ref="D70:E70"/>
    <mergeCell ref="A350:O351"/>
    <mergeCell ref="P220:T220"/>
    <mergeCell ref="A65:Z65"/>
    <mergeCell ref="D263:E263"/>
    <mergeCell ref="D312:E312"/>
    <mergeCell ref="A363:Z363"/>
    <mergeCell ref="P518:T518"/>
    <mergeCell ref="P562:T562"/>
    <mergeCell ref="D429:E429"/>
    <mergeCell ref="P29:T29"/>
    <mergeCell ref="A97:O98"/>
    <mergeCell ref="P535:V535"/>
    <mergeCell ref="D81:E81"/>
    <mergeCell ref="P94:T94"/>
    <mergeCell ref="D473:E473"/>
    <mergeCell ref="A510:Z510"/>
    <mergeCell ref="D60:E60"/>
    <mergeCell ref="P244:T244"/>
    <mergeCell ref="D187:E187"/>
    <mergeCell ref="P437:T437"/>
    <mergeCell ref="A361:O362"/>
    <mergeCell ref="P231:T231"/>
    <mergeCell ref="D423:E423"/>
    <mergeCell ref="P302:T302"/>
    <mergeCell ref="P87:V87"/>
    <mergeCell ref="A352:Z352"/>
    <mergeCell ref="D410:E410"/>
    <mergeCell ref="A276:Z276"/>
    <mergeCell ref="P451:V451"/>
    <mergeCell ref="D472:E472"/>
    <mergeCell ref="A270:Z270"/>
    <mergeCell ref="P265:T265"/>
    <mergeCell ref="D208:E208"/>
    <mergeCell ref="P119:T119"/>
    <mergeCell ref="P246:T246"/>
    <mergeCell ref="P62:V62"/>
    <mergeCell ref="P127:V127"/>
    <mergeCell ref="A123:Z123"/>
    <mergeCell ref="P198:V198"/>
    <mergeCell ref="D390:E390"/>
    <mergeCell ref="A250:Z250"/>
    <mergeCell ref="D118:E118"/>
    <mergeCell ref="D220:E220"/>
    <mergeCell ref="A127:O128"/>
    <mergeCell ref="D385:E385"/>
    <mergeCell ref="D257:E25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806</v>
      </c>
      <c r="C6" s="47" t="s">
        <v>807</v>
      </c>
      <c r="D6" s="47" t="s">
        <v>808</v>
      </c>
      <c r="E6" s="47"/>
    </row>
    <row r="7" spans="2:8" x14ac:dyDescent="0.2">
      <c r="B7" s="47" t="s">
        <v>809</v>
      </c>
      <c r="C7" s="47" t="s">
        <v>810</v>
      </c>
      <c r="D7" s="47" t="s">
        <v>811</v>
      </c>
      <c r="E7" s="47"/>
    </row>
    <row r="8" spans="2:8" x14ac:dyDescent="0.2">
      <c r="B8" s="47" t="s">
        <v>14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1" spans="2:8" x14ac:dyDescent="0.2">
      <c r="B11" s="47" t="s">
        <v>817</v>
      </c>
      <c r="C11" s="47" t="s">
        <v>807</v>
      </c>
      <c r="D11" s="47"/>
      <c r="E11" s="47"/>
    </row>
    <row r="13" spans="2:8" x14ac:dyDescent="0.2">
      <c r="B13" s="47" t="s">
        <v>818</v>
      </c>
      <c r="C13" s="47" t="s">
        <v>810</v>
      </c>
      <c r="D13" s="47"/>
      <c r="E13" s="47"/>
    </row>
    <row r="15" spans="2:8" x14ac:dyDescent="0.2">
      <c r="B15" s="47" t="s">
        <v>819</v>
      </c>
      <c r="C15" s="47" t="s">
        <v>812</v>
      </c>
      <c r="D15" s="47"/>
      <c r="E15" s="47"/>
    </row>
    <row r="17" spans="2:5" x14ac:dyDescent="0.2">
      <c r="B17" s="47" t="s">
        <v>820</v>
      </c>
      <c r="C17" s="47" t="s">
        <v>815</v>
      </c>
      <c r="D17" s="47"/>
      <c r="E17" s="47"/>
    </row>
    <row r="19" spans="2:5" x14ac:dyDescent="0.2">
      <c r="B19" s="47" t="s">
        <v>821</v>
      </c>
      <c r="C19" s="47"/>
      <c r="D19" s="47"/>
      <c r="E19" s="47"/>
    </row>
    <row r="20" spans="2:5" x14ac:dyDescent="0.2">
      <c r="B20" s="47" t="s">
        <v>822</v>
      </c>
      <c r="C20" s="47"/>
      <c r="D20" s="47"/>
      <c r="E20" s="47"/>
    </row>
    <row r="21" spans="2:5" x14ac:dyDescent="0.2">
      <c r="B21" s="47" t="s">
        <v>823</v>
      </c>
      <c r="C21" s="47"/>
      <c r="D21" s="47"/>
      <c r="E21" s="47"/>
    </row>
    <row r="22" spans="2:5" x14ac:dyDescent="0.2">
      <c r="B22" s="47" t="s">
        <v>824</v>
      </c>
      <c r="C22" s="47"/>
      <c r="D22" s="47"/>
      <c r="E22" s="47"/>
    </row>
    <row r="23" spans="2:5" x14ac:dyDescent="0.2">
      <c r="B23" s="47" t="s">
        <v>825</v>
      </c>
      <c r="C23" s="47"/>
      <c r="D23" s="47"/>
      <c r="E23" s="47"/>
    </row>
    <row r="24" spans="2:5" x14ac:dyDescent="0.2">
      <c r="B24" s="47" t="s">
        <v>826</v>
      </c>
      <c r="C24" s="47"/>
      <c r="D24" s="47"/>
      <c r="E24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1279</vt:i4>
      </vt:variant>
    </vt:vector>
  </HeadingPairs>
  <TitlesOfParts>
    <vt:vector size="12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2024-08-09T07:21:45Z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