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<sst xmlns="http://schemas.openxmlformats.org/spreadsheetml/2006/main" count="812" uniqueCount="327">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</sst>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/>
      <c r="I5" s="174"/>
      <c r="J5" s="174"/>
      <c r="K5" s="172"/>
      <c r="M5" s="25" t="s">
        <v>9</v>
      </c>
      <c r="N5" s="175">
        <v>45212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Пятница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100</v>
      </c>
      <c r="V30" s="160">
        <f>IFERROR(IF(U30="","",U30),"")</f>
        <v>100</v>
      </c>
      <c r="W30" s="37">
        <f>IFERROR(IF(U30="","",U30*0.00936),"")</f>
        <v>0.93600000000000005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100</v>
      </c>
      <c r="V32" s="161">
        <f>IFERROR(SUM(V28:V31),"0")</f>
        <v>100</v>
      </c>
      <c r="W32" s="161">
        <f>IFERROR(IF(W28="",0,W28),"0")+IFERROR(IF(W29="",0,W29),"0")+IFERROR(IF(W30="",0,W30),"0")+IFERROR(IF(W31="",0,W31),"0")</f>
        <v>0.93600000000000005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150</v>
      </c>
      <c r="V33" s="161">
        <f>IFERROR(SUMPRODUCT(V28:V31*H28:H31),"0")</f>
        <v>150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0</v>
      </c>
      <c r="V39" s="160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0</v>
      </c>
      <c r="V40" s="161">
        <f>IFERROR(SUM(V36:V39),"0")</f>
        <v>0</v>
      </c>
      <c r="W40" s="161">
        <f>IFERROR(IF(W36="",0,W36),"0")+IFERROR(IF(W37="",0,W37),"0")+IFERROR(IF(W38="",0,W38),"0")+IFERROR(IF(W39="",0,W39),"0")</f>
        <v>0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0</v>
      </c>
      <c r="V41" s="161">
        <f>IFERROR(SUMPRODUCT(V36:V39*H36:H39),"0")</f>
        <v>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15</v>
      </c>
      <c r="V44" s="160">
        <f>IFERROR(IF(U44="","",U44),"")</f>
        <v>15</v>
      </c>
      <c r="W44" s="37">
        <f>IFERROR(IF(U44="","",U44*0.0095),"")</f>
        <v>0.14249999999999999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40</v>
      </c>
      <c r="V45" s="160">
        <f>IFERROR(IF(U45="","",U45),"")</f>
        <v>40</v>
      </c>
      <c r="W45" s="37">
        <f>IFERROR(IF(U45="","",U45*0.0095),"")</f>
        <v>0.38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55</v>
      </c>
      <c r="V46" s="161">
        <f>IFERROR(SUM(V44:V45),"0")</f>
        <v>55</v>
      </c>
      <c r="W46" s="161">
        <f>IFERROR(IF(W44="",0,W44),"0")+IFERROR(IF(W45="",0,W45),"0")</f>
        <v>0.52249999999999996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66</v>
      </c>
      <c r="V47" s="161">
        <f>IFERROR(SUMPRODUCT(V44:V45*H44:H45),"0")</f>
        <v>66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5</v>
      </c>
      <c r="V50" s="160">
        <f t="shared" ref="V50:V57" si="0">IFERROR(IF(U50="","",U50),"")</f>
        <v>5</v>
      </c>
      <c r="W50" s="37">
        <f t="shared" ref="W50:W57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125</v>
      </c>
      <c r="V51" s="160">
        <f t="shared" si="0"/>
        <v>125</v>
      </c>
      <c r="W51" s="37">
        <f t="shared" si="1"/>
        <v>1.9375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110</v>
      </c>
      <c r="V53" s="160">
        <f t="shared" si="0"/>
        <v>110</v>
      </c>
      <c r="W53" s="37">
        <f t="shared" si="1"/>
        <v>1.7050000000000001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15</v>
      </c>
      <c r="V55" s="160">
        <f t="shared" si="0"/>
        <v>15</v>
      </c>
      <c r="W55" s="37">
        <f t="shared" si="1"/>
        <v>0.23249999999999998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0</v>
      </c>
      <c r="V56" s="160">
        <f t="shared" si="0"/>
        <v>0</v>
      </c>
      <c r="W56" s="37">
        <f t="shared" si="1"/>
        <v>0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141</v>
      </c>
      <c r="V57" s="160">
        <f t="shared" si="0"/>
        <v>141</v>
      </c>
      <c r="W57" s="37">
        <f t="shared" si="1"/>
        <v>2.1854999999999998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396</v>
      </c>
      <c r="V58" s="161">
        <f>IFERROR(SUM(V50:V57),"0")</f>
        <v>396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6.1379999999999999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2814.3999999999996</v>
      </c>
      <c r="V59" s="161">
        <f>IFERROR(SUMPRODUCT(V50:V57*H50:H57),"0")</f>
        <v>2814.3999999999996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40</v>
      </c>
      <c r="V64" s="160">
        <f>IFERROR(IF(U64="","",U64),"")</f>
        <v>40</v>
      </c>
      <c r="W64" s="37">
        <f>IFERROR(IF(U64="","",U64*0.00866),"")</f>
        <v>0.34639999999999999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40</v>
      </c>
      <c r="V65" s="161">
        <f>IFERROR(SUM(V62:V64),"0")</f>
        <v>40</v>
      </c>
      <c r="W65" s="161">
        <f>IFERROR(IF(W62="",0,W62),"0")+IFERROR(IF(W63="",0,W63),"0")+IFERROR(IF(W64="",0,W64),"0")</f>
        <v>0.34639999999999999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200</v>
      </c>
      <c r="V66" s="161">
        <f>IFERROR(SUMPRODUCT(V62:V64*H62:H64),"0")</f>
        <v>200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5</v>
      </c>
      <c r="V74" s="160">
        <f>IFERROR(IF(U74="","",U74),"")</f>
        <v>5</v>
      </c>
      <c r="W74" s="37">
        <f>IFERROR(IF(U74="","",U74*0.01788),"")</f>
        <v>8.9400000000000007E-2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15</v>
      </c>
      <c r="V75" s="160">
        <f>IFERROR(IF(U75="","",U75),"")</f>
        <v>15</v>
      </c>
      <c r="W75" s="37">
        <f>IFERROR(IF(U75="","",U75*0.01788),"")</f>
        <v>0.26819999999999999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20</v>
      </c>
      <c r="V76" s="161">
        <f>IFERROR(SUM(V74:V75),"0")</f>
        <v>20</v>
      </c>
      <c r="W76" s="161">
        <f>IFERROR(IF(W74="",0,W74),"0")+IFERROR(IF(W75="",0,W75),"0")</f>
        <v>0.35760000000000003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72</v>
      </c>
      <c r="V77" s="161">
        <f>IFERROR(SUMPRODUCT(V74:V75*H74:H75),"0")</f>
        <v>72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30</v>
      </c>
      <c r="V80" s="160">
        <f t="shared" ref="V80:V85" si="2">IFERROR(IF(U80="","",U80),"")</f>
        <v>30</v>
      </c>
      <c r="W80" s="37">
        <f t="shared" ref="W80:W85" si="3">IFERROR(IF(U80="","",U80*0.01788),"")</f>
        <v>0.53639999999999999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50</v>
      </c>
      <c r="V81" s="160">
        <f t="shared" si="2"/>
        <v>50</v>
      </c>
      <c r="W81" s="37">
        <f t="shared" si="3"/>
        <v>0.89400000000000002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197</v>
      </c>
      <c r="V82" s="160">
        <f t="shared" si="2"/>
        <v>197</v>
      </c>
      <c r="W82" s="37">
        <f t="shared" si="3"/>
        <v>3.5223599999999999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200</v>
      </c>
      <c r="V85" s="160">
        <f t="shared" si="2"/>
        <v>200</v>
      </c>
      <c r="W85" s="37">
        <f t="shared" si="3"/>
        <v>3.5760000000000001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477</v>
      </c>
      <c r="V86" s="161">
        <f>IFERROR(SUM(V80:V85),"0")</f>
        <v>477</v>
      </c>
      <c r="W86" s="161">
        <f>IFERROR(IF(W80="",0,W80),"0")+IFERROR(IF(W81="",0,W81),"0")+IFERROR(IF(W82="",0,W82),"0")+IFERROR(IF(W83="",0,W83),"0")+IFERROR(IF(W84="",0,W84),"0")+IFERROR(IF(W85="",0,W85),"0")</f>
        <v>8.5287600000000001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1735.2</v>
      </c>
      <c r="V87" s="161">
        <f>IFERROR(SUMPRODUCT(V80:V85*H80:H85),"0")</f>
        <v>1735.2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20</v>
      </c>
      <c r="V90" s="160">
        <f>IFERROR(IF(U90="","",U90),"")</f>
        <v>20</v>
      </c>
      <c r="W90" s="37">
        <f>IFERROR(IF(U90="","",U90*0.00936),"")</f>
        <v>0.18720000000000001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20</v>
      </c>
      <c r="V93" s="161">
        <f>IFERROR(SUM(V90:V92),"0")</f>
        <v>20</v>
      </c>
      <c r="W93" s="161">
        <f>IFERROR(IF(W90="",0,W90),"0")+IFERROR(IF(W91="",0,W91),"0")+IFERROR(IF(W92="",0,W92),"0")</f>
        <v>0.18720000000000001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43.2</v>
      </c>
      <c r="V94" s="161">
        <f>IFERROR(SUMPRODUCT(V90:V92*H90:H92),"0")</f>
        <v>43.2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20</v>
      </c>
      <c r="V98" s="160">
        <f t="shared" si="4"/>
        <v>20</v>
      </c>
      <c r="W98" s="37">
        <f t="shared" si="5"/>
        <v>0.31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75</v>
      </c>
      <c r="V99" s="160">
        <f t="shared" si="4"/>
        <v>75</v>
      </c>
      <c r="W99" s="37">
        <f t="shared" si="5"/>
        <v>1.1625000000000001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30</v>
      </c>
      <c r="V101" s="160">
        <f t="shared" si="4"/>
        <v>30</v>
      </c>
      <c r="W101" s="37">
        <f t="shared" si="5"/>
        <v>0.46499999999999997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150</v>
      </c>
      <c r="V103" s="160">
        <f t="shared" si="4"/>
        <v>150</v>
      </c>
      <c r="W103" s="37">
        <f t="shared" si="5"/>
        <v>2.3250000000000002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275</v>
      </c>
      <c r="V104" s="161">
        <f>IFERROR(SUM(V97:V103),"0")</f>
        <v>275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4.2625000000000002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1964</v>
      </c>
      <c r="V105" s="161">
        <f>IFERROR(SUMPRODUCT(V97:V103*H97:H103),"0")</f>
        <v>1964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197</v>
      </c>
      <c r="V108" s="160">
        <f>IFERROR(IF(U108="","",U108),"")</f>
        <v>197</v>
      </c>
      <c r="W108" s="37">
        <f>IFERROR(IF(U108="","",U108*0.01788),"")</f>
        <v>3.5223599999999999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220</v>
      </c>
      <c r="V109" s="160">
        <f>IFERROR(IF(U109="","",U109),"")</f>
        <v>220</v>
      </c>
      <c r="W109" s="37">
        <f>IFERROR(IF(U109="","",U109*0.01788),"")</f>
        <v>3.9336000000000002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417</v>
      </c>
      <c r="V110" s="161">
        <f>IFERROR(SUM(V108:V109),"0")</f>
        <v>417</v>
      </c>
      <c r="W110" s="161">
        <f>IFERROR(IF(W108="",0,W108),"0")+IFERROR(IF(W109="",0,W109),"0")</f>
        <v>7.4559600000000001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1251</v>
      </c>
      <c r="V111" s="161">
        <f>IFERROR(SUMPRODUCT(V108:V109*H108:H109),"0")</f>
        <v>1251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112</v>
      </c>
      <c r="V114" s="160">
        <f>IFERROR(IF(U114="","",U114),"")</f>
        <v>112</v>
      </c>
      <c r="W114" s="37">
        <f>IFERROR(IF(U114="","",U114*0.01788),"")</f>
        <v>2.0025599999999999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112</v>
      </c>
      <c r="V115" s="161">
        <f>IFERROR(SUM(V114:V114),"0")</f>
        <v>112</v>
      </c>
      <c r="W115" s="161">
        <f>IFERROR(IF(W114="",0,W114),"0")</f>
        <v>2.0025599999999999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336</v>
      </c>
      <c r="V116" s="161">
        <f>IFERROR(SUMPRODUCT(V114:V114*H114:H114),"0")</f>
        <v>336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40</v>
      </c>
      <c r="V121" s="160">
        <f>IFERROR(IF(U121="","",U121),"")</f>
        <v>40</v>
      </c>
      <c r="W121" s="37">
        <f>IFERROR(IF(U121="","",U121*0.01788),"")</f>
        <v>0.71520000000000006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46</v>
      </c>
      <c r="V122" s="160">
        <f>IFERROR(IF(U122="","",U122),"")</f>
        <v>46</v>
      </c>
      <c r="W122" s="37">
        <f>IFERROR(IF(U122="","",U122*0.01788),"")</f>
        <v>0.82247999999999999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86</v>
      </c>
      <c r="V123" s="161">
        <f>IFERROR(SUM(V119:V122),"0")</f>
        <v>86</v>
      </c>
      <c r="W123" s="161">
        <f>IFERROR(IF(W119="",0,W119),"0")+IFERROR(IF(W120="",0,W120),"0")+IFERROR(IF(W121="",0,W121),"0")+IFERROR(IF(W122="",0,W122),"0")</f>
        <v>1.5376799999999999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258</v>
      </c>
      <c r="V124" s="161">
        <f>IFERROR(SUMPRODUCT(V119:V122*H119:H122),"0")</f>
        <v>258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33</v>
      </c>
      <c r="V148" s="160">
        <f>IFERROR(IF(U148="","",U148),"")</f>
        <v>33</v>
      </c>
      <c r="W148" s="37">
        <f>IFERROR(IF(U148="","",U148*0.0155),"")</f>
        <v>0.51149999999999995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33</v>
      </c>
      <c r="V149" s="161">
        <f>IFERROR(SUM(V148:V148),"0")</f>
        <v>33</v>
      </c>
      <c r="W149" s="161">
        <f>IFERROR(IF(W148="",0,W148),"0")</f>
        <v>0.51149999999999995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198</v>
      </c>
      <c r="V150" s="161">
        <f>IFERROR(SUMPRODUCT(V148:V148*H148:H148),"0")</f>
        <v>198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19</v>
      </c>
      <c r="V152" s="160">
        <f>IFERROR(IF(U152="","",U152),"")</f>
        <v>19</v>
      </c>
      <c r="W152" s="37">
        <f>IFERROR(IF(U152="","",U152*0.00936),"")</f>
        <v>0.17784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19</v>
      </c>
      <c r="V153" s="160">
        <f>IFERROR(IF(U153="","",U153),"")</f>
        <v>19</v>
      </c>
      <c r="W153" s="37">
        <f>IFERROR(IF(U153="","",U153*0.00936),"")</f>
        <v>0.17784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200</v>
      </c>
      <c r="V154" s="160">
        <f>IFERROR(IF(U154="","",U154),"")</f>
        <v>200</v>
      </c>
      <c r="W154" s="37">
        <f>IFERROR(IF(U154="","",U154*0.0155),"")</f>
        <v>3.1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54</v>
      </c>
      <c r="V155" s="160">
        <f>IFERROR(IF(U155="","",U155),"")</f>
        <v>54</v>
      </c>
      <c r="W155" s="37">
        <f>IFERROR(IF(U155="","",U155*0.00936),"")</f>
        <v>0.50544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292</v>
      </c>
      <c r="V156" s="161">
        <f>IFERROR(SUM(V152:V155),"0")</f>
        <v>292</v>
      </c>
      <c r="W156" s="161">
        <f>IFERROR(IF(W152="",0,W152),"0")+IFERROR(IF(W153="",0,W153),"0")+IFERROR(IF(W154="",0,W154),"0")+IFERROR(IF(W155="",0,W155),"0")</f>
        <v>3.9611200000000002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1223.56</v>
      </c>
      <c r="V157" s="161">
        <f>IFERROR(SUMPRODUCT(V152:V155*H152:H155),"0")</f>
        <v>1223.56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40</v>
      </c>
      <c r="V159" s="160">
        <f t="shared" ref="V159:V168" si="6">IFERROR(IF(U159="","",U159),"")</f>
        <v>40</v>
      </c>
      <c r="W159" s="37">
        <f t="shared" ref="W159:W164" si="7">IFERROR(IF(U159="","",U159*0.00936),"")</f>
        <v>0.37440000000000001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8</v>
      </c>
      <c r="V160" s="160">
        <f t="shared" si="6"/>
        <v>8</v>
      </c>
      <c r="W160" s="37">
        <f t="shared" si="7"/>
        <v>7.4880000000000002E-2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81</v>
      </c>
      <c r="V161" s="160">
        <f t="shared" si="6"/>
        <v>81</v>
      </c>
      <c r="W161" s="37">
        <f t="shared" si="7"/>
        <v>0.75816000000000006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9</v>
      </c>
      <c r="V163" s="160">
        <f t="shared" si="6"/>
        <v>9</v>
      </c>
      <c r="W163" s="37">
        <f t="shared" si="7"/>
        <v>8.4240000000000009E-2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32</v>
      </c>
      <c r="V164" s="160">
        <f t="shared" si="6"/>
        <v>32</v>
      </c>
      <c r="W164" s="37">
        <f t="shared" si="7"/>
        <v>0.29952000000000001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27</v>
      </c>
      <c r="V165" s="160">
        <f t="shared" si="6"/>
        <v>27</v>
      </c>
      <c r="W165" s="37">
        <f>IFERROR(IF(U165="","",U165*0.0155),"")</f>
        <v>0.41849999999999998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40</v>
      </c>
      <c r="V168" s="160">
        <f t="shared" si="6"/>
        <v>40</v>
      </c>
      <c r="W168" s="37">
        <f>IFERROR(IF(U168="","",U168*0.00936),"")</f>
        <v>0.37440000000000001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237</v>
      </c>
      <c r="V169" s="161">
        <f>IFERROR(SUM(V159:V168),"0")</f>
        <v>237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2.3841000000000001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869.5</v>
      </c>
      <c r="V170" s="161">
        <f>IFERROR(SUMPRODUCT(V159:V168*H159:H168),"0")</f>
        <v>869.5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10</v>
      </c>
      <c r="V179" s="160">
        <f>IFERROR(IF(U179="","",U179),"")</f>
        <v>10</v>
      </c>
      <c r="W179" s="37">
        <f>IFERROR(IF(U179="","",U179*0.00866),"")</f>
        <v>8.6599999999999996E-2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0</v>
      </c>
      <c r="V180" s="160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10</v>
      </c>
      <c r="V182" s="161">
        <f>IFERROR(SUM(V178:V181),"0")</f>
        <v>10</v>
      </c>
      <c r="W182" s="161">
        <f>IFERROR(IF(W178="",0,W178),"0")+IFERROR(IF(W179="",0,W179),"0")+IFERROR(IF(W180="",0,W180),"0")+IFERROR(IF(W181="",0,W181),"0")</f>
        <v>8.6599999999999996E-2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50</v>
      </c>
      <c r="V183" s="161">
        <f>IFERROR(SUMPRODUCT(V178:V181*H178:H181),"0")</f>
        <v>50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0</v>
      </c>
      <c r="V185" s="160">
        <f>IFERROR(IF(U185="","",U185),"")</f>
        <v>0</v>
      </c>
      <c r="W185" s="37">
        <f>IFERROR(IF(U185="","",U185*0.00866),"")</f>
        <v>0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0</v>
      </c>
      <c r="V187" s="161">
        <f>IFERROR(SUM(V185:V186),"0")</f>
        <v>0</v>
      </c>
      <c r="W187" s="161">
        <f>IFERROR(IF(W185="",0,W185),"0")+IFERROR(IF(W186="",0,W186),"0")</f>
        <v>0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0</v>
      </c>
      <c r="V188" s="161">
        <f>IFERROR(SUMPRODUCT(V185:V186*H185:H186),"0")</f>
        <v>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0</v>
      </c>
      <c r="V192" s="160">
        <f>IFERROR(IF(U192="","",U192),"")</f>
        <v>0</v>
      </c>
      <c r="W192" s="37">
        <f>IFERROR(IF(U192="","",U192*0.01788),"")</f>
        <v>0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0</v>
      </c>
      <c r="V193" s="160">
        <f>IFERROR(IF(U193="","",U193),"")</f>
        <v>0</v>
      </c>
      <c r="W193" s="37">
        <f>IFERROR(IF(U193="","",U193*0.01788),"")</f>
        <v>0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0</v>
      </c>
      <c r="V194" s="161">
        <f>IFERROR(SUM(V192:V193),"0")</f>
        <v>0</v>
      </c>
      <c r="W194" s="161">
        <f>IFERROR(IF(W192="",0,W192),"0")+IFERROR(IF(W193="",0,W193),"0")</f>
        <v>0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0</v>
      </c>
      <c r="V195" s="161">
        <f>IFERROR(SUMPRODUCT(V192:V193*H192:H193),"0")</f>
        <v>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150</v>
      </c>
      <c r="V209" s="160">
        <f>IFERROR(IF(U209="","",U209),"")</f>
        <v>150</v>
      </c>
      <c r="W209" s="37">
        <f>IFERROR(IF(U209="","",U209*0.0155),"")</f>
        <v>2.3250000000000002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150</v>
      </c>
      <c r="V210" s="161">
        <f>IFERROR(SUM(V209:V209),"0")</f>
        <v>150</v>
      </c>
      <c r="W210" s="161">
        <f>IFERROR(IF(W209="",0,W209),"0")</f>
        <v>2.3250000000000002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840</v>
      </c>
      <c r="V211" s="161">
        <f>IFERROR(SUMPRODUCT(V209:V209*H209:H209),"0")</f>
        <v>840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3</v>
      </c>
      <c r="V216" s="160">
        <f>IFERROR(IF(U216="","",U216),"")</f>
        <v>3</v>
      </c>
      <c r="W216" s="37">
        <f>IFERROR(IF(U216="","",U216*0.0155),"")</f>
        <v>4.65E-2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15</v>
      </c>
      <c r="V217" s="160">
        <f>IFERROR(IF(U217="","",U217),"")</f>
        <v>15</v>
      </c>
      <c r="W217" s="37">
        <f>IFERROR(IF(U217="","",U217*0.0155),"")</f>
        <v>0.23249999999999998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18</v>
      </c>
      <c r="V218" s="161">
        <f>IFERROR(SUM(V214:V217),"0")</f>
        <v>18</v>
      </c>
      <c r="W218" s="161">
        <f>IFERROR(IF(W214="",0,W214),"0")+IFERROR(IF(W215="",0,W215),"0")+IFERROR(IF(W216="",0,W216),"0")+IFERROR(IF(W217="",0,W217),"0")</f>
        <v>0.27899999999999997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128.63999999999999</v>
      </c>
      <c r="V219" s="161">
        <f>IFERROR(SUMPRODUCT(V214:V217*H214:H217),"0")</f>
        <v>128.63999999999999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110</v>
      </c>
      <c r="V228" s="160">
        <f>IFERROR(IF(U228="","",U228),"")</f>
        <v>110</v>
      </c>
      <c r="W228" s="37">
        <f>IFERROR(IF(U228="","",U228*0.0155),"")</f>
        <v>1.7050000000000001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110</v>
      </c>
      <c r="V229" s="161">
        <f>IFERROR(SUM(V227:V228),"0")</f>
        <v>110</v>
      </c>
      <c r="W229" s="161">
        <f>IFERROR(IF(W227="",0,W227),"0")+IFERROR(IF(W228="",0,W228),"0")</f>
        <v>1.7050000000000001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792</v>
      </c>
      <c r="V230" s="161">
        <f>IFERROR(SUMPRODUCT(V227:V228*H227:H228),"0")</f>
        <v>792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70</v>
      </c>
      <c r="V240" s="160">
        <f>IFERROR(IF(U240="","",U240),"")</f>
        <v>70</v>
      </c>
      <c r="W240" s="37">
        <f>IFERROR(IF(U240="","",U240*0.0155),"")</f>
        <v>1.085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70</v>
      </c>
      <c r="V241" s="161">
        <f>IFERROR(SUM(V240:V240),"0")</f>
        <v>70</v>
      </c>
      <c r="W241" s="161">
        <f>IFERROR(IF(W240="",0,W240),"0")</f>
        <v>1.085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350</v>
      </c>
      <c r="V242" s="161">
        <f>IFERROR(SUMPRODUCT(V240:V240*H240:H240),"0")</f>
        <v>350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13341.499999999998</v>
      </c>
      <c r="V248" s="161">
        <f>IFERROR(V24+V33+V41+V47+V59+V66+V71+V77+V87+V94+V105+V111+V116+V124+V129+V135+V140+V146+V150+V157+V170+V175+V183+V188+V195+V200+V205+V211+V219+V224+V230+V236+V242+V247,"0")</f>
        <v>13341.499999999998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14594.458599999998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14594.458599999998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36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36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15494.458599999998</v>
      </c>
      <c r="V251" s="161">
        <f>GrossWeightTotalR+PalletQtyTotalR*25</f>
        <v>15494.458599999998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2918</v>
      </c>
      <c r="V252" s="161">
        <f>IFERROR(V23+V32+V40+V46+V58+V65+V70+V76+V86+V93+V104+V110+V115+V123+V128+V134+V139+V145+V149+V156+V169+V174+V182+V187+V194+V199+V204+V210+V218+V223+V229+V235+V241+V246,"0")</f>
        <v>2918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44.612479999999998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150</v>
      </c>
      <c r="D258" s="47">
        <f>IFERROR(U36*H36,"0")+IFERROR(U37*H37,"0")+IFERROR(U38*H38,"0")+IFERROR(U39*H39,"0")</f>
        <v>0</v>
      </c>
      <c r="E258" s="47">
        <f>IFERROR(U44*H44,"0")+IFERROR(U45*H45,"0")</f>
        <v>66</v>
      </c>
      <c r="F258" s="47">
        <f>IFERROR(U50*H50,"0")+IFERROR(U51*H51,"0")+IFERROR(U52*H52,"0")+IFERROR(U53*H53,"0")+IFERROR(U54*H54,"0")+IFERROR(U55*H55,"0")+IFERROR(U56*H56,"0")+IFERROR(U57*H57,"0")</f>
        <v>2814.3999999999996</v>
      </c>
      <c r="G258" s="47">
        <f>IFERROR(U62*H62,"0")+IFERROR(U63*H63,"0")+IFERROR(U64*H64,"0")</f>
        <v>200</v>
      </c>
      <c r="H258" s="47">
        <f>IFERROR(U69*H69,"0")</f>
        <v>0</v>
      </c>
      <c r="I258" s="47">
        <f>IFERROR(U74*H74,"0")+IFERROR(U75*H75,"0")</f>
        <v>72</v>
      </c>
      <c r="J258" s="47">
        <f>IFERROR(U80*H80,"0")+IFERROR(U81*H81,"0")+IFERROR(U82*H82,"0")+IFERROR(U83*H83,"0")+IFERROR(U84*H84,"0")+IFERROR(U85*H85,"0")</f>
        <v>1735.2</v>
      </c>
      <c r="K258" s="47">
        <f>IFERROR(U90*H90,"0")+IFERROR(U91*H91,"0")+IFERROR(U92*H92,"0")</f>
        <v>43.2</v>
      </c>
      <c r="L258" s="47">
        <f>IFERROR(U97*H97,"0")+IFERROR(U98*H98,"0")+IFERROR(U99*H99,"0")+IFERROR(U100*H100,"0")+IFERROR(U101*H101,"0")+IFERROR(U102*H102,"0")+IFERROR(U103*H103,"0")</f>
        <v>1964</v>
      </c>
      <c r="M258" s="47">
        <f>IFERROR(U108*H108,"0")+IFERROR(U109*H109,"0")</f>
        <v>1251</v>
      </c>
      <c r="N258" s="47">
        <f>IFERROR(U114*H114,"0")</f>
        <v>336</v>
      </c>
      <c r="O258" s="47">
        <f>IFERROR(U119*H119,"0")+IFERROR(U120*H120,"0")+IFERROR(U121*H121,"0")+IFERROR(U122*H122,"0")</f>
        <v>258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2291.06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50</v>
      </c>
      <c r="V258" s="47">
        <f>IFERROR(U192*H192,"0")+IFERROR(U193*H193,"0")</f>
        <v>0</v>
      </c>
      <c r="W258" s="47">
        <f>IFERROR(U198*H198,"0")</f>
        <v>0</v>
      </c>
      <c r="X258" s="47">
        <f>IFERROR(U203*H203,"0")</f>
        <v>0</v>
      </c>
      <c r="Y258" s="47">
        <f>IFERROR(U209*H209,"0")</f>
        <v>840</v>
      </c>
      <c r="Z258" s="47">
        <f>IFERROR(U214*H214,"0")+IFERROR(U215*H215,"0")+IFERROR(U216*H216,"0")+IFERROR(U217*H217,"0")</f>
        <v>128.63999999999999</v>
      </c>
      <c r="AA258" s="47">
        <f>IFERROR(U222*H222,"0")</f>
        <v>0</v>
      </c>
      <c r="AB258" s="47">
        <f>IFERROR(U227*H227,"0")+IFERROR(U228*H228,"0")</f>
        <v>792</v>
      </c>
      <c r="AC258" s="47">
        <f>IFERROR(U234*H234,"0")</f>
        <v>0</v>
      </c>
      <c r="AD258" s="47">
        <f>IFERROR(U240*H240,"0")</f>
        <v>350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7139.04</v>
      </c>
      <c r="B261" s="61">
        <f>SUMPRODUCT(--(AZ:AZ="ПГП"),--(T:T="кор"),H:H,V:V)+SUMPRODUCT(--(AZ:AZ="ПГП"),--(T:T="кг"),V:V)</f>
        <v>6202.46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2023-10-11T09:36:40Z</dcterms:modified>
</cp:coreProperties>
</file>