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V464" i="1"/>
  <c r="U464" i="1"/>
  <c r="V463" i="1"/>
  <c r="M463" i="1"/>
  <c r="U460" i="1"/>
  <c r="U459" i="1"/>
  <c r="V458" i="1"/>
  <c r="W458" i="1" s="1"/>
  <c r="M458" i="1"/>
  <c r="V457" i="1"/>
  <c r="M457" i="1"/>
  <c r="U455" i="1"/>
  <c r="U454" i="1"/>
  <c r="V453" i="1"/>
  <c r="W453" i="1" s="1"/>
  <c r="M453" i="1"/>
  <c r="W452" i="1"/>
  <c r="V452" i="1"/>
  <c r="V451" i="1"/>
  <c r="W451" i="1" s="1"/>
  <c r="W454" i="1" s="1"/>
  <c r="M451" i="1"/>
  <c r="U449" i="1"/>
  <c r="V448" i="1"/>
  <c r="U448" i="1"/>
  <c r="V447" i="1"/>
  <c r="W447" i="1" s="1"/>
  <c r="M447" i="1"/>
  <c r="V446" i="1"/>
  <c r="W446" i="1" s="1"/>
  <c r="M446" i="1"/>
  <c r="W445" i="1"/>
  <c r="W448" i="1" s="1"/>
  <c r="V445" i="1"/>
  <c r="V449" i="1" s="1"/>
  <c r="U443" i="1"/>
  <c r="U442" i="1"/>
  <c r="V441" i="1"/>
  <c r="W441" i="1" s="1"/>
  <c r="M441" i="1"/>
  <c r="V440" i="1"/>
  <c r="M440" i="1"/>
  <c r="U436" i="1"/>
  <c r="U435" i="1"/>
  <c r="V434" i="1"/>
  <c r="W434" i="1" s="1"/>
  <c r="M434" i="1"/>
  <c r="V433" i="1"/>
  <c r="M433" i="1"/>
  <c r="V431" i="1"/>
  <c r="U431" i="1"/>
  <c r="U430" i="1"/>
  <c r="V429" i="1"/>
  <c r="W429" i="1" s="1"/>
  <c r="V428" i="1"/>
  <c r="W428" i="1" s="1"/>
  <c r="V427" i="1"/>
  <c r="W427" i="1" s="1"/>
  <c r="W426" i="1"/>
  <c r="V426" i="1"/>
  <c r="M426" i="1"/>
  <c r="V425" i="1"/>
  <c r="W425" i="1" s="1"/>
  <c r="M425" i="1"/>
  <c r="V424" i="1"/>
  <c r="W424" i="1" s="1"/>
  <c r="M424" i="1"/>
  <c r="V422" i="1"/>
  <c r="U422" i="1"/>
  <c r="V421" i="1"/>
  <c r="U421" i="1"/>
  <c r="V420" i="1"/>
  <c r="W420" i="1" s="1"/>
  <c r="M420" i="1"/>
  <c r="W419" i="1"/>
  <c r="V419" i="1"/>
  <c r="M419" i="1"/>
  <c r="U417" i="1"/>
  <c r="U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Q476" i="1" s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W389" i="1"/>
  <c r="V389" i="1"/>
  <c r="M389" i="1"/>
  <c r="V388" i="1"/>
  <c r="W388" i="1" s="1"/>
  <c r="M388" i="1"/>
  <c r="V387" i="1"/>
  <c r="W387" i="1" s="1"/>
  <c r="M387" i="1"/>
  <c r="V385" i="1"/>
  <c r="U385" i="1"/>
  <c r="V384" i="1"/>
  <c r="U384" i="1"/>
  <c r="V383" i="1"/>
  <c r="W383" i="1" s="1"/>
  <c r="M383" i="1"/>
  <c r="W382" i="1"/>
  <c r="W384" i="1" s="1"/>
  <c r="V382" i="1"/>
  <c r="M382" i="1"/>
  <c r="V379" i="1"/>
  <c r="U379" i="1"/>
  <c r="V378" i="1"/>
  <c r="U378" i="1"/>
  <c r="W377" i="1"/>
  <c r="W378" i="1" s="1"/>
  <c r="V377" i="1"/>
  <c r="U375" i="1"/>
  <c r="U374" i="1"/>
  <c r="W373" i="1"/>
  <c r="V373" i="1"/>
  <c r="M373" i="1"/>
  <c r="V372" i="1"/>
  <c r="W372" i="1" s="1"/>
  <c r="M372" i="1"/>
  <c r="V371" i="1"/>
  <c r="M371" i="1"/>
  <c r="V369" i="1"/>
  <c r="U369" i="1"/>
  <c r="V368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V361" i="1"/>
  <c r="V364" i="1" s="1"/>
  <c r="M361" i="1"/>
  <c r="V360" i="1"/>
  <c r="W360" i="1" s="1"/>
  <c r="M360" i="1"/>
  <c r="U358" i="1"/>
  <c r="U357" i="1"/>
  <c r="V356" i="1"/>
  <c r="W356" i="1" s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V358" i="1" s="1"/>
  <c r="M344" i="1"/>
  <c r="V342" i="1"/>
  <c r="U342" i="1"/>
  <c r="V341" i="1"/>
  <c r="U341" i="1"/>
  <c r="V340" i="1"/>
  <c r="W340" i="1" s="1"/>
  <c r="M340" i="1"/>
  <c r="W339" i="1"/>
  <c r="W341" i="1" s="1"/>
  <c r="V339" i="1"/>
  <c r="M339" i="1"/>
  <c r="V335" i="1"/>
  <c r="U335" i="1"/>
  <c r="V334" i="1"/>
  <c r="U334" i="1"/>
  <c r="W333" i="1"/>
  <c r="W334" i="1" s="1"/>
  <c r="V333" i="1"/>
  <c r="M333" i="1"/>
  <c r="U331" i="1"/>
  <c r="U330" i="1"/>
  <c r="W329" i="1"/>
  <c r="V329" i="1"/>
  <c r="M329" i="1"/>
  <c r="W328" i="1"/>
  <c r="V328" i="1"/>
  <c r="M328" i="1"/>
  <c r="V327" i="1"/>
  <c r="W327" i="1" s="1"/>
  <c r="M327" i="1"/>
  <c r="V326" i="1"/>
  <c r="W326" i="1" s="1"/>
  <c r="M326" i="1"/>
  <c r="V324" i="1"/>
  <c r="U324" i="1"/>
  <c r="V323" i="1"/>
  <c r="U323" i="1"/>
  <c r="V322" i="1"/>
  <c r="W322" i="1" s="1"/>
  <c r="M322" i="1"/>
  <c r="W321" i="1"/>
  <c r="V321" i="1"/>
  <c r="M321" i="1"/>
  <c r="U319" i="1"/>
  <c r="U318" i="1"/>
  <c r="W317" i="1"/>
  <c r="V317" i="1"/>
  <c r="M317" i="1"/>
  <c r="V316" i="1"/>
  <c r="V319" i="1" s="1"/>
  <c r="M316" i="1"/>
  <c r="V315" i="1"/>
  <c r="W315" i="1" s="1"/>
  <c r="M315" i="1"/>
  <c r="V314" i="1"/>
  <c r="N476" i="1" s="1"/>
  <c r="M314" i="1"/>
  <c r="V311" i="1"/>
  <c r="U311" i="1"/>
  <c r="V310" i="1"/>
  <c r="U310" i="1"/>
  <c r="V309" i="1"/>
  <c r="W309" i="1" s="1"/>
  <c r="W310" i="1" s="1"/>
  <c r="M309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M301" i="1"/>
  <c r="W300" i="1"/>
  <c r="W302" i="1" s="1"/>
  <c r="V300" i="1"/>
  <c r="M300" i="1"/>
  <c r="U298" i="1"/>
  <c r="U297" i="1"/>
  <c r="W296" i="1"/>
  <c r="V296" i="1"/>
  <c r="M296" i="1"/>
  <c r="W295" i="1"/>
  <c r="V295" i="1"/>
  <c r="M295" i="1"/>
  <c r="V294" i="1"/>
  <c r="W294" i="1" s="1"/>
  <c r="W293" i="1"/>
  <c r="V293" i="1"/>
  <c r="M293" i="1"/>
  <c r="W292" i="1"/>
  <c r="V292" i="1"/>
  <c r="M292" i="1"/>
  <c r="V291" i="1"/>
  <c r="W291" i="1" s="1"/>
  <c r="M291" i="1"/>
  <c r="V290" i="1"/>
  <c r="W290" i="1" s="1"/>
  <c r="M290" i="1"/>
  <c r="W289" i="1"/>
  <c r="V289" i="1"/>
  <c r="M476" i="1" s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V277" i="1"/>
  <c r="U277" i="1"/>
  <c r="U276" i="1"/>
  <c r="W275" i="1"/>
  <c r="V275" i="1"/>
  <c r="M275" i="1"/>
  <c r="V274" i="1"/>
  <c r="W274" i="1" s="1"/>
  <c r="M274" i="1"/>
  <c r="V273" i="1"/>
  <c r="M273" i="1"/>
  <c r="U271" i="1"/>
  <c r="V270" i="1"/>
  <c r="U270" i="1"/>
  <c r="V269" i="1"/>
  <c r="M269" i="1"/>
  <c r="U266" i="1"/>
  <c r="U265" i="1"/>
  <c r="V264" i="1"/>
  <c r="W264" i="1" s="1"/>
  <c r="M264" i="1"/>
  <c r="V263" i="1"/>
  <c r="M263" i="1"/>
  <c r="U261" i="1"/>
  <c r="U260" i="1"/>
  <c r="V259" i="1"/>
  <c r="W259" i="1" s="1"/>
  <c r="M259" i="1"/>
  <c r="W258" i="1"/>
  <c r="V258" i="1"/>
  <c r="M258" i="1"/>
  <c r="V257" i="1"/>
  <c r="W257" i="1" s="1"/>
  <c r="M257" i="1"/>
  <c r="V256" i="1"/>
  <c r="W256" i="1" s="1"/>
  <c r="M256" i="1"/>
  <c r="V255" i="1"/>
  <c r="W255" i="1" s="1"/>
  <c r="W254" i="1"/>
  <c r="V254" i="1"/>
  <c r="V261" i="1" s="1"/>
  <c r="M254" i="1"/>
  <c r="V253" i="1"/>
  <c r="M253" i="1"/>
  <c r="U250" i="1"/>
  <c r="U249" i="1"/>
  <c r="V248" i="1"/>
  <c r="W248" i="1" s="1"/>
  <c r="M248" i="1"/>
  <c r="V247" i="1"/>
  <c r="W247" i="1" s="1"/>
  <c r="M247" i="1"/>
  <c r="W246" i="1"/>
  <c r="W249" i="1" s="1"/>
  <c r="V246" i="1"/>
  <c r="M246" i="1"/>
  <c r="V244" i="1"/>
  <c r="U244" i="1"/>
  <c r="U243" i="1"/>
  <c r="W242" i="1"/>
  <c r="V242" i="1"/>
  <c r="M242" i="1"/>
  <c r="V241" i="1"/>
  <c r="W241" i="1" s="1"/>
  <c r="V240" i="1"/>
  <c r="W240" i="1" s="1"/>
  <c r="U238" i="1"/>
  <c r="U237" i="1"/>
  <c r="W236" i="1"/>
  <c r="V236" i="1"/>
  <c r="M236" i="1"/>
  <c r="V235" i="1"/>
  <c r="V238" i="1" s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V227" i="1"/>
  <c r="V230" i="1" s="1"/>
  <c r="M227" i="1"/>
  <c r="V226" i="1"/>
  <c r="W226" i="1" s="1"/>
  <c r="M226" i="1"/>
  <c r="V225" i="1"/>
  <c r="W225" i="1" s="1"/>
  <c r="M225" i="1"/>
  <c r="W224" i="1"/>
  <c r="V224" i="1"/>
  <c r="M224" i="1"/>
  <c r="U222" i="1"/>
  <c r="U221" i="1"/>
  <c r="W220" i="1"/>
  <c r="V220" i="1"/>
  <c r="M220" i="1"/>
  <c r="V219" i="1"/>
  <c r="V222" i="1" s="1"/>
  <c r="M219" i="1"/>
  <c r="V218" i="1"/>
  <c r="W218" i="1" s="1"/>
  <c r="M218" i="1"/>
  <c r="V217" i="1"/>
  <c r="W217" i="1" s="1"/>
  <c r="M217" i="1"/>
  <c r="V215" i="1"/>
  <c r="U215" i="1"/>
  <c r="V214" i="1"/>
  <c r="U214" i="1"/>
  <c r="V213" i="1"/>
  <c r="W213" i="1" s="1"/>
  <c r="W214" i="1" s="1"/>
  <c r="M213" i="1"/>
  <c r="U211" i="1"/>
  <c r="U210" i="1"/>
  <c r="V209" i="1"/>
  <c r="W209" i="1" s="1"/>
  <c r="M209" i="1"/>
  <c r="W208" i="1"/>
  <c r="V208" i="1"/>
  <c r="M208" i="1"/>
  <c r="W207" i="1"/>
  <c r="V207" i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W195" i="1"/>
  <c r="V195" i="1"/>
  <c r="M195" i="1"/>
  <c r="U192" i="1"/>
  <c r="U191" i="1"/>
  <c r="W190" i="1"/>
  <c r="V190" i="1"/>
  <c r="M190" i="1"/>
  <c r="V189" i="1"/>
  <c r="V191" i="1" s="1"/>
  <c r="M189" i="1"/>
  <c r="U187" i="1"/>
  <c r="U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V173" i="1"/>
  <c r="W173" i="1" s="1"/>
  <c r="M173" i="1"/>
  <c r="V172" i="1"/>
  <c r="W172" i="1" s="1"/>
  <c r="M172" i="1"/>
  <c r="W171" i="1"/>
  <c r="V171" i="1"/>
  <c r="V170" i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W163" i="1"/>
  <c r="W167" i="1" s="1"/>
  <c r="V163" i="1"/>
  <c r="M163" i="1"/>
  <c r="U161" i="1"/>
  <c r="U160" i="1"/>
  <c r="V159" i="1"/>
  <c r="W159" i="1" s="1"/>
  <c r="M159" i="1"/>
  <c r="V158" i="1"/>
  <c r="V160" i="1" s="1"/>
  <c r="V156" i="1"/>
  <c r="U156" i="1"/>
  <c r="V155" i="1"/>
  <c r="U155" i="1"/>
  <c r="V154" i="1"/>
  <c r="W154" i="1" s="1"/>
  <c r="M154" i="1"/>
  <c r="W153" i="1"/>
  <c r="W155" i="1" s="1"/>
  <c r="V153" i="1"/>
  <c r="I476" i="1" s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V142" i="1"/>
  <c r="W142" i="1" s="1"/>
  <c r="M142" i="1"/>
  <c r="V141" i="1"/>
  <c r="V149" i="1" s="1"/>
  <c r="M141" i="1"/>
  <c r="U138" i="1"/>
  <c r="V137" i="1"/>
  <c r="U137" i="1"/>
  <c r="V136" i="1"/>
  <c r="W136" i="1" s="1"/>
  <c r="M136" i="1"/>
  <c r="V135" i="1"/>
  <c r="W135" i="1" s="1"/>
  <c r="M135" i="1"/>
  <c r="W134" i="1"/>
  <c r="V134" i="1"/>
  <c r="M134" i="1"/>
  <c r="U130" i="1"/>
  <c r="U129" i="1"/>
  <c r="W128" i="1"/>
  <c r="V128" i="1"/>
  <c r="M128" i="1"/>
  <c r="V127" i="1"/>
  <c r="W127" i="1" s="1"/>
  <c r="M127" i="1"/>
  <c r="V126" i="1"/>
  <c r="V130" i="1" s="1"/>
  <c r="M126" i="1"/>
  <c r="V125" i="1"/>
  <c r="M125" i="1"/>
  <c r="U122" i="1"/>
  <c r="U121" i="1"/>
  <c r="V120" i="1"/>
  <c r="W120" i="1" s="1"/>
  <c r="V119" i="1"/>
  <c r="W119" i="1" s="1"/>
  <c r="M119" i="1"/>
  <c r="V118" i="1"/>
  <c r="W118" i="1" s="1"/>
  <c r="W117" i="1"/>
  <c r="V117" i="1"/>
  <c r="M117" i="1"/>
  <c r="V116" i="1"/>
  <c r="V121" i="1" s="1"/>
  <c r="M116" i="1"/>
  <c r="U114" i="1"/>
  <c r="U113" i="1"/>
  <c r="V112" i="1"/>
  <c r="W112" i="1" s="1"/>
  <c r="V111" i="1"/>
  <c r="W111" i="1" s="1"/>
  <c r="M111" i="1"/>
  <c r="W110" i="1"/>
  <c r="V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W104" i="1" s="1"/>
  <c r="W103" i="1"/>
  <c r="W113" i="1" s="1"/>
  <c r="V103" i="1"/>
  <c r="V113" i="1" s="1"/>
  <c r="U101" i="1"/>
  <c r="U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V83" i="1"/>
  <c r="W83" i="1" s="1"/>
  <c r="M83" i="1"/>
  <c r="W82" i="1"/>
  <c r="V82" i="1"/>
  <c r="V88" i="1" s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6" i="1" s="1"/>
  <c r="U60" i="1"/>
  <c r="U59" i="1"/>
  <c r="W58" i="1"/>
  <c r="V58" i="1"/>
  <c r="W57" i="1"/>
  <c r="V57" i="1"/>
  <c r="M57" i="1"/>
  <c r="V56" i="1"/>
  <c r="W56" i="1" s="1"/>
  <c r="M56" i="1"/>
  <c r="W55" i="1"/>
  <c r="V55" i="1"/>
  <c r="V60" i="1" s="1"/>
  <c r="V52" i="1"/>
  <c r="U52" i="1"/>
  <c r="U51" i="1"/>
  <c r="V50" i="1"/>
  <c r="V51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466" i="1" s="1"/>
  <c r="U23" i="1"/>
  <c r="U470" i="1" s="1"/>
  <c r="V22" i="1"/>
  <c r="V23" i="1" s="1"/>
  <c r="M22" i="1"/>
  <c r="H10" i="1"/>
  <c r="A9" i="1"/>
  <c r="F10" i="1" s="1"/>
  <c r="D7" i="1"/>
  <c r="N6" i="1"/>
  <c r="M2" i="1"/>
  <c r="W59" i="1" l="1"/>
  <c r="W88" i="1"/>
  <c r="W100" i="1"/>
  <c r="W137" i="1"/>
  <c r="H9" i="1"/>
  <c r="V24" i="1"/>
  <c r="V32" i="1"/>
  <c r="V470" i="1" s="1"/>
  <c r="V80" i="1"/>
  <c r="V89" i="1"/>
  <c r="V101" i="1"/>
  <c r="V114" i="1"/>
  <c r="F476" i="1"/>
  <c r="W126" i="1"/>
  <c r="V129" i="1"/>
  <c r="W141" i="1"/>
  <c r="W149" i="1" s="1"/>
  <c r="V150" i="1"/>
  <c r="W158" i="1"/>
  <c r="W160" i="1" s="1"/>
  <c r="V167" i="1"/>
  <c r="V187" i="1"/>
  <c r="W189" i="1"/>
  <c r="W191" i="1" s="1"/>
  <c r="W219" i="1"/>
  <c r="W227" i="1"/>
  <c r="W235" i="1"/>
  <c r="V249" i="1"/>
  <c r="K476" i="1"/>
  <c r="W253" i="1"/>
  <c r="W260" i="1" s="1"/>
  <c r="V260" i="1"/>
  <c r="V266" i="1"/>
  <c r="V265" i="1"/>
  <c r="V271" i="1"/>
  <c r="W269" i="1"/>
  <c r="W270" i="1" s="1"/>
  <c r="W297" i="1"/>
  <c r="V298" i="1"/>
  <c r="W316" i="1"/>
  <c r="V331" i="1"/>
  <c r="W361" i="1"/>
  <c r="W416" i="1"/>
  <c r="D476" i="1"/>
  <c r="J9" i="1"/>
  <c r="C476" i="1"/>
  <c r="W50" i="1"/>
  <c r="W51" i="1" s="1"/>
  <c r="V79" i="1"/>
  <c r="V100" i="1"/>
  <c r="W125" i="1"/>
  <c r="W129" i="1" s="1"/>
  <c r="G476" i="1"/>
  <c r="V138" i="1"/>
  <c r="V168" i="1"/>
  <c r="W170" i="1"/>
  <c r="W186" i="1" s="1"/>
  <c r="J476" i="1"/>
  <c r="V210" i="1"/>
  <c r="W230" i="1"/>
  <c r="V231" i="1"/>
  <c r="V250" i="1"/>
  <c r="W323" i="1"/>
  <c r="W330" i="1"/>
  <c r="O476" i="1"/>
  <c r="V357" i="1"/>
  <c r="W364" i="1"/>
  <c r="V365" i="1"/>
  <c r="V374" i="1"/>
  <c r="V430" i="1"/>
  <c r="V436" i="1"/>
  <c r="V435" i="1"/>
  <c r="R476" i="1"/>
  <c r="V442" i="1"/>
  <c r="V443" i="1"/>
  <c r="W440" i="1"/>
  <c r="W442" i="1" s="1"/>
  <c r="V454" i="1"/>
  <c r="V460" i="1"/>
  <c r="V459" i="1"/>
  <c r="S476" i="1"/>
  <c r="V465" i="1"/>
  <c r="W463" i="1"/>
  <c r="W464" i="1" s="1"/>
  <c r="H476" i="1"/>
  <c r="A10" i="1"/>
  <c r="B476" i="1"/>
  <c r="V467" i="1"/>
  <c r="V59" i="1"/>
  <c r="V122" i="1"/>
  <c r="W210" i="1"/>
  <c r="V276" i="1"/>
  <c r="W273" i="1"/>
  <c r="W276" i="1" s="1"/>
  <c r="W394" i="1"/>
  <c r="W421" i="1"/>
  <c r="W430" i="1"/>
  <c r="V468" i="1"/>
  <c r="L476" i="1"/>
  <c r="F9" i="1"/>
  <c r="W22" i="1"/>
  <c r="W23" i="1" s="1"/>
  <c r="W26" i="1"/>
  <c r="W32" i="1" s="1"/>
  <c r="W63" i="1"/>
  <c r="W79" i="1" s="1"/>
  <c r="W116" i="1"/>
  <c r="W121" i="1" s="1"/>
  <c r="V161" i="1"/>
  <c r="V186" i="1"/>
  <c r="V192" i="1"/>
  <c r="V211" i="1"/>
  <c r="W221" i="1"/>
  <c r="W237" i="1"/>
  <c r="W243" i="1"/>
  <c r="V395" i="1"/>
  <c r="V417" i="1"/>
  <c r="V455" i="1"/>
  <c r="P476" i="1"/>
  <c r="V221" i="1"/>
  <c r="V237" i="1"/>
  <c r="V243" i="1"/>
  <c r="V297" i="1"/>
  <c r="V318" i="1"/>
  <c r="V330" i="1"/>
  <c r="V375" i="1"/>
  <c r="V394" i="1"/>
  <c r="V416" i="1"/>
  <c r="W263" i="1"/>
  <c r="W265" i="1" s="1"/>
  <c r="W314" i="1"/>
  <c r="W318" i="1" s="1"/>
  <c r="W344" i="1"/>
  <c r="W357" i="1" s="1"/>
  <c r="W371" i="1"/>
  <c r="W374" i="1" s="1"/>
  <c r="W433" i="1"/>
  <c r="W435" i="1" s="1"/>
  <c r="W457" i="1"/>
  <c r="W459" i="1" s="1"/>
  <c r="V466" i="1" l="1"/>
  <c r="V469" i="1"/>
  <c r="W471" i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<sst xmlns="http://schemas.openxmlformats.org/spreadsheetml/2006/main" count="1699" uniqueCount="645">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</sst>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644</v>
      </c>
      <c r="I5" s="323"/>
      <c r="J5" s="323"/>
      <c r="K5" s="321"/>
      <c r="M5" s="25" t="s">
        <v>10</v>
      </c>
      <c r="N5" s="324">
        <v>45213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2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Суббота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40" t="str">
        <f>IFERROR(VLOOKUP(DeliveryAddress,Table,3,0),1)</f>
        <v>2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2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0.375</v>
      </c>
      <c r="O8" s="325"/>
      <c r="Q8" s="316"/>
      <c r="R8" s="327"/>
      <c r="S8" s="336"/>
      <c r="T8" s="337"/>
      <c r="Y8" s="52"/>
      <c r="Z8" s="52"/>
      <c r="AA8" s="52"/>
    </row>
    <row r="9" spans="1:28" s="302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2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3" t="s">
        <v>56</v>
      </c>
      <c r="S18" s="303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208</v>
      </c>
      <c r="V65" s="309">
        <f t="shared" si="2"/>
        <v>216</v>
      </c>
      <c r="W65" s="37">
        <f>IFERROR(IF(V65=0,"",ROUNDUP(V65/H65,0)*0.02175),"")</f>
        <v>0.43499999999999994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19.25925925925926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0.43499999999999994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208</v>
      </c>
      <c r="V80" s="310">
        <f>IFERROR(SUM(V63:V78),"0")</f>
        <v>216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0</v>
      </c>
      <c r="V114" s="310">
        <f>IFERROR(SUM(V103:V112),"0")</f>
        <v>0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140</v>
      </c>
      <c r="V125" s="309">
        <f>IFERROR(IF(U125="",0,CEILING((U125/$H125),1)*$H125),"")</f>
        <v>145.79999999999998</v>
      </c>
      <c r="W125" s="37">
        <f>IFERROR(IF(V125=0,"",ROUNDUP(V125/H125,0)*0.02175),"")</f>
        <v>0.39149999999999996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17.283950617283953</v>
      </c>
      <c r="V129" s="310">
        <f>IFERROR(V125/H125,"0")+IFERROR(V126/H126,"0")+IFERROR(V127/H127,"0")+IFERROR(V128/H128,"0")</f>
        <v>18</v>
      </c>
      <c r="W129" s="310">
        <f>IFERROR(IF(W125="",0,W125),"0")+IFERROR(IF(W126="",0,W126),"0")+IFERROR(IF(W127="",0,W127),"0")+IFERROR(IF(W128="",0,W128),"0")</f>
        <v>0.39149999999999996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140</v>
      </c>
      <c r="V130" s="310">
        <f>IFERROR(SUM(V125:V128),"0")</f>
        <v>145.79999999999998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81</v>
      </c>
      <c r="V163" s="309">
        <f>IFERROR(IF(U163="",0,CEILING((U163/$H163),1)*$H163),"")</f>
        <v>81</v>
      </c>
      <c r="W163" s="37">
        <f>IFERROR(IF(V163=0,"",ROUNDUP(V163/H163,0)*0.00937),"")</f>
        <v>0.14055000000000001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82</v>
      </c>
      <c r="V164" s="309">
        <f>IFERROR(IF(U164="",0,CEILING((U164/$H164),1)*$H164),"")</f>
        <v>86.4</v>
      </c>
      <c r="W164" s="37">
        <f>IFERROR(IF(V164=0,"",ROUNDUP(V164/H164,0)*0.00937),"")</f>
        <v>0.14992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30.185185185185183</v>
      </c>
      <c r="V167" s="310">
        <f>IFERROR(V163/H163,"0")+IFERROR(V164/H164,"0")+IFERROR(V165/H165,"0")+IFERROR(V166/H166,"0")</f>
        <v>31</v>
      </c>
      <c r="W167" s="310">
        <f>IFERROR(IF(W163="",0,W163),"0")+IFERROR(IF(W164="",0,W164),"0")+IFERROR(IF(W165="",0,W165),"0")+IFERROR(IF(W166="",0,W166),"0")</f>
        <v>0.29047000000000001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163</v>
      </c>
      <c r="V168" s="310">
        <f>IFERROR(SUM(V163:V166),"0")</f>
        <v>167.4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80</v>
      </c>
      <c r="V180" s="309">
        <f t="shared" si="8"/>
        <v>81.599999999999994</v>
      </c>
      <c r="W180" s="37">
        <f t="shared" ref="W180:W185" si="9">IFERROR(IF(V180=0,"",ROUNDUP(V180/H180,0)*0.00753),"")</f>
        <v>0.25602000000000003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144</v>
      </c>
      <c r="V181" s="309">
        <f t="shared" si="8"/>
        <v>144</v>
      </c>
      <c r="W181" s="37">
        <f t="shared" si="9"/>
        <v>0.45180000000000003</v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54</v>
      </c>
      <c r="V182" s="309">
        <f t="shared" si="8"/>
        <v>55.199999999999996</v>
      </c>
      <c r="W182" s="37">
        <f t="shared" si="9"/>
        <v>0.17319000000000001</v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20</v>
      </c>
      <c r="V184" s="309">
        <f t="shared" si="8"/>
        <v>21.599999999999998</v>
      </c>
      <c r="W184" s="37">
        <f t="shared" si="9"/>
        <v>6.7769999999999997E-2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80</v>
      </c>
      <c r="V185" s="309">
        <f t="shared" si="8"/>
        <v>81.599999999999994</v>
      </c>
      <c r="W185" s="37">
        <f t="shared" si="9"/>
        <v>0.25602000000000003</v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157.5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160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1.2048000000000001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378</v>
      </c>
      <c r="V187" s="310">
        <f>IFERROR(SUM(V170:V185),"0")</f>
        <v>384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40</v>
      </c>
      <c r="V189" s="309">
        <f>IFERROR(IF(U189="",0,CEILING((U189/$H189),1)*$H189),"")</f>
        <v>40.799999999999997</v>
      </c>
      <c r="W189" s="37">
        <f>IFERROR(IF(V189=0,"",ROUNDUP(V189/H189,0)*0.00753),"")</f>
        <v>0.12801000000000001</v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80</v>
      </c>
      <c r="V190" s="309">
        <f>IFERROR(IF(U190="",0,CEILING((U190/$H190),1)*$H190),"")</f>
        <v>81.599999999999994</v>
      </c>
      <c r="W190" s="37">
        <f>IFERROR(IF(V190=0,"",ROUNDUP(V190/H190,0)*0.00753),"")</f>
        <v>0.25602000000000003</v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50</v>
      </c>
      <c r="V191" s="310">
        <f>IFERROR(V189/H189,"0")+IFERROR(V190/H190,"0")</f>
        <v>51</v>
      </c>
      <c r="W191" s="310">
        <f>IFERROR(IF(W189="",0,W189),"0")+IFERROR(IF(W190="",0,W190),"0")</f>
        <v>0.38403000000000004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120</v>
      </c>
      <c r="V192" s="310">
        <f>IFERROR(SUM(V189:V190),"0")</f>
        <v>122.39999999999999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1297</v>
      </c>
      <c r="V290" s="309">
        <f t="shared" si="14"/>
        <v>1305</v>
      </c>
      <c r="W290" s="37">
        <f>IFERROR(IF(V290=0,"",ROUNDUP(V290/H290,0)*0.02175),"")</f>
        <v>1.8922499999999998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1342</v>
      </c>
      <c r="V291" s="309">
        <f t="shared" si="14"/>
        <v>1350</v>
      </c>
      <c r="W291" s="37">
        <f>IFERROR(IF(V291=0,"",ROUNDUP(V291/H291,0)*0.02175),"")</f>
        <v>1.9574999999999998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977</v>
      </c>
      <c r="V293" s="309">
        <f t="shared" si="14"/>
        <v>990</v>
      </c>
      <c r="W293" s="37">
        <f>IFERROR(IF(V293=0,"",ROUNDUP(V293/H293,0)*0.02175),"")</f>
        <v>1.4355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241.06666666666666</v>
      </c>
      <c r="V297" s="310">
        <f>IFERROR(V289/H289,"0")+IFERROR(V290/H290,"0")+IFERROR(V291/H291,"0")+IFERROR(V292/H292,"0")+IFERROR(V293/H293,"0")+IFERROR(V294/H294,"0")+IFERROR(V295/H295,"0")+IFERROR(V296/H296,"0")</f>
        <v>243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5.2852499999999996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3616</v>
      </c>
      <c r="V298" s="310">
        <f>IFERROR(SUM(V289:V296),"0")</f>
        <v>3645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421</v>
      </c>
      <c r="V300" s="309">
        <f>IFERROR(IF(U300="",0,CEILING((U300/$H300),1)*$H300),"")</f>
        <v>435</v>
      </c>
      <c r="W300" s="37">
        <f>IFERROR(IF(V300=0,"",ROUNDUP(V300/H300,0)*0.02175),"")</f>
        <v>0.63074999999999992</v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28.066666666666666</v>
      </c>
      <c r="V302" s="310">
        <f>IFERROR(V300/H300,"0")+IFERROR(V301/H301,"0")</f>
        <v>29</v>
      </c>
      <c r="W302" s="310">
        <f>IFERROR(IF(W300="",0,W300),"0")+IFERROR(IF(W301="",0,W301),"0")</f>
        <v>0.63074999999999992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421</v>
      </c>
      <c r="V303" s="310">
        <f>IFERROR(SUM(V300:V301),"0")</f>
        <v>435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238</v>
      </c>
      <c r="V346" s="309">
        <f t="shared" si="15"/>
        <v>239.4</v>
      </c>
      <c r="W346" s="37">
        <f>IFERROR(IF(V346=0,"",ROUNDUP(V346/H346,0)*0.00753),"")</f>
        <v>0.42921000000000004</v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56.666666666666664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57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0.42921000000000004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238</v>
      </c>
      <c r="V358" s="310">
        <f>IFERROR(SUM(V344:V356),"0")</f>
        <v>239.4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290</v>
      </c>
      <c r="V387" s="309">
        <f t="shared" ref="V387:V393" si="17">IFERROR(IF(U387="",0,CEILING((U387/$H387),1)*$H387),"")</f>
        <v>294</v>
      </c>
      <c r="W387" s="37">
        <f>IFERROR(IF(V387=0,"",ROUNDUP(V387/H387,0)*0.00753),"")</f>
        <v>0.52710000000000001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69.047619047619051</v>
      </c>
      <c r="V394" s="310">
        <f>IFERROR(V387/H387,"0")+IFERROR(V388/H388,"0")+IFERROR(V389/H389,"0")+IFERROR(V390/H390,"0")+IFERROR(V391/H391,"0")+IFERROR(V392/H392,"0")+IFERROR(V393/H393,"0")</f>
        <v>70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0.52710000000000001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290</v>
      </c>
      <c r="V395" s="310">
        <f>IFERROR(SUM(V387:V393),"0")</f>
        <v>294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88">
        <v>4680115881136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90"/>
      <c r="O453" s="390"/>
      <c r="P453" s="390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x14ac:dyDescent="0.2">
      <c r="A454" s="392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65</v>
      </c>
      <c r="U454" s="310">
        <f>IFERROR(U451/H451,"0")+IFERROR(U452/H452,"0")+IFERROR(U453/H453,"0")</f>
        <v>0</v>
      </c>
      <c r="V454" s="310">
        <f>IFERROR(V451/H451,"0")+IFERROR(V452/H452,"0")+IFERROR(V453/H453,"0")</f>
        <v>0</v>
      </c>
      <c r="W454" s="310">
        <f>IFERROR(IF(W451="",0,W451),"0")+IFERROR(IF(W452="",0,W452),"0")+IFERROR(IF(W453="",0,W453),"0")</f>
        <v>0</v>
      </c>
      <c r="X454" s="311"/>
      <c r="Y454" s="311"/>
    </row>
    <row r="455" spans="1:52" x14ac:dyDescent="0.2">
      <c r="A455" s="316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3"/>
      <c r="M455" s="391" t="s">
        <v>64</v>
      </c>
      <c r="N455" s="344"/>
      <c r="O455" s="344"/>
      <c r="P455" s="344"/>
      <c r="Q455" s="344"/>
      <c r="R455" s="344"/>
      <c r="S455" s="345"/>
      <c r="T455" s="38" t="s">
        <v>63</v>
      </c>
      <c r="U455" s="310">
        <f>IFERROR(SUM(U451:U453),"0")</f>
        <v>0</v>
      </c>
      <c r="V455" s="310">
        <f>IFERROR(SUM(V451:V453),"0")</f>
        <v>0</v>
      </c>
      <c r="W455" s="38"/>
      <c r="X455" s="311"/>
      <c r="Y455" s="311"/>
    </row>
    <row r="456" spans="1:52" ht="14.25" customHeight="1" x14ac:dyDescent="0.25">
      <c r="A456" s="387" t="s">
        <v>66</v>
      </c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16"/>
      <c r="N456" s="316"/>
      <c r="O456" s="316"/>
      <c r="P456" s="316"/>
      <c r="Q456" s="316"/>
      <c r="R456" s="316"/>
      <c r="S456" s="316"/>
      <c r="T456" s="316"/>
      <c r="U456" s="316"/>
      <c r="V456" s="316"/>
      <c r="W456" s="316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88">
        <v>4680115881068</v>
      </c>
      <c r="E457" s="33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88">
        <v>4680115881075</v>
      </c>
      <c r="E458" s="33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63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90"/>
      <c r="O458" s="390"/>
      <c r="P458" s="390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92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6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93"/>
      <c r="M460" s="391" t="s">
        <v>64</v>
      </c>
      <c r="N460" s="344"/>
      <c r="O460" s="344"/>
      <c r="P460" s="344"/>
      <c r="Q460" s="344"/>
      <c r="R460" s="344"/>
      <c r="S460" s="345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86" t="s">
        <v>602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4"/>
      <c r="Y461" s="304"/>
    </row>
    <row r="462" spans="1:52" ht="14.25" customHeight="1" x14ac:dyDescent="0.25">
      <c r="A462" s="387" t="s">
        <v>66</v>
      </c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16"/>
      <c r="N462" s="316"/>
      <c r="O462" s="316"/>
      <c r="P462" s="316"/>
      <c r="Q462" s="316"/>
      <c r="R462" s="316"/>
      <c r="S462" s="316"/>
      <c r="T462" s="316"/>
      <c r="U462" s="316"/>
      <c r="V462" s="316"/>
      <c r="W462" s="316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88">
        <v>4680115880870</v>
      </c>
      <c r="E463" s="33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90"/>
      <c r="O463" s="390"/>
      <c r="P463" s="390"/>
      <c r="Q463" s="332"/>
      <c r="R463" s="35"/>
      <c r="S463" s="35"/>
      <c r="T463" s="36" t="s">
        <v>63</v>
      </c>
      <c r="U463" s="308">
        <v>0</v>
      </c>
      <c r="V463" s="309">
        <f>IFERROR(IF(U463="",0,CEILING((U463/$H463),1)*$H463),"")</f>
        <v>0</v>
      </c>
      <c r="W463" s="37" t="str">
        <f>IFERROR(IF(V463=0,"",ROUNDUP(V463/H463,0)*0.02175),"")</f>
        <v/>
      </c>
      <c r="X463" s="57"/>
      <c r="Y463" s="58"/>
      <c r="AC463" s="59"/>
      <c r="AZ463" s="301" t="s">
        <v>1</v>
      </c>
    </row>
    <row r="464" spans="1:52" x14ac:dyDescent="0.2">
      <c r="A464" s="392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65</v>
      </c>
      <c r="U464" s="310">
        <f>IFERROR(U463/H463,"0")</f>
        <v>0</v>
      </c>
      <c r="V464" s="310">
        <f>IFERROR(V463/H463,"0")</f>
        <v>0</v>
      </c>
      <c r="W464" s="310">
        <f>IFERROR(IF(W463="",0,W463),"0")</f>
        <v>0</v>
      </c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93"/>
      <c r="M465" s="391" t="s">
        <v>64</v>
      </c>
      <c r="N465" s="344"/>
      <c r="O465" s="344"/>
      <c r="P465" s="344"/>
      <c r="Q465" s="344"/>
      <c r="R465" s="344"/>
      <c r="S465" s="345"/>
      <c r="T465" s="38" t="s">
        <v>63</v>
      </c>
      <c r="U465" s="310">
        <f>IFERROR(SUM(U463:U463),"0")</f>
        <v>0</v>
      </c>
      <c r="V465" s="310">
        <f>IFERROR(SUM(V463:V463),"0")</f>
        <v>0</v>
      </c>
      <c r="W465" s="38"/>
      <c r="X465" s="311"/>
      <c r="Y465" s="311"/>
    </row>
    <row r="466" spans="1:28" ht="15" customHeight="1" x14ac:dyDescent="0.2">
      <c r="A466" s="63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605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5574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5649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606</v>
      </c>
      <c r="N467" s="318"/>
      <c r="O467" s="318"/>
      <c r="P467" s="318"/>
      <c r="Q467" s="318"/>
      <c r="R467" s="318"/>
      <c r="S467" s="319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5814.5660634920623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5893.1320000000005</v>
      </c>
      <c r="W467" s="38"/>
      <c r="X467" s="311"/>
      <c r="Y467" s="311"/>
    </row>
    <row r="468" spans="1:28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607</v>
      </c>
      <c r="N468" s="318"/>
      <c r="O468" s="318"/>
      <c r="P468" s="318"/>
      <c r="Q468" s="318"/>
      <c r="R468" s="318"/>
      <c r="S468" s="319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9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9</v>
      </c>
      <c r="W468" s="38"/>
      <c r="X468" s="311"/>
      <c r="Y468" s="311"/>
    </row>
    <row r="469" spans="1:28" x14ac:dyDescent="0.2">
      <c r="A469" s="31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609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GrossWeightTotal+PalletQtyTotal*25</f>
        <v>6039.5660634920623</v>
      </c>
      <c r="V469" s="310">
        <f>GrossWeightTotalR+PalletQtyTotalR*25</f>
        <v>6118.1320000000005</v>
      </c>
      <c r="W469" s="38"/>
      <c r="X469" s="311"/>
      <c r="Y469" s="311"/>
    </row>
    <row r="470" spans="1:28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610</v>
      </c>
      <c r="N470" s="318"/>
      <c r="O470" s="318"/>
      <c r="P470" s="318"/>
      <c r="Q470" s="318"/>
      <c r="R470" s="318"/>
      <c r="S470" s="319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669.0760141093474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679</v>
      </c>
      <c r="W470" s="38"/>
      <c r="X470" s="311"/>
      <c r="Y470" s="311"/>
    </row>
    <row r="471" spans="1:28" ht="14.25" customHeight="1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611</v>
      </c>
      <c r="N471" s="318"/>
      <c r="O471" s="318"/>
      <c r="P471" s="318"/>
      <c r="Q471" s="318"/>
      <c r="R471" s="318"/>
      <c r="S471" s="319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9.5781100000000006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637" t="s">
        <v>91</v>
      </c>
      <c r="D473" s="638"/>
      <c r="E473" s="638"/>
      <c r="F473" s="639"/>
      <c r="G473" s="637" t="s">
        <v>228</v>
      </c>
      <c r="H473" s="638"/>
      <c r="I473" s="638"/>
      <c r="J473" s="638"/>
      <c r="K473" s="638"/>
      <c r="L473" s="639"/>
      <c r="M473" s="637" t="s">
        <v>414</v>
      </c>
      <c r="N473" s="639"/>
      <c r="O473" s="637" t="s">
        <v>461</v>
      </c>
      <c r="P473" s="639"/>
      <c r="Q473" s="306" t="s">
        <v>538</v>
      </c>
      <c r="R473" s="637" t="s">
        <v>580</v>
      </c>
      <c r="S473" s="639"/>
      <c r="T473" s="1"/>
      <c r="Y473" s="53"/>
      <c r="AB473" s="1"/>
    </row>
    <row r="474" spans="1:28" ht="14.25" customHeight="1" thickTop="1" x14ac:dyDescent="0.2">
      <c r="A474" s="640" t="s">
        <v>614</v>
      </c>
      <c r="B474" s="637" t="s">
        <v>58</v>
      </c>
      <c r="C474" s="637" t="s">
        <v>92</v>
      </c>
      <c r="D474" s="637" t="s">
        <v>99</v>
      </c>
      <c r="E474" s="637" t="s">
        <v>91</v>
      </c>
      <c r="F474" s="637" t="s">
        <v>219</v>
      </c>
      <c r="G474" s="637" t="s">
        <v>229</v>
      </c>
      <c r="H474" s="637" t="s">
        <v>236</v>
      </c>
      <c r="I474" s="637" t="s">
        <v>253</v>
      </c>
      <c r="J474" s="637" t="s">
        <v>308</v>
      </c>
      <c r="K474" s="637" t="s">
        <v>383</v>
      </c>
      <c r="L474" s="637" t="s">
        <v>401</v>
      </c>
      <c r="M474" s="637" t="s">
        <v>415</v>
      </c>
      <c r="N474" s="637" t="s">
        <v>438</v>
      </c>
      <c r="O474" s="637" t="s">
        <v>462</v>
      </c>
      <c r="P474" s="637" t="s">
        <v>514</v>
      </c>
      <c r="Q474" s="637" t="s">
        <v>538</v>
      </c>
      <c r="R474" s="637" t="s">
        <v>581</v>
      </c>
      <c r="S474" s="637" t="s">
        <v>602</v>
      </c>
      <c r="T474" s="1"/>
      <c r="Y474" s="53"/>
      <c r="AB474" s="1"/>
    </row>
    <row r="475" spans="1:28" ht="13.5" customHeight="1" thickBot="1" x14ac:dyDescent="0.25">
      <c r="A475" s="641"/>
      <c r="B475" s="642"/>
      <c r="C475" s="642"/>
      <c r="D475" s="642"/>
      <c r="E475" s="642"/>
      <c r="F475" s="642"/>
      <c r="G475" s="642"/>
      <c r="H475" s="642"/>
      <c r="I475" s="642"/>
      <c r="J475" s="642"/>
      <c r="K475" s="642"/>
      <c r="L475" s="642"/>
      <c r="M475" s="642"/>
      <c r="N475" s="642"/>
      <c r="O475" s="642"/>
      <c r="P475" s="642"/>
      <c r="Q475" s="642"/>
      <c r="R475" s="642"/>
      <c r="S475" s="642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0</v>
      </c>
      <c r="D476" s="47">
        <f>IFERROR(V55*1,"0")+IFERROR(V56*1,"0")+IFERROR(V57*1,"0")+IFERROR(V58*1,"0")</f>
        <v>0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216</v>
      </c>
      <c r="F476" s="47">
        <f>IFERROR(V125*1,"0")+IFERROR(V126*1,"0")+IFERROR(V127*1,"0")+IFERROR(V128*1,"0")</f>
        <v>145.79999999999998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0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673.8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0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4080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239.4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294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6" s="47">
        <f>IFERROR(V440*1,"0")+IFERROR(V441*1,"0")+IFERROR(V445*1,"0")+IFERROR(V446*1,"0")+IFERROR(V447*1,"0")+IFERROR(V451*1,"0")+IFERROR(V452*1,"0")+IFERROR(V453*1,"0")+IFERROR(V457*1,"0")+IFERROR(V458*1,"0")</f>
        <v>0</v>
      </c>
      <c r="S476" s="47">
        <f>IFERROR(V463*1,"0")</f>
        <v>0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2023-10-12T10:51:51Z</dcterms:modified>
</cp:coreProperties>
</file>