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V454" i="1"/>
  <c r="V456" i="1" s="1"/>
  <c r="M454" i="1"/>
  <c r="U452" i="1"/>
  <c r="U451" i="1"/>
  <c r="W450" i="1"/>
  <c r="V450" i="1"/>
  <c r="M450" i="1"/>
  <c r="V449" i="1"/>
  <c r="W448" i="1"/>
  <c r="V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V434" i="1"/>
  <c r="U434" i="1"/>
  <c r="U433" i="1"/>
  <c r="V432" i="1"/>
  <c r="W432" i="1" s="1"/>
  <c r="V431" i="1"/>
  <c r="W431" i="1" s="1"/>
  <c r="V430" i="1"/>
  <c r="W430" i="1" s="1"/>
  <c r="W429" i="1"/>
  <c r="V429" i="1"/>
  <c r="V433" i="1" s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W424" i="1" s="1"/>
  <c r="V422" i="1"/>
  <c r="M422" i="1"/>
  <c r="U420" i="1"/>
  <c r="U419" i="1"/>
  <c r="W418" i="1"/>
  <c r="V418" i="1"/>
  <c r="M418" i="1"/>
  <c r="W417" i="1"/>
  <c r="V417" i="1"/>
  <c r="M417" i="1"/>
  <c r="V416" i="1"/>
  <c r="W416" i="1" s="1"/>
  <c r="M416" i="1"/>
  <c r="W415" i="1"/>
  <c r="V415" i="1"/>
  <c r="M415" i="1"/>
  <c r="W414" i="1"/>
  <c r="V414" i="1"/>
  <c r="M414" i="1"/>
  <c r="W413" i="1"/>
  <c r="V413" i="1"/>
  <c r="M413" i="1"/>
  <c r="V412" i="1"/>
  <c r="W412" i="1" s="1"/>
  <c r="M412" i="1"/>
  <c r="W411" i="1"/>
  <c r="V411" i="1"/>
  <c r="M411" i="1"/>
  <c r="W410" i="1"/>
  <c r="W419" i="1" s="1"/>
  <c r="V410" i="1"/>
  <c r="Q482" i="1" s="1"/>
  <c r="M410" i="1"/>
  <c r="V406" i="1"/>
  <c r="U406" i="1"/>
  <c r="U405" i="1"/>
  <c r="W404" i="1"/>
  <c r="W405" i="1" s="1"/>
  <c r="V404" i="1"/>
  <c r="V405" i="1" s="1"/>
  <c r="M404" i="1"/>
  <c r="V402" i="1"/>
  <c r="U402" i="1"/>
  <c r="U401" i="1"/>
  <c r="W400" i="1"/>
  <c r="W401" i="1" s="1"/>
  <c r="V400" i="1"/>
  <c r="V401" i="1" s="1"/>
  <c r="M400" i="1"/>
  <c r="U398" i="1"/>
  <c r="U397" i="1"/>
  <c r="W396" i="1"/>
  <c r="V396" i="1"/>
  <c r="M396" i="1"/>
  <c r="W395" i="1"/>
  <c r="V395" i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M390" i="1"/>
  <c r="V388" i="1"/>
  <c r="U388" i="1"/>
  <c r="V387" i="1"/>
  <c r="U387" i="1"/>
  <c r="W386" i="1"/>
  <c r="V386" i="1"/>
  <c r="M386" i="1"/>
  <c r="W385" i="1"/>
  <c r="W387" i="1" s="1"/>
  <c r="V385" i="1"/>
  <c r="M385" i="1"/>
  <c r="V382" i="1"/>
  <c r="U382" i="1"/>
  <c r="U381" i="1"/>
  <c r="W380" i="1"/>
  <c r="W381" i="1" s="1"/>
  <c r="V380" i="1"/>
  <c r="V381" i="1" s="1"/>
  <c r="U378" i="1"/>
  <c r="U377" i="1"/>
  <c r="V376" i="1"/>
  <c r="W376" i="1" s="1"/>
  <c r="M376" i="1"/>
  <c r="V375" i="1"/>
  <c r="M375" i="1"/>
  <c r="W374" i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V368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V361" i="1" s="1"/>
  <c r="M347" i="1"/>
  <c r="V345" i="1"/>
  <c r="U345" i="1"/>
  <c r="V344" i="1"/>
  <c r="U344" i="1"/>
  <c r="W343" i="1"/>
  <c r="V343" i="1"/>
  <c r="M343" i="1"/>
  <c r="W342" i="1"/>
  <c r="W344" i="1" s="1"/>
  <c r="V342" i="1"/>
  <c r="M342" i="1"/>
  <c r="V338" i="1"/>
  <c r="U338" i="1"/>
  <c r="U337" i="1"/>
  <c r="W336" i="1"/>
  <c r="W337" i="1" s="1"/>
  <c r="V336" i="1"/>
  <c r="V337" i="1" s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W329" i="1"/>
  <c r="V329" i="1"/>
  <c r="M329" i="1"/>
  <c r="V327" i="1"/>
  <c r="U327" i="1"/>
  <c r="V326" i="1"/>
  <c r="U326" i="1"/>
  <c r="W325" i="1"/>
  <c r="V325" i="1"/>
  <c r="M325" i="1"/>
  <c r="W324" i="1"/>
  <c r="W326" i="1" s="1"/>
  <c r="V324" i="1"/>
  <c r="M324" i="1"/>
  <c r="U322" i="1"/>
  <c r="U321" i="1"/>
  <c r="W320" i="1"/>
  <c r="V320" i="1"/>
  <c r="M320" i="1"/>
  <c r="W319" i="1"/>
  <c r="V319" i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W299" i="1"/>
  <c r="V299" i="1"/>
  <c r="M299" i="1"/>
  <c r="V298" i="1"/>
  <c r="W298" i="1" s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292" i="1"/>
  <c r="V288" i="1"/>
  <c r="U288" i="1"/>
  <c r="U287" i="1"/>
  <c r="W286" i="1"/>
  <c r="W287" i="1" s="1"/>
  <c r="V286" i="1"/>
  <c r="V287" i="1" s="1"/>
  <c r="M286" i="1"/>
  <c r="V284" i="1"/>
  <c r="U284" i="1"/>
  <c r="U283" i="1"/>
  <c r="W282" i="1"/>
  <c r="W283" i="1" s="1"/>
  <c r="V282" i="1"/>
  <c r="V283" i="1" s="1"/>
  <c r="M282" i="1"/>
  <c r="U280" i="1"/>
  <c r="U279" i="1"/>
  <c r="W278" i="1"/>
  <c r="V278" i="1"/>
  <c r="V277" i="1"/>
  <c r="W277" i="1" s="1"/>
  <c r="M277" i="1"/>
  <c r="W276" i="1"/>
  <c r="V276" i="1"/>
  <c r="M276" i="1"/>
  <c r="V274" i="1"/>
  <c r="U274" i="1"/>
  <c r="V273" i="1"/>
  <c r="U273" i="1"/>
  <c r="W272" i="1"/>
  <c r="W273" i="1" s="1"/>
  <c r="V272" i="1"/>
  <c r="M272" i="1"/>
  <c r="V269" i="1"/>
  <c r="U269" i="1"/>
  <c r="V268" i="1"/>
  <c r="U268" i="1"/>
  <c r="W267" i="1"/>
  <c r="V267" i="1"/>
  <c r="M267" i="1"/>
  <c r="W266" i="1"/>
  <c r="W268" i="1" s="1"/>
  <c r="V266" i="1"/>
  <c r="M266" i="1"/>
  <c r="U264" i="1"/>
  <c r="U263" i="1"/>
  <c r="W262" i="1"/>
  <c r="V262" i="1"/>
  <c r="M262" i="1"/>
  <c r="W261" i="1"/>
  <c r="V261" i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W263" i="1" s="1"/>
  <c r="V256" i="1"/>
  <c r="M256" i="1"/>
  <c r="V253" i="1"/>
  <c r="U253" i="1"/>
  <c r="U252" i="1"/>
  <c r="W251" i="1"/>
  <c r="V251" i="1"/>
  <c r="M251" i="1"/>
  <c r="W250" i="1"/>
  <c r="V250" i="1"/>
  <c r="M250" i="1"/>
  <c r="V249" i="1"/>
  <c r="V252" i="1" s="1"/>
  <c r="M249" i="1"/>
  <c r="U247" i="1"/>
  <c r="U246" i="1"/>
  <c r="V245" i="1"/>
  <c r="W245" i="1" s="1"/>
  <c r="M245" i="1"/>
  <c r="V244" i="1"/>
  <c r="W244" i="1" s="1"/>
  <c r="W243" i="1"/>
  <c r="V243" i="1"/>
  <c r="V246" i="1" s="1"/>
  <c r="U241" i="1"/>
  <c r="U240" i="1"/>
  <c r="W239" i="1"/>
  <c r="V239" i="1"/>
  <c r="M239" i="1"/>
  <c r="V238" i="1"/>
  <c r="M238" i="1"/>
  <c r="W237" i="1"/>
  <c r="V237" i="1"/>
  <c r="M237" i="1"/>
  <c r="V235" i="1"/>
  <c r="U235" i="1"/>
  <c r="U234" i="1"/>
  <c r="W233" i="1"/>
  <c r="V233" i="1"/>
  <c r="M233" i="1"/>
  <c r="W232" i="1"/>
  <c r="V232" i="1"/>
  <c r="M232" i="1"/>
  <c r="V231" i="1"/>
  <c r="V234" i="1" s="1"/>
  <c r="M231" i="1"/>
  <c r="V230" i="1"/>
  <c r="W230" i="1" s="1"/>
  <c r="M230" i="1"/>
  <c r="W229" i="1"/>
  <c r="V229" i="1"/>
  <c r="M229" i="1"/>
  <c r="W228" i="1"/>
  <c r="V228" i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W211" i="1"/>
  <c r="V211" i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J482" i="1" s="1"/>
  <c r="M199" i="1"/>
  <c r="U196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W186" i="1"/>
  <c r="V186" i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W179" i="1"/>
  <c r="V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W172" i="1"/>
  <c r="V172" i="1"/>
  <c r="M172" i="1"/>
  <c r="U170" i="1"/>
  <c r="U169" i="1"/>
  <c r="W168" i="1"/>
  <c r="V168" i="1"/>
  <c r="M168" i="1"/>
  <c r="W167" i="1"/>
  <c r="V167" i="1"/>
  <c r="M167" i="1"/>
  <c r="V166" i="1"/>
  <c r="W166" i="1" s="1"/>
  <c r="M166" i="1"/>
  <c r="V165" i="1"/>
  <c r="W165" i="1" s="1"/>
  <c r="M165" i="1"/>
  <c r="V163" i="1"/>
  <c r="U163" i="1"/>
  <c r="W162" i="1"/>
  <c r="U162" i="1"/>
  <c r="V161" i="1"/>
  <c r="W161" i="1" s="1"/>
  <c r="M161" i="1"/>
  <c r="W160" i="1"/>
  <c r="V160" i="1"/>
  <c r="U158" i="1"/>
  <c r="U157" i="1"/>
  <c r="V156" i="1"/>
  <c r="W156" i="1" s="1"/>
  <c r="M156" i="1"/>
  <c r="W155" i="1"/>
  <c r="V155" i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V144" i="1"/>
  <c r="V151" i="1" s="1"/>
  <c r="M144" i="1"/>
  <c r="W143" i="1"/>
  <c r="V143" i="1"/>
  <c r="M143" i="1"/>
  <c r="U140" i="1"/>
  <c r="U139" i="1"/>
  <c r="W138" i="1"/>
  <c r="V138" i="1"/>
  <c r="M138" i="1"/>
  <c r="V137" i="1"/>
  <c r="W137" i="1" s="1"/>
  <c r="M137" i="1"/>
  <c r="W136" i="1"/>
  <c r="W139" i="1" s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F482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V116" i="1" s="1"/>
  <c r="M107" i="1"/>
  <c r="W106" i="1"/>
  <c r="V106" i="1"/>
  <c r="W105" i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V103" i="1" s="1"/>
  <c r="M93" i="1"/>
  <c r="W92" i="1"/>
  <c r="V92" i="1"/>
  <c r="W91" i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U60" i="1"/>
  <c r="U59" i="1"/>
  <c r="W58" i="1"/>
  <c r="V58" i="1"/>
  <c r="W57" i="1"/>
  <c r="V57" i="1"/>
  <c r="M57" i="1"/>
  <c r="V56" i="1"/>
  <c r="V60" i="1" s="1"/>
  <c r="M56" i="1"/>
  <c r="W55" i="1"/>
  <c r="V55" i="1"/>
  <c r="D482" i="1" s="1"/>
  <c r="U52" i="1"/>
  <c r="U51" i="1"/>
  <c r="V50" i="1"/>
  <c r="W50" i="1" s="1"/>
  <c r="W51" i="1" s="1"/>
  <c r="M50" i="1"/>
  <c r="W49" i="1"/>
  <c r="V49" i="1"/>
  <c r="V51" i="1" s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23" i="1"/>
  <c r="V22" i="1"/>
  <c r="M22" i="1"/>
  <c r="H10" i="1"/>
  <c r="A9" i="1"/>
  <c r="J9" i="1" s="1"/>
  <c r="D7" i="1"/>
  <c r="N6" i="1"/>
  <c r="M2" i="1"/>
  <c r="U476" i="1" l="1"/>
  <c r="U472" i="1"/>
  <c r="V190" i="1"/>
  <c r="U475" i="1"/>
  <c r="W190" i="1"/>
  <c r="W360" i="1"/>
  <c r="W88" i="1"/>
  <c r="W157" i="1"/>
  <c r="W246" i="1"/>
  <c r="A10" i="1"/>
  <c r="B482" i="1"/>
  <c r="V473" i="1"/>
  <c r="V52" i="1"/>
  <c r="V59" i="1"/>
  <c r="E482" i="1"/>
  <c r="V124" i="1"/>
  <c r="V139" i="1"/>
  <c r="V195" i="1"/>
  <c r="V196" i="1"/>
  <c r="W193" i="1"/>
  <c r="W195" i="1" s="1"/>
  <c r="V215" i="1"/>
  <c r="W231" i="1"/>
  <c r="W234" i="1" s="1"/>
  <c r="V241" i="1"/>
  <c r="V264" i="1"/>
  <c r="W279" i="1"/>
  <c r="W364" i="1"/>
  <c r="V367" i="1"/>
  <c r="V398" i="1"/>
  <c r="V420" i="1"/>
  <c r="W454" i="1"/>
  <c r="W456" i="1" s="1"/>
  <c r="H9" i="1"/>
  <c r="F9" i="1"/>
  <c r="F10" i="1"/>
  <c r="W22" i="1"/>
  <c r="W23" i="1" s="1"/>
  <c r="W26" i="1"/>
  <c r="W32" i="1" s="1"/>
  <c r="W56" i="1"/>
  <c r="W59" i="1" s="1"/>
  <c r="W63" i="1"/>
  <c r="W79" i="1" s="1"/>
  <c r="W93" i="1"/>
  <c r="W102" i="1" s="1"/>
  <c r="W107" i="1"/>
  <c r="W115" i="1" s="1"/>
  <c r="W118" i="1"/>
  <c r="W123" i="1" s="1"/>
  <c r="V132" i="1"/>
  <c r="V152" i="1"/>
  <c r="W144" i="1"/>
  <c r="W151" i="1" s="1"/>
  <c r="V162" i="1"/>
  <c r="V169" i="1"/>
  <c r="W199" i="1"/>
  <c r="W214" i="1" s="1"/>
  <c r="V225" i="1"/>
  <c r="V226" i="1"/>
  <c r="W249" i="1"/>
  <c r="W252" i="1" s="1"/>
  <c r="K482" i="1"/>
  <c r="M482" i="1"/>
  <c r="N482" i="1"/>
  <c r="V322" i="1"/>
  <c r="V333" i="1"/>
  <c r="V334" i="1"/>
  <c r="O482" i="1"/>
  <c r="V360" i="1"/>
  <c r="W367" i="1"/>
  <c r="V397" i="1"/>
  <c r="V451" i="1"/>
  <c r="V457" i="1"/>
  <c r="V471" i="1"/>
  <c r="W469" i="1"/>
  <c r="W470" i="1" s="1"/>
  <c r="H482" i="1"/>
  <c r="V32" i="1"/>
  <c r="V80" i="1"/>
  <c r="V89" i="1"/>
  <c r="V131" i="1"/>
  <c r="W169" i="1"/>
  <c r="V214" i="1"/>
  <c r="W225" i="1"/>
  <c r="W300" i="1"/>
  <c r="W321" i="1"/>
  <c r="W333" i="1"/>
  <c r="V377" i="1"/>
  <c r="W375" i="1"/>
  <c r="W377" i="1" s="1"/>
  <c r="W397" i="1"/>
  <c r="V439" i="1"/>
  <c r="V438" i="1"/>
  <c r="R482" i="1"/>
  <c r="V445" i="1"/>
  <c r="V446" i="1"/>
  <c r="W443" i="1"/>
  <c r="W445" i="1" s="1"/>
  <c r="V474" i="1"/>
  <c r="L482" i="1"/>
  <c r="V23" i="1"/>
  <c r="C482" i="1"/>
  <c r="V79" i="1"/>
  <c r="W127" i="1"/>
  <c r="W131" i="1" s="1"/>
  <c r="G482" i="1"/>
  <c r="V140" i="1"/>
  <c r="I482" i="1"/>
  <c r="V157" i="1"/>
  <c r="V158" i="1"/>
  <c r="V170" i="1"/>
  <c r="V191" i="1"/>
  <c r="V240" i="1"/>
  <c r="W238" i="1"/>
  <c r="W240" i="1" s="1"/>
  <c r="V279" i="1"/>
  <c r="V280" i="1"/>
  <c r="V301" i="1"/>
  <c r="V378" i="1"/>
  <c r="W433" i="1"/>
  <c r="V452" i="1"/>
  <c r="W449" i="1"/>
  <c r="W451" i="1" s="1"/>
  <c r="S482" i="1"/>
  <c r="V467" i="1"/>
  <c r="W465" i="1"/>
  <c r="W466" i="1" s="1"/>
  <c r="P482" i="1"/>
  <c r="V247" i="1"/>
  <c r="V263" i="1"/>
  <c r="V300" i="1"/>
  <c r="V321" i="1"/>
  <c r="V419" i="1"/>
  <c r="W436" i="1"/>
  <c r="W438" i="1" s="1"/>
  <c r="W459" i="1"/>
  <c r="W461" i="1" s="1"/>
  <c r="V472" i="1" l="1"/>
  <c r="V475" i="1"/>
  <c r="V476" i="1"/>
  <c r="W477" i="1"/>
</calcChain>
</file>

<file path=xl/sharedStrings.xml><?xml version="1.0" encoding="utf-8"?>
<sst xmlns="http://schemas.openxmlformats.org/spreadsheetml/2006/main" count="1718" uniqueCount="648">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</sst>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94" sqref="U29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 t="s">
        <v>647</v>
      </c>
      <c r="I5" s="326"/>
      <c r="J5" s="326"/>
      <c r="K5" s="324"/>
      <c r="M5" s="25" t="s">
        <v>10</v>
      </c>
      <c r="N5" s="327">
        <v>45214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Воскресенье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0.41666666666666669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7"/>
      <c r="Y20" s="307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7"/>
      <c r="Y47" s="307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7"/>
      <c r="Y53" s="307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135</v>
      </c>
      <c r="V57" s="312">
        <f>IFERROR(IF(U57="",0,CEILING((U57/$H57),1)*$H57),"")</f>
        <v>135</v>
      </c>
      <c r="W57" s="37">
        <f>IFERROR(IF(V57=0,"",ROUNDUP(V57/H57,0)*0.00937),"")</f>
        <v>0.28110000000000002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30</v>
      </c>
      <c r="V59" s="313">
        <f>IFERROR(V55/H55,"0")+IFERROR(V56/H56,"0")+IFERROR(V57/H57,"0")+IFERROR(V58/H58,"0")</f>
        <v>30</v>
      </c>
      <c r="W59" s="313">
        <f>IFERROR(IF(W55="",0,W55),"0")+IFERROR(IF(W56="",0,W56),"0")+IFERROR(IF(W57="",0,W57),"0")+IFERROR(IF(W58="",0,W58),"0")</f>
        <v>0.28110000000000002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135</v>
      </c>
      <c r="V60" s="313">
        <f>IFERROR(SUM(V55:V58),"0")</f>
        <v>135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7"/>
      <c r="Y61" s="307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140</v>
      </c>
      <c r="V64" s="312">
        <f t="shared" si="2"/>
        <v>140.4</v>
      </c>
      <c r="W64" s="37">
        <f>IFERROR(IF(V64=0,"",ROUNDUP(V64/H64,0)*0.02175),"")</f>
        <v>0.28275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200</v>
      </c>
      <c r="V65" s="312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180</v>
      </c>
      <c r="V73" s="312">
        <f t="shared" si="2"/>
        <v>180</v>
      </c>
      <c r="W73" s="37">
        <f t="shared" si="3"/>
        <v>0.37480000000000002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71.481481481481481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72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1.0708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520</v>
      </c>
      <c r="V80" s="313">
        <f>IFERROR(SUM(V63:V78),"0")</f>
        <v>525.6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33</v>
      </c>
      <c r="V109" s="312">
        <f t="shared" si="6"/>
        <v>34.32</v>
      </c>
      <c r="W109" s="37">
        <f>IFERROR(IF(V109=0,"",ROUNDUP(V109/H109,0)*0.00753),"")</f>
        <v>9.7890000000000005E-2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12.5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13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9.7890000000000005E-2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33</v>
      </c>
      <c r="V116" s="313">
        <f>IFERROR(SUM(V105:V114),"0")</f>
        <v>34.32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7"/>
      <c r="Y125" s="307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300</v>
      </c>
      <c r="V127" s="312">
        <f>IFERROR(IF(U127="",0,CEILING((U127/$H127),1)*$H127),"")</f>
        <v>307.8</v>
      </c>
      <c r="W127" s="37">
        <f>IFERROR(IF(V127=0,"",ROUNDUP(V127/H127,0)*0.02175),"")</f>
        <v>0.8264999999999999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37.037037037037038</v>
      </c>
      <c r="V131" s="313">
        <f>IFERROR(V127/H127,"0")+IFERROR(V128/H128,"0")+IFERROR(V129/H129,"0")+IFERROR(V130/H130,"0")</f>
        <v>38</v>
      </c>
      <c r="W131" s="313">
        <f>IFERROR(IF(W127="",0,W127),"0")+IFERROR(IF(W128="",0,W128),"0")+IFERROR(IF(W129="",0,W129),"0")+IFERROR(IF(W130="",0,W130),"0")</f>
        <v>0.8264999999999999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300</v>
      </c>
      <c r="V132" s="313">
        <f>IFERROR(SUM(V127:V130),"0")</f>
        <v>307.8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7"/>
      <c r="Y134" s="307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7"/>
      <c r="Y141" s="307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100</v>
      </c>
      <c r="V143" s="312">
        <f t="shared" ref="V143:V150" si="7">IFERROR(IF(U143="",0,CEILING((U143/$H143),1)*$H143),"")</f>
        <v>100.80000000000001</v>
      </c>
      <c r="W143" s="37">
        <f>IFERROR(IF(V143=0,"",ROUNDUP(V143/H143,0)*0.00753),"")</f>
        <v>0.18071999999999999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20</v>
      </c>
      <c r="V144" s="312">
        <f t="shared" si="7"/>
        <v>21</v>
      </c>
      <c r="W144" s="37">
        <f>IFERROR(IF(V144=0,"",ROUNDUP(V144/H144,0)*0.00753),"")</f>
        <v>3.7650000000000003E-2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28.571428571428573</v>
      </c>
      <c r="V151" s="313">
        <f>IFERROR(V143/H143,"0")+IFERROR(V144/H144,"0")+IFERROR(V145/H145,"0")+IFERROR(V146/H146,"0")+IFERROR(V147/H147,"0")+IFERROR(V148/H148,"0")+IFERROR(V149/H149,"0")+IFERROR(V150/H150,"0")</f>
        <v>29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0.21837000000000001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120</v>
      </c>
      <c r="V152" s="313">
        <f>IFERROR(SUM(V143:V150),"0")</f>
        <v>121.80000000000001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7"/>
      <c r="Y153" s="307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20</v>
      </c>
      <c r="V155" s="312">
        <f>IFERROR(IF(U155="",0,CEILING((U155/$H155),1)*$H155),"")</f>
        <v>21.6</v>
      </c>
      <c r="W155" s="37">
        <f>IFERROR(IF(V155=0,"",ROUNDUP(V155/H155,0)*0.02175),"")</f>
        <v>4.3499999999999997E-2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1.8518518518518516</v>
      </c>
      <c r="V157" s="313">
        <f>IFERROR(V155/H155,"0")+IFERROR(V156/H156,"0")</f>
        <v>2</v>
      </c>
      <c r="W157" s="313">
        <f>IFERROR(IF(W155="",0,W155),"0")+IFERROR(IF(W156="",0,W156),"0")</f>
        <v>4.3499999999999997E-2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20</v>
      </c>
      <c r="V158" s="313">
        <f>IFERROR(SUM(V155:V156),"0")</f>
        <v>21.6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30</v>
      </c>
      <c r="V160" s="312">
        <f>IFERROR(IF(U160="",0,CEILING((U160/$H160),1)*$H160),"")</f>
        <v>32.400000000000006</v>
      </c>
      <c r="W160" s="37">
        <f>IFERROR(IF(V160=0,"",ROUNDUP(V160/H160,0)*0.02175),"")</f>
        <v>6.5250000000000002E-2</v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2.7777777777777777</v>
      </c>
      <c r="V162" s="313">
        <f>IFERROR(V160/H160,"0")+IFERROR(V161/H161,"0")</f>
        <v>3.0000000000000004</v>
      </c>
      <c r="W162" s="313">
        <f>IFERROR(IF(W160="",0,W160),"0")+IFERROR(IF(W161="",0,W161),"0")</f>
        <v>6.5250000000000002E-2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30</v>
      </c>
      <c r="V163" s="313">
        <f>IFERROR(SUM(V160:V161),"0")</f>
        <v>32.400000000000006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100</v>
      </c>
      <c r="V167" s="312">
        <f>IFERROR(IF(U167="",0,CEILING((U167/$H167),1)*$H167),"")</f>
        <v>102.60000000000001</v>
      </c>
      <c r="W167" s="37">
        <f>IFERROR(IF(V167=0,"",ROUNDUP(V167/H167,0)*0.00937),"")</f>
        <v>0.17802999999999999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50</v>
      </c>
      <c r="V168" s="312">
        <f>IFERROR(IF(U168="",0,CEILING((U168/$H168),1)*$H168),"")</f>
        <v>54</v>
      </c>
      <c r="W168" s="37">
        <f>IFERROR(IF(V168=0,"",ROUNDUP(V168/H168,0)*0.00937),"")</f>
        <v>9.3700000000000006E-2</v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27.777777777777779</v>
      </c>
      <c r="V169" s="313">
        <f>IFERROR(V165/H165,"0")+IFERROR(V166/H166,"0")+IFERROR(V167/H167,"0")+IFERROR(V168/H168,"0")</f>
        <v>29</v>
      </c>
      <c r="W169" s="313">
        <f>IFERROR(IF(W165="",0,W165),"0")+IFERROR(IF(W166="",0,W166),"0")+IFERROR(IF(W167="",0,W167),"0")+IFERROR(IF(W168="",0,W168),"0")</f>
        <v>0.27173000000000003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150</v>
      </c>
      <c r="V170" s="313">
        <f>IFERROR(SUM(V165:V168),"0")</f>
        <v>156.60000000000002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30</v>
      </c>
      <c r="V175" s="312">
        <f t="shared" si="8"/>
        <v>32</v>
      </c>
      <c r="W175" s="37">
        <f>IFERROR(IF(V175=0,"",ROUNDUP(V175/H175,0)*0.01196),"")</f>
        <v>9.5680000000000001E-2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200</v>
      </c>
      <c r="V184" s="312">
        <f t="shared" si="8"/>
        <v>201.6</v>
      </c>
      <c r="W184" s="37">
        <f t="shared" ref="W184:W189" si="9">IFERROR(IF(V184=0,"",ROUNDUP(V184/H184,0)*0.00753),"")</f>
        <v>0.63251999999999997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400</v>
      </c>
      <c r="V185" s="312">
        <f t="shared" si="8"/>
        <v>400.8</v>
      </c>
      <c r="W185" s="37">
        <f t="shared" si="9"/>
        <v>1.2575100000000001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200</v>
      </c>
      <c r="V189" s="312">
        <f t="shared" si="8"/>
        <v>201.6</v>
      </c>
      <c r="W189" s="37">
        <f t="shared" si="9"/>
        <v>0.63251999999999997</v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340.83333333333337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343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2.6182300000000001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830</v>
      </c>
      <c r="V191" s="313">
        <f>IFERROR(SUM(V172:V189),"0")</f>
        <v>836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16</v>
      </c>
      <c r="V193" s="312">
        <f>IFERROR(IF(U193="",0,CEILING((U193/$H193),1)*$H193),"")</f>
        <v>16.8</v>
      </c>
      <c r="W193" s="37">
        <f>IFERROR(IF(V193=0,"",ROUNDUP(V193/H193,0)*0.00753),"")</f>
        <v>5.271E-2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24</v>
      </c>
      <c r="V194" s="312">
        <f>IFERROR(IF(U194="",0,CEILING((U194/$H194),1)*$H194),"")</f>
        <v>24</v>
      </c>
      <c r="W194" s="37">
        <f>IFERROR(IF(V194=0,"",ROUNDUP(V194/H194,0)*0.00753),"")</f>
        <v>7.5300000000000006E-2</v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16.666666666666668</v>
      </c>
      <c r="V195" s="313">
        <f>IFERROR(V193/H193,"0")+IFERROR(V194/H194,"0")</f>
        <v>17</v>
      </c>
      <c r="W195" s="313">
        <f>IFERROR(IF(W193="",0,W193),"0")+IFERROR(IF(W194="",0,W194),"0")</f>
        <v>0.12801000000000001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40</v>
      </c>
      <c r="V196" s="313">
        <f>IFERROR(SUM(V193:V194),"0")</f>
        <v>40.799999999999997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7"/>
      <c r="Y197" s="307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52.5</v>
      </c>
      <c r="V224" s="312">
        <f>IFERROR(IF(U224="",0,CEILING((U224/$H224),1)*$H224),"")</f>
        <v>52.5</v>
      </c>
      <c r="W224" s="37">
        <f>IFERROR(IF(V224=0,"",ROUNDUP(V224/H224,0)*0.00502),"")</f>
        <v>0.1255</v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25</v>
      </c>
      <c r="V225" s="313">
        <f>IFERROR(V221/H221,"0")+IFERROR(V222/H222,"0")+IFERROR(V223/H223,"0")+IFERROR(V224/H224,"0")</f>
        <v>25</v>
      </c>
      <c r="W225" s="313">
        <f>IFERROR(IF(W221="",0,W221),"0")+IFERROR(IF(W222="",0,W222),"0")+IFERROR(IF(W223="",0,W223),"0")+IFERROR(IF(W224="",0,W224),"0")</f>
        <v>0.1255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52.5</v>
      </c>
      <c r="V226" s="313">
        <f>IFERROR(SUM(V221:V224),"0")</f>
        <v>52.5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100</v>
      </c>
      <c r="V238" s="312">
        <f>IFERROR(IF(U238="",0,CEILING((U238/$H238),1)*$H238),"")</f>
        <v>101.39999999999999</v>
      </c>
      <c r="W238" s="37">
        <f>IFERROR(IF(V238=0,"",ROUNDUP(V238/H238,0)*0.02175),"")</f>
        <v>0.28275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12.820512820512821</v>
      </c>
      <c r="V240" s="313">
        <f>IFERROR(V237/H237,"0")+IFERROR(V238/H238,"0")+IFERROR(V239/H239,"0")</f>
        <v>13</v>
      </c>
      <c r="W240" s="313">
        <f>IFERROR(IF(W237="",0,W237),"0")+IFERROR(IF(W238="",0,W238),"0")+IFERROR(IF(W239="",0,W239),"0")</f>
        <v>0.28275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100</v>
      </c>
      <c r="V241" s="313">
        <f>IFERROR(SUM(V237:V239),"0")</f>
        <v>101.39999999999999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7"/>
      <c r="Y254" s="307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7"/>
      <c r="Y270" s="307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24</v>
      </c>
      <c r="V272" s="312">
        <f>IFERROR(IF(U272="",0,CEILING((U272/$H272),1)*$H272),"")</f>
        <v>25.2</v>
      </c>
      <c r="W272" s="37">
        <f>IFERROR(IF(V272=0,"",ROUNDUP(V272/H272,0)*0.00753),"")</f>
        <v>0.10542</v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13.333333333333332</v>
      </c>
      <c r="V273" s="313">
        <f>IFERROR(V272/H272,"0")</f>
        <v>14</v>
      </c>
      <c r="W273" s="313">
        <f>IFERROR(IF(W272="",0,W272),"0")</f>
        <v>0.10542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24</v>
      </c>
      <c r="V274" s="313">
        <f>IFERROR(SUM(V272:V272),"0")</f>
        <v>25.2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420</v>
      </c>
      <c r="V277" s="312">
        <f>IFERROR(IF(U277="",0,CEILING((U277/$H277),1)*$H277),"")</f>
        <v>420.84</v>
      </c>
      <c r="W277" s="37">
        <f>IFERROR(IF(V277=0,"",ROUNDUP(V277/H277,0)*0.00753),"")</f>
        <v>1.2575100000000001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210</v>
      </c>
      <c r="V278" s="312">
        <f>IFERROR(IF(U278="",0,CEILING((U278/$H278),1)*$H278),"")</f>
        <v>211.68</v>
      </c>
      <c r="W278" s="37">
        <f>IFERROR(IF(V278=0,"",ROUNDUP(V278/H278,0)*0.00753),"")</f>
        <v>0.63251999999999997</v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250</v>
      </c>
      <c r="V279" s="313">
        <f>IFERROR(V276/H276,"0")+IFERROR(V277/H277,"0")+IFERROR(V278/H278,"0")</f>
        <v>251</v>
      </c>
      <c r="W279" s="313">
        <f>IFERROR(IF(W276="",0,W276),"0")+IFERROR(IF(W277="",0,W277),"0")+IFERROR(IF(W278="",0,W278),"0")</f>
        <v>1.8900300000000001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630</v>
      </c>
      <c r="V280" s="313">
        <f>IFERROR(SUM(V276:V278),"0")</f>
        <v>632.52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53.2</v>
      </c>
      <c r="V282" s="312">
        <f>IFERROR(IF(U282="",0,CEILING((U282/$H282),1)*$H282),"")</f>
        <v>54.72</v>
      </c>
      <c r="W282" s="37">
        <f>IFERROR(IF(V282=0,"",ROUNDUP(V282/H282,0)*0.00753),"")</f>
        <v>0.18071999999999999</v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23.333333333333336</v>
      </c>
      <c r="V283" s="313">
        <f>IFERROR(V282/H282,"0")</f>
        <v>24</v>
      </c>
      <c r="W283" s="313">
        <f>IFERROR(IF(W282="",0,W282),"0")</f>
        <v>0.18071999999999999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53.2</v>
      </c>
      <c r="V284" s="313">
        <f>IFERROR(SUM(V282:V282),"0")</f>
        <v>54.72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7"/>
      <c r="Y290" s="307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2300</v>
      </c>
      <c r="V293" s="312">
        <f t="shared" si="14"/>
        <v>2310</v>
      </c>
      <c r="W293" s="37">
        <f>IFERROR(IF(V293=0,"",ROUNDUP(V293/H293,0)*0.02175),"")</f>
        <v>3.3494999999999999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800</v>
      </c>
      <c r="V296" s="312">
        <f t="shared" si="14"/>
        <v>810</v>
      </c>
      <c r="W296" s="37">
        <f>IFERROR(IF(V296=0,"",ROUNDUP(V296/H296,0)*0.02175),"")</f>
        <v>1.1744999999999999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20</v>
      </c>
      <c r="V299" s="312">
        <f t="shared" si="14"/>
        <v>20</v>
      </c>
      <c r="W299" s="37">
        <f>IFERROR(IF(V299=0,"",ROUNDUP(V299/H299,0)*0.00937),"")</f>
        <v>3.7479999999999999E-2</v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210.66666666666669</v>
      </c>
      <c r="V300" s="313">
        <f>IFERROR(V292/H292,"0")+IFERROR(V293/H293,"0")+IFERROR(V294/H294,"0")+IFERROR(V295/H295,"0")+IFERROR(V296/H296,"0")+IFERROR(V297/H297,"0")+IFERROR(V298/H298,"0")+IFERROR(V299/H299,"0")</f>
        <v>212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4.5614800000000004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3120</v>
      </c>
      <c r="V301" s="313">
        <f>IFERROR(SUM(V292:V299),"0")</f>
        <v>3140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500</v>
      </c>
      <c r="V303" s="312">
        <f>IFERROR(IF(U303="",0,CEILING((U303/$H303),1)*$H303),"")</f>
        <v>510</v>
      </c>
      <c r="W303" s="37">
        <f>IFERROR(IF(V303=0,"",ROUNDUP(V303/H303,0)*0.02175),"")</f>
        <v>0.73949999999999994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20</v>
      </c>
      <c r="V304" s="312">
        <f>IFERROR(IF(U304="",0,CEILING((U304/$H304),1)*$H304),"")</f>
        <v>20</v>
      </c>
      <c r="W304" s="37">
        <f>IFERROR(IF(V304=0,"",ROUNDUP(V304/H304,0)*0.00937),"")</f>
        <v>4.6850000000000003E-2</v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38.333333333333336</v>
      </c>
      <c r="V305" s="313">
        <f>IFERROR(V303/H303,"0")+IFERROR(V304/H304,"0")</f>
        <v>39</v>
      </c>
      <c r="W305" s="313">
        <f>IFERROR(IF(W303="",0,W303),"0")+IFERROR(IF(W304="",0,W304),"0")</f>
        <v>0.78634999999999988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520</v>
      </c>
      <c r="V306" s="313">
        <f>IFERROR(SUM(V303:V304),"0")</f>
        <v>530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7"/>
      <c r="Y315" s="307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50</v>
      </c>
      <c r="V317" s="312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4.166666666666667</v>
      </c>
      <c r="V321" s="313">
        <f>IFERROR(V317/H317,"0")+IFERROR(V318/H318,"0")+IFERROR(V319/H319,"0")+IFERROR(V320/H320,"0")</f>
        <v>5</v>
      </c>
      <c r="W321" s="313">
        <f>IFERROR(IF(W317="",0,W317),"0")+IFERROR(IF(W318="",0,W318),"0")+IFERROR(IF(W319="",0,W319),"0")+IFERROR(IF(W320="",0,W320),"0")</f>
        <v>0.10874999999999999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50</v>
      </c>
      <c r="V322" s="313">
        <f>IFERROR(SUM(V317:V320),"0")</f>
        <v>60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8</v>
      </c>
      <c r="V332" s="312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3.3333333333333335</v>
      </c>
      <c r="V333" s="313">
        <f>IFERROR(V329/H329,"0")+IFERROR(V330/H330,"0")+IFERROR(V331/H331,"0")+IFERROR(V332/H332,"0")</f>
        <v>4</v>
      </c>
      <c r="W333" s="313">
        <f>IFERROR(IF(W329="",0,W329),"0")+IFERROR(IF(W330="",0,W330),"0")+IFERROR(IF(W331="",0,W331),"0")+IFERROR(IF(W332="",0,W332),"0")</f>
        <v>3.0120000000000001E-2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8</v>
      </c>
      <c r="V334" s="313">
        <f>IFERROR(SUM(V329:V332),"0")</f>
        <v>9.6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7"/>
      <c r="Y340" s="307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45</v>
      </c>
      <c r="V343" s="312">
        <f>IFERROR(IF(U343="",0,CEILING((U343/$H343),1)*$H343),"")</f>
        <v>45.900000000000006</v>
      </c>
      <c r="W343" s="37">
        <f>IFERROR(IF(V343=0,"",ROUNDUP(V343/H343,0)*0.00753),"")</f>
        <v>0.12801000000000001</v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16.666666666666664</v>
      </c>
      <c r="V344" s="313">
        <f>IFERROR(V342/H342,"0")+IFERROR(V343/H343,"0")</f>
        <v>17</v>
      </c>
      <c r="W344" s="313">
        <f>IFERROR(IF(W342="",0,W342),"0")+IFERROR(IF(W343="",0,W343),"0")</f>
        <v>0.12801000000000001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45</v>
      </c>
      <c r="V345" s="313">
        <f>IFERROR(SUM(V342:V343),"0")</f>
        <v>45.900000000000006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70</v>
      </c>
      <c r="V354" s="312">
        <f t="shared" si="15"/>
        <v>71.400000000000006</v>
      </c>
      <c r="W354" s="37">
        <f t="shared" si="16"/>
        <v>0.17068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33.333333333333329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34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0.17068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70</v>
      </c>
      <c r="V361" s="313">
        <f>IFERROR(SUM(V347:V359),"0")</f>
        <v>71.400000000000006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7"/>
      <c r="Y383" s="307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35</v>
      </c>
      <c r="V395" s="312">
        <f t="shared" si="17"/>
        <v>35.700000000000003</v>
      </c>
      <c r="W395" s="37">
        <f>IFERROR(IF(V395=0,"",ROUNDUP(V395/H395,0)*0.00502),"")</f>
        <v>8.5339999999999999E-2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16.666666666666664</v>
      </c>
      <c r="V397" s="313">
        <f>IFERROR(V390/H390,"0")+IFERROR(V391/H391,"0")+IFERROR(V392/H392,"0")+IFERROR(V393/H393,"0")+IFERROR(V394/H394,"0")+IFERROR(V395/H395,"0")+IFERROR(V396/H396,"0")</f>
        <v>17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8.5339999999999999E-2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35</v>
      </c>
      <c r="V398" s="313">
        <f>IFERROR(SUM(V390:V396),"0")</f>
        <v>35.700000000000003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7"/>
      <c r="Y408" s="307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200</v>
      </c>
      <c r="V410" s="312">
        <f t="shared" ref="V410:V418" si="18">IFERROR(IF(U410="",0,CEILING((U410/$H410),1)*$H410),"")</f>
        <v>200.64000000000001</v>
      </c>
      <c r="W410" s="37">
        <f>IFERROR(IF(V410=0,"",ROUNDUP(V410/H410,0)*0.01196),"")</f>
        <v>0.45448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60</v>
      </c>
      <c r="V412" s="312">
        <f t="shared" si="18"/>
        <v>63.36</v>
      </c>
      <c r="W412" s="37">
        <f>IFERROR(IF(V412=0,"",ROUNDUP(V412/H412,0)*0.01196),"")</f>
        <v>0.14352000000000001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24</v>
      </c>
      <c r="V414" s="312">
        <f t="shared" si="18"/>
        <v>25.2</v>
      </c>
      <c r="W414" s="37">
        <f>IFERROR(IF(V414=0,"",ROUNDUP(V414/H414,0)*0.00937),"")</f>
        <v>6.5589999999999996E-2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18</v>
      </c>
      <c r="V418" s="312">
        <f t="shared" si="18"/>
        <v>18</v>
      </c>
      <c r="W418" s="37">
        <f>IFERROR(IF(V418=0,"",ROUNDUP(V418/H418,0)*0.00937),"")</f>
        <v>4.6850000000000003E-2</v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60.909090909090899</v>
      </c>
      <c r="V419" s="313">
        <f>IFERROR(V410/H410,"0")+IFERROR(V411/H411,"0")+IFERROR(V412/H412,"0")+IFERROR(V413/H413,"0")+IFERROR(V414/H414,"0")+IFERROR(V415/H415,"0")+IFERROR(V416/H416,"0")+IFERROR(V417/H417,"0")+IFERROR(V418/H418,"0")</f>
        <v>62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0.71043999999999996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302</v>
      </c>
      <c r="V420" s="313">
        <f>IFERROR(SUM(V410:V418),"0")</f>
        <v>307.2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100</v>
      </c>
      <c r="V422" s="312">
        <f>IFERROR(IF(U422="",0,CEILING((U422/$H422),1)*$H422),"")</f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18.939393939393938</v>
      </c>
      <c r="V424" s="313">
        <f>IFERROR(V422/H422,"0")+IFERROR(V423/H423,"0")</f>
        <v>19</v>
      </c>
      <c r="W424" s="313">
        <f>IFERROR(IF(W422="",0,W422),"0")+IFERROR(IF(W423="",0,W423),"0")</f>
        <v>0.22724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100</v>
      </c>
      <c r="V425" s="313">
        <f>IFERROR(SUM(V422:V423),"0")</f>
        <v>100.32000000000001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100</v>
      </c>
      <c r="V428" s="312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18.939393939393938</v>
      </c>
      <c r="V433" s="313">
        <f>IFERROR(V427/H427,"0")+IFERROR(V428/H428,"0")+IFERROR(V429/H429,"0")+IFERROR(V430/H430,"0")+IFERROR(V431/H431,"0")+IFERROR(V432/H432,"0")</f>
        <v>19</v>
      </c>
      <c r="W433" s="313">
        <f>IFERROR(IF(W427="",0,W427),"0")+IFERROR(IF(W428="",0,W428),"0")+IFERROR(IF(W429="",0,W429),"0")+IFERROR(IF(W430="",0,W430),"0")+IFERROR(IF(W431="",0,W431),"0")+IFERROR(IF(W432="",0,W432),"0")</f>
        <v>0.22724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100</v>
      </c>
      <c r="V434" s="313">
        <f>IFERROR(SUM(V427:V432),"0")</f>
        <v>100.32000000000001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7"/>
      <c r="Y441" s="307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95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96"/>
      <c r="M456" s="394" t="s">
        <v>64</v>
      </c>
      <c r="N456" s="347"/>
      <c r="O456" s="347"/>
      <c r="P456" s="347"/>
      <c r="Q456" s="347"/>
      <c r="R456" s="347"/>
      <c r="S456" s="348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90" t="s">
        <v>66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91">
        <v>4680115881068</v>
      </c>
      <c r="E459" s="33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3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93"/>
      <c r="O459" s="393"/>
      <c r="P459" s="393"/>
      <c r="Q459" s="33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91">
        <v>4680115881075</v>
      </c>
      <c r="E460" s="33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95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96"/>
      <c r="M461" s="394" t="s">
        <v>64</v>
      </c>
      <c r="N461" s="347"/>
      <c r="O461" s="347"/>
      <c r="P461" s="347"/>
      <c r="Q461" s="347"/>
      <c r="R461" s="347"/>
      <c r="S461" s="348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89" t="s">
        <v>611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07"/>
      <c r="Y463" s="307"/>
    </row>
    <row r="464" spans="1:52" ht="14.25" customHeight="1" x14ac:dyDescent="0.25">
      <c r="A464" s="390" t="s">
        <v>59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91">
        <v>4680115880856</v>
      </c>
      <c r="E465" s="33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63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93"/>
      <c r="O465" s="393"/>
      <c r="P465" s="393"/>
      <c r="Q465" s="33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95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96"/>
      <c r="M466" s="394" t="s">
        <v>64</v>
      </c>
      <c r="N466" s="347"/>
      <c r="O466" s="347"/>
      <c r="P466" s="347"/>
      <c r="Q466" s="347"/>
      <c r="R466" s="347"/>
      <c r="S466" s="348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90" t="s">
        <v>66</v>
      </c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91">
        <v>4680115880870</v>
      </c>
      <c r="E469" s="33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93"/>
      <c r="O469" s="393"/>
      <c r="P469" s="393"/>
      <c r="Q469" s="335"/>
      <c r="R469" s="35"/>
      <c r="S469" s="35"/>
      <c r="T469" s="36" t="s">
        <v>63</v>
      </c>
      <c r="U469" s="311">
        <v>200</v>
      </c>
      <c r="V469" s="312">
        <f>IFERROR(IF(U469="",0,CEILING((U469/$H469),1)*$H469),"")</f>
        <v>202.79999999999998</v>
      </c>
      <c r="W469" s="37">
        <f>IFERROR(IF(V469=0,"",ROUNDUP(V469/H469,0)*0.02175),"")</f>
        <v>0.5655</v>
      </c>
      <c r="X469" s="57"/>
      <c r="Y469" s="58"/>
      <c r="AC469" s="59"/>
      <c r="AZ469" s="304" t="s">
        <v>1</v>
      </c>
    </row>
    <row r="470" spans="1:52" x14ac:dyDescent="0.2">
      <c r="A470" s="395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96"/>
      <c r="M470" s="394" t="s">
        <v>64</v>
      </c>
      <c r="N470" s="347"/>
      <c r="O470" s="347"/>
      <c r="P470" s="347"/>
      <c r="Q470" s="347"/>
      <c r="R470" s="347"/>
      <c r="S470" s="348"/>
      <c r="T470" s="38" t="s">
        <v>65</v>
      </c>
      <c r="U470" s="313">
        <f>IFERROR(U469/H469,"0")</f>
        <v>25.641025641025642</v>
      </c>
      <c r="V470" s="313">
        <f>IFERROR(V469/H469,"0")</f>
        <v>26</v>
      </c>
      <c r="W470" s="313">
        <f>IFERROR(IF(W469="",0,W469),"0")</f>
        <v>0.5655</v>
      </c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96"/>
      <c r="M471" s="394" t="s">
        <v>64</v>
      </c>
      <c r="N471" s="347"/>
      <c r="O471" s="347"/>
      <c r="P471" s="347"/>
      <c r="Q471" s="347"/>
      <c r="R471" s="347"/>
      <c r="S471" s="348"/>
      <c r="T471" s="38" t="s">
        <v>63</v>
      </c>
      <c r="U471" s="313">
        <f>IFERROR(SUM(U469:U469),"0")</f>
        <v>200</v>
      </c>
      <c r="V471" s="313">
        <f>IFERROR(SUM(V469:V469),"0")</f>
        <v>202.79999999999998</v>
      </c>
      <c r="W471" s="38"/>
      <c r="X471" s="314"/>
      <c r="Y471" s="314"/>
    </row>
    <row r="472" spans="1:52" ht="15" customHeight="1" x14ac:dyDescent="0.2">
      <c r="A472" s="642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616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7587.7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7681.4999999999991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617</v>
      </c>
      <c r="N473" s="321"/>
      <c r="O473" s="321"/>
      <c r="P473" s="321"/>
      <c r="Q473" s="321"/>
      <c r="R473" s="321"/>
      <c r="S473" s="322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8023.1711821511817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8122.2119999999977</v>
      </c>
      <c r="W473" s="38"/>
      <c r="X473" s="314"/>
      <c r="Y473" s="314"/>
    </row>
    <row r="474" spans="1:52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618</v>
      </c>
      <c r="N474" s="321"/>
      <c r="O474" s="321"/>
      <c r="P474" s="321"/>
      <c r="Q474" s="321"/>
      <c r="R474" s="321"/>
      <c r="S474" s="322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14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14</v>
      </c>
      <c r="W474" s="38"/>
      <c r="X474" s="314"/>
      <c r="Y474" s="314"/>
    </row>
    <row r="475" spans="1:52" x14ac:dyDescent="0.2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30"/>
      <c r="M475" s="641" t="s">
        <v>620</v>
      </c>
      <c r="N475" s="321"/>
      <c r="O475" s="321"/>
      <c r="P475" s="321"/>
      <c r="Q475" s="321"/>
      <c r="R475" s="321"/>
      <c r="S475" s="322"/>
      <c r="T475" s="38" t="s">
        <v>63</v>
      </c>
      <c r="U475" s="313">
        <f>GrossWeightTotal+PalletQtyTotal*25</f>
        <v>8373.1711821511817</v>
      </c>
      <c r="V475" s="313">
        <f>GrossWeightTotalR+PalletQtyTotalR*25</f>
        <v>8472.2119999999977</v>
      </c>
      <c r="W475" s="38"/>
      <c r="X475" s="314"/>
      <c r="Y475" s="314"/>
    </row>
    <row r="476" spans="1:52" x14ac:dyDescent="0.2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30"/>
      <c r="M476" s="641" t="s">
        <v>621</v>
      </c>
      <c r="N476" s="321"/>
      <c r="O476" s="321"/>
      <c r="P476" s="321"/>
      <c r="Q476" s="321"/>
      <c r="R476" s="321"/>
      <c r="S476" s="322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1341.5801050801053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1357</v>
      </c>
      <c r="W476" s="38"/>
      <c r="X476" s="314"/>
      <c r="Y476" s="314"/>
    </row>
    <row r="477" spans="1:52" ht="14.25" customHeight="1" x14ac:dyDescent="0.2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30"/>
      <c r="M477" s="641" t="s">
        <v>622</v>
      </c>
      <c r="N477" s="321"/>
      <c r="O477" s="321"/>
      <c r="P477" s="321"/>
      <c r="Q477" s="321"/>
      <c r="R477" s="321"/>
      <c r="S477" s="322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15.806950000000002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643" t="s">
        <v>91</v>
      </c>
      <c r="D479" s="644"/>
      <c r="E479" s="644"/>
      <c r="F479" s="645"/>
      <c r="G479" s="643" t="s">
        <v>233</v>
      </c>
      <c r="H479" s="644"/>
      <c r="I479" s="644"/>
      <c r="J479" s="644"/>
      <c r="K479" s="644"/>
      <c r="L479" s="645"/>
      <c r="M479" s="643" t="s">
        <v>423</v>
      </c>
      <c r="N479" s="645"/>
      <c r="O479" s="643" t="s">
        <v>470</v>
      </c>
      <c r="P479" s="645"/>
      <c r="Q479" s="305" t="s">
        <v>547</v>
      </c>
      <c r="R479" s="643" t="s">
        <v>589</v>
      </c>
      <c r="S479" s="645"/>
      <c r="T479" s="1"/>
      <c r="Y479" s="53"/>
      <c r="AB479" s="1"/>
    </row>
    <row r="480" spans="1:52" ht="14.25" customHeight="1" thickTop="1" x14ac:dyDescent="0.2">
      <c r="A480" s="646" t="s">
        <v>625</v>
      </c>
      <c r="B480" s="643" t="s">
        <v>58</v>
      </c>
      <c r="C480" s="643" t="s">
        <v>92</v>
      </c>
      <c r="D480" s="643" t="s">
        <v>99</v>
      </c>
      <c r="E480" s="643" t="s">
        <v>91</v>
      </c>
      <c r="F480" s="643" t="s">
        <v>224</v>
      </c>
      <c r="G480" s="643" t="s">
        <v>234</v>
      </c>
      <c r="H480" s="643" t="s">
        <v>241</v>
      </c>
      <c r="I480" s="643" t="s">
        <v>258</v>
      </c>
      <c r="J480" s="643" t="s">
        <v>318</v>
      </c>
      <c r="K480" s="643" t="s">
        <v>391</v>
      </c>
      <c r="L480" s="643" t="s">
        <v>409</v>
      </c>
      <c r="M480" s="643" t="s">
        <v>424</v>
      </c>
      <c r="N480" s="643" t="s">
        <v>447</v>
      </c>
      <c r="O480" s="643" t="s">
        <v>471</v>
      </c>
      <c r="P480" s="643" t="s">
        <v>523</v>
      </c>
      <c r="Q480" s="643" t="s">
        <v>547</v>
      </c>
      <c r="R480" s="643" t="s">
        <v>590</v>
      </c>
      <c r="S480" s="643" t="s">
        <v>611</v>
      </c>
      <c r="T480" s="1"/>
      <c r="Y480" s="53"/>
      <c r="AB480" s="1"/>
    </row>
    <row r="481" spans="1:28" ht="13.5" customHeight="1" thickBot="1" x14ac:dyDescent="0.25">
      <c r="A481" s="647"/>
      <c r="B481" s="648"/>
      <c r="C481" s="648"/>
      <c r="D481" s="648"/>
      <c r="E481" s="648"/>
      <c r="F481" s="648"/>
      <c r="G481" s="648"/>
      <c r="H481" s="648"/>
      <c r="I481" s="648"/>
      <c r="J481" s="648"/>
      <c r="K481" s="648"/>
      <c r="L481" s="648"/>
      <c r="M481" s="648"/>
      <c r="N481" s="648"/>
      <c r="O481" s="648"/>
      <c r="P481" s="648"/>
      <c r="Q481" s="648"/>
      <c r="R481" s="648"/>
      <c r="S481" s="648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135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559.92000000000007</v>
      </c>
      <c r="F482" s="47">
        <f>IFERROR(V127*1,"0")+IFERROR(V128*1,"0")+IFERROR(V129*1,"0")+IFERROR(V130*1,"0")</f>
        <v>307.8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121.80000000000001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1087.3999999999999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153.89999999999998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712.44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3670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69.599999999999994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117.30000000000001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35.700000000000003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507.84</v>
      </c>
      <c r="R482" s="47">
        <f>IFERROR(V443*1,"0")+IFERROR(V444*1,"0")+IFERROR(V448*1,"0")+IFERROR(V449*1,"0")+IFERROR(V450*1,"0")+IFERROR(V454*1,"0")+IFERROR(V455*1,"0")+IFERROR(V459*1,"0")+IFERROR(V460*1,"0")</f>
        <v>0</v>
      </c>
      <c r="S482" s="47">
        <f>IFERROR(V465*1,"0")+IFERROR(V469*1,"0")</f>
        <v>202.79999999999998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2023-10-13T10:47:04Z</dcterms:modified>
</cp:coreProperties>
</file>