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V247" i="1" l="1"/>
  <c r="A10" i="1"/>
  <c r="V32" i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V246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<sst xmlns="http://schemas.openxmlformats.org/spreadsheetml/2006/main" count="782" uniqueCount="322">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</sst>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45215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0.375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66</v>
      </c>
      <c r="V30" s="155">
        <f>IFERROR(IF(U30="","",U30),"")</f>
        <v>66</v>
      </c>
      <c r="W30" s="37">
        <f>IFERROR(IF(U30="","",U30*0.00936),"")</f>
        <v>0.61775999999999998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66</v>
      </c>
      <c r="V32" s="156">
        <f>IFERROR(SUM(V28:V31),"0")</f>
        <v>66</v>
      </c>
      <c r="W32" s="156">
        <f>IFERROR(IF(W28="",0,W28),"0")+IFERROR(IF(W29="",0,W29),"0")+IFERROR(IF(W30="",0,W30),"0")+IFERROR(IF(W31="",0,W31),"0")</f>
        <v>0.61775999999999998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99</v>
      </c>
      <c r="V33" s="156">
        <f>IFERROR(SUMPRODUCT(V28:V31*H28:H31),"0")</f>
        <v>99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8</v>
      </c>
      <c r="V44" s="155">
        <f>IFERROR(IF(U44="","",U44),"")</f>
        <v>8</v>
      </c>
      <c r="W44" s="37">
        <f>IFERROR(IF(U44="","",U44*0.0095),"")</f>
        <v>7.5999999999999998E-2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7</v>
      </c>
      <c r="V45" s="155">
        <f>IFERROR(IF(U45="","",U45),"")</f>
        <v>7</v>
      </c>
      <c r="W45" s="37">
        <f>IFERROR(IF(U45="","",U45*0.0095),"")</f>
        <v>6.6500000000000004E-2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15</v>
      </c>
      <c r="V46" s="156">
        <f>IFERROR(SUM(V44:V45),"0")</f>
        <v>15</v>
      </c>
      <c r="W46" s="156">
        <f>IFERROR(IF(W44="",0,W44),"0")+IFERROR(IF(W45="",0,W45),"0")</f>
        <v>0.14250000000000002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18</v>
      </c>
      <c r="V47" s="156">
        <f>IFERROR(SUMPRODUCT(V44:V45*H44:H45),"0")</f>
        <v>18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19</v>
      </c>
      <c r="V55" s="155">
        <f t="shared" si="0"/>
        <v>19</v>
      </c>
      <c r="W55" s="37">
        <f t="shared" si="1"/>
        <v>0.29449999999999998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19</v>
      </c>
      <c r="V56" s="156">
        <f>IFERROR(SUM(V50:V55),"0")</f>
        <v>19</v>
      </c>
      <c r="W56" s="156">
        <f>IFERROR(IF(W50="",0,W50),"0")+IFERROR(IF(W51="",0,W51),"0")+IFERROR(IF(W52="",0,W52),"0")+IFERROR(IF(W53="",0,W53),"0")+IFERROR(IF(W54="",0,W54),"0")+IFERROR(IF(W55="",0,W55),"0")</f>
        <v>0.29449999999999998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136.80000000000001</v>
      </c>
      <c r="V57" s="156">
        <f>IFERROR(SUMPRODUCT(V50:V55*H50:H55),"0")</f>
        <v>136.80000000000001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140</v>
      </c>
      <c r="V62" s="155">
        <f>IFERROR(IF(U62="","",U62),"")</f>
        <v>140</v>
      </c>
      <c r="W62" s="37">
        <f>IFERROR(IF(U62="","",U62*0.00866),"")</f>
        <v>1.2123999999999999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140</v>
      </c>
      <c r="V63" s="156">
        <f>IFERROR(SUM(V60:V62),"0")</f>
        <v>140</v>
      </c>
      <c r="W63" s="156">
        <f>IFERROR(IF(W60="",0,W60),"0")+IFERROR(IF(W61="",0,W61),"0")+IFERROR(IF(W62="",0,W62),"0")</f>
        <v>1.2123999999999999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700</v>
      </c>
      <c r="V64" s="156">
        <f>IFERROR(SUMPRODUCT(V60:V62*H60:H62),"0")</f>
        <v>700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22</v>
      </c>
      <c r="V80" s="155">
        <f t="shared" si="2"/>
        <v>22</v>
      </c>
      <c r="W80" s="37">
        <f t="shared" si="3"/>
        <v>0.39335999999999999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11</v>
      </c>
      <c r="V83" s="155">
        <f t="shared" si="2"/>
        <v>11</v>
      </c>
      <c r="W83" s="37">
        <f t="shared" si="3"/>
        <v>0.19667999999999999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33</v>
      </c>
      <c r="V84" s="156">
        <f>IFERROR(SUM(V78:V83),"0")</f>
        <v>33</v>
      </c>
      <c r="W84" s="156">
        <f>IFERROR(IF(W78="",0,W78),"0")+IFERROR(IF(W79="",0,W79),"0")+IFERROR(IF(W80="",0,W80),"0")+IFERROR(IF(W81="",0,W81),"0")+IFERROR(IF(W82="",0,W82),"0")+IFERROR(IF(W83="",0,W83),"0")</f>
        <v>0.59004000000000001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118.80000000000001</v>
      </c>
      <c r="V85" s="156">
        <f>IFERROR(SUMPRODUCT(V78:V83*H78:H83),"0")</f>
        <v>118.80000000000001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44</v>
      </c>
      <c r="V96" s="155">
        <f>IFERROR(IF(U96="","",U96),"")</f>
        <v>44</v>
      </c>
      <c r="W96" s="37">
        <f>IFERROR(IF(U96="","",U96*0.0155),"")</f>
        <v>0.68199999999999994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9</v>
      </c>
      <c r="V97" s="155">
        <f>IFERROR(IF(U97="","",U97),"")</f>
        <v>9</v>
      </c>
      <c r="W97" s="37">
        <f>IFERROR(IF(U97="","",U97*0.0155),"")</f>
        <v>0.13950000000000001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19</v>
      </c>
      <c r="V98" s="155">
        <f>IFERROR(IF(U98="","",U98),"")</f>
        <v>19</v>
      </c>
      <c r="W98" s="37">
        <f>IFERROR(IF(U98="","",U98*0.0155),"")</f>
        <v>0.29449999999999998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72</v>
      </c>
      <c r="V99" s="156">
        <f>IFERROR(SUM(V95:V98),"0")</f>
        <v>72</v>
      </c>
      <c r="W99" s="156">
        <f>IFERROR(IF(W95="",0,W95),"0")+IFERROR(IF(W96="",0,W96),"0")+IFERROR(IF(W97="",0,W97),"0")+IFERROR(IF(W98="",0,W98),"0")</f>
        <v>1.1159999999999999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515.52</v>
      </c>
      <c r="V100" s="156">
        <f>IFERROR(SUMPRODUCT(V95:V98*H95:H98),"0")</f>
        <v>515.52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23</v>
      </c>
      <c r="V103" s="155">
        <f>IFERROR(IF(U103="","",U103),"")</f>
        <v>23</v>
      </c>
      <c r="W103" s="37">
        <f>IFERROR(IF(U103="","",U103*0.01788),"")</f>
        <v>0.41123999999999999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25</v>
      </c>
      <c r="V104" s="155">
        <f>IFERROR(IF(U104="","",U104),"")</f>
        <v>25</v>
      </c>
      <c r="W104" s="37">
        <f>IFERROR(IF(U104="","",U104*0.01788),"")</f>
        <v>0.44700000000000001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48</v>
      </c>
      <c r="V105" s="156">
        <f>IFERROR(SUM(V103:V104),"0")</f>
        <v>48</v>
      </c>
      <c r="W105" s="156">
        <f>IFERROR(IF(W103="",0,W103),"0")+IFERROR(IF(W104="",0,W104),"0")</f>
        <v>0.85824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144</v>
      </c>
      <c r="V106" s="156">
        <f>IFERROR(SUMPRODUCT(V103:V104*H103:H104),"0")</f>
        <v>144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23</v>
      </c>
      <c r="V109" s="155">
        <f>IFERROR(IF(U109="","",U109),"")</f>
        <v>23</v>
      </c>
      <c r="W109" s="37">
        <f>IFERROR(IF(U109="","",U109*0.01788),"")</f>
        <v>0.41123999999999999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23</v>
      </c>
      <c r="V110" s="156">
        <f>IFERROR(SUM(V109:V109),"0")</f>
        <v>23</v>
      </c>
      <c r="W110" s="156">
        <f>IFERROR(IF(W109="",0,W109),"0")</f>
        <v>0.41123999999999999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69</v>
      </c>
      <c r="V111" s="156">
        <f>IFERROR(SUMPRODUCT(V109:V109*H109:H109),"0")</f>
        <v>69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3</v>
      </c>
      <c r="V117" s="155">
        <f>IFERROR(IF(U117="","",U117),"")</f>
        <v>3</v>
      </c>
      <c r="W117" s="37">
        <f>IFERROR(IF(U117="","",U117*0.01788),"")</f>
        <v>5.364E-2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3</v>
      </c>
      <c r="V118" s="156">
        <f>IFERROR(SUM(V114:V117),"0")</f>
        <v>3</v>
      </c>
      <c r="W118" s="156">
        <f>IFERROR(IF(W114="",0,W114),"0")+IFERROR(IF(W115="",0,W115),"0")+IFERROR(IF(W116="",0,W116),"0")+IFERROR(IF(W117="",0,W117),"0")</f>
        <v>5.364E-2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9</v>
      </c>
      <c r="V119" s="156">
        <f>IFERROR(SUMPRODUCT(V114:V117*H114:H117),"0")</f>
        <v>9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37</v>
      </c>
      <c r="V147" s="155">
        <f>IFERROR(IF(U147="","",U147),"")</f>
        <v>37</v>
      </c>
      <c r="W147" s="37">
        <f>IFERROR(IF(U147="","",U147*0.00936),"")</f>
        <v>0.34632000000000002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20</v>
      </c>
      <c r="V149" s="155">
        <f>IFERROR(IF(U149="","",U149),"")</f>
        <v>20</v>
      </c>
      <c r="W149" s="37">
        <f>IFERROR(IF(U149="","",U149*0.0155),"")</f>
        <v>0.31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45</v>
      </c>
      <c r="V150" s="155">
        <f>IFERROR(IF(U150="","",U150),"")</f>
        <v>45</v>
      </c>
      <c r="W150" s="37">
        <f>IFERROR(IF(U150="","",U150*0.00936),"")</f>
        <v>0.42120000000000002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102</v>
      </c>
      <c r="V151" s="156">
        <f>IFERROR(SUM(V147:V150),"0")</f>
        <v>102</v>
      </c>
      <c r="W151" s="156">
        <f>IFERROR(IF(W147="",0,W147),"0")+IFERROR(IF(W148="",0,W148),"0")+IFERROR(IF(W149="",0,W149),"0")+IFERROR(IF(W150="",0,W150),"0")</f>
        <v>1.07752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300.70000000000005</v>
      </c>
      <c r="V152" s="156">
        <f>IFERROR(SUMPRODUCT(V147:V150*H147:H150),"0")</f>
        <v>300.70000000000005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17</v>
      </c>
      <c r="V159" s="155">
        <f t="shared" si="4"/>
        <v>17</v>
      </c>
      <c r="W159" s="37">
        <f t="shared" si="5"/>
        <v>0.15912000000000001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9</v>
      </c>
      <c r="V160" s="155">
        <f t="shared" si="4"/>
        <v>9</v>
      </c>
      <c r="W160" s="37">
        <f>IFERROR(IF(U160="","",U160*0.0155),"")</f>
        <v>0.13950000000000001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26</v>
      </c>
      <c r="V164" s="156">
        <f>IFERROR(SUM(V154:V163),"0")</f>
        <v>26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0.29862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112.4</v>
      </c>
      <c r="V165" s="156">
        <f>IFERROR(SUMPRODUCT(V154:V163*H154:H163),"0")</f>
        <v>112.4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32</v>
      </c>
      <c r="V175" s="155">
        <f>IFERROR(IF(U175="","",U175),"")</f>
        <v>32</v>
      </c>
      <c r="W175" s="37">
        <f>IFERROR(IF(U175="","",U175*0.00866),"")</f>
        <v>0.27711999999999998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32</v>
      </c>
      <c r="V177" s="156">
        <f>IFERROR(SUM(V173:V176),"0")</f>
        <v>32</v>
      </c>
      <c r="W177" s="156">
        <f>IFERROR(IF(W173="",0,W173),"0")+IFERROR(IF(W174="",0,W174),"0")+IFERROR(IF(W175="",0,W175),"0")+IFERROR(IF(W176="",0,W176),"0")</f>
        <v>0.27711999999999998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160</v>
      </c>
      <c r="V178" s="156">
        <f>IFERROR(SUMPRODUCT(V173:V176*H173:H176),"0")</f>
        <v>160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33</v>
      </c>
      <c r="V187" s="155">
        <f>IFERROR(IF(U187="","",U187),"")</f>
        <v>33</v>
      </c>
      <c r="W187" s="37">
        <f>IFERROR(IF(U187="","",U187*0.01788),"")</f>
        <v>0.59004000000000001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33</v>
      </c>
      <c r="V189" s="156">
        <f>IFERROR(SUM(V187:V188),"0")</f>
        <v>33</v>
      </c>
      <c r="W189" s="156">
        <f>IFERROR(IF(W187="",0,W187),"0")+IFERROR(IF(W188="",0,W188),"0")</f>
        <v>0.59004000000000001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99</v>
      </c>
      <c r="V190" s="156">
        <f>IFERROR(SUMPRODUCT(V187:V188*H187:H188),"0")</f>
        <v>99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5</v>
      </c>
      <c r="V235" s="155">
        <f>IFERROR(IF(U235="","",U235),"")</f>
        <v>5</v>
      </c>
      <c r="W235" s="37">
        <f>IFERROR(IF(U235="","",U235*0.0155),"")</f>
        <v>7.7499999999999999E-2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5</v>
      </c>
      <c r="V236" s="156">
        <f>IFERROR(SUM(V235:V235),"0")</f>
        <v>5</v>
      </c>
      <c r="W236" s="156">
        <f>IFERROR(IF(W235="",0,W235),"0")</f>
        <v>7.7499999999999999E-2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25</v>
      </c>
      <c r="V237" s="156">
        <f>IFERROR(SUMPRODUCT(V235:V235*H235:H235),"0")</f>
        <v>25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2507.2199999999998</v>
      </c>
      <c r="V243" s="156">
        <f>IFERROR(V24+V33+V41+V47+V57+V64+V69+V75+V85+V92+V100+V106+V111+V119+V124+V130+V135+V141+V145+V152+V165+V170+V178+V183+V190+V195+V200+V206+V214+V219+V225+V231+V237+V242,"0")</f>
        <v>2507.2199999999998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2720.7945999999997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2720.7945999999997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7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7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2895.7945999999997</v>
      </c>
      <c r="V246" s="156">
        <f>GrossWeightTotalR+PalletQtyTotalR*25</f>
        <v>2895.7945999999997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617</v>
      </c>
      <c r="V247" s="156">
        <f>IFERROR(V23+V32+V40+V46+V56+V63+V68+V74+V84+V91+V99+V105+V110+V118+V123+V129+V134+V140+V144+V151+V164+V169+V177+V182+V189+V194+V199+V205+V213+V218+V224+V230+V236+V241,"0")</f>
        <v>617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7.617119999999999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99</v>
      </c>
      <c r="D253" s="47">
        <f>IFERROR(U36*H36,"0")+IFERROR(U37*H37,"0")+IFERROR(U38*H38,"0")+IFERROR(U39*H39,"0")</f>
        <v>0</v>
      </c>
      <c r="E253" s="47">
        <f>IFERROR(U44*H44,"0")+IFERROR(U45*H45,"0")</f>
        <v>18</v>
      </c>
      <c r="F253" s="47">
        <f>IFERROR(U50*H50,"0")+IFERROR(U51*H51,"0")+IFERROR(U52*H52,"0")+IFERROR(U53*H53,"0")+IFERROR(U54*H54,"0")+IFERROR(U55*H55,"0")</f>
        <v>136.80000000000001</v>
      </c>
      <c r="G253" s="47">
        <f>IFERROR(U60*H60,"0")+IFERROR(U61*H61,"0")+IFERROR(U62*H62,"0")</f>
        <v>700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118.80000000000001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515.52</v>
      </c>
      <c r="M253" s="47">
        <f>IFERROR(U103*H103,"0")+IFERROR(U104*H104,"0")</f>
        <v>144</v>
      </c>
      <c r="N253" s="47">
        <f>IFERROR(U109*H109,"0")</f>
        <v>69</v>
      </c>
      <c r="O253" s="47">
        <f>IFERROR(U114*H114,"0")+IFERROR(U115*H115,"0")+IFERROR(U116*H116,"0")+IFERROR(U117*H117,"0")</f>
        <v>9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413.1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160</v>
      </c>
      <c r="V253" s="47">
        <f>IFERROR(U187*H187,"0")+IFERROR(U188*H188,"0")</f>
        <v>99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25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1537.32</v>
      </c>
      <c r="B256" s="61">
        <f>SUMPRODUCT(--(AZ:AZ="ПГП"),--(T:T="кор"),H:H,V:V)+SUMPRODUCT(--(AZ:AZ="ПГП"),--(T:T="кг"),V:V)</f>
        <v>969.9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2023-10-13T11:50:24Z</dcterms:modified>
</cp:coreProperties>
</file>