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V457" i="1"/>
  <c r="U457" i="1"/>
  <c r="U456" i="1"/>
  <c r="V455" i="1"/>
  <c r="W455" i="1" s="1"/>
  <c r="W454" i="1"/>
  <c r="W456" i="1" s="1"/>
  <c r="V454" i="1"/>
  <c r="V456" i="1" s="1"/>
  <c r="M454" i="1"/>
  <c r="U452" i="1"/>
  <c r="U451" i="1"/>
  <c r="V450" i="1"/>
  <c r="W450" i="1" s="1"/>
  <c r="M450" i="1"/>
  <c r="V449" i="1"/>
  <c r="W448" i="1"/>
  <c r="V448" i="1"/>
  <c r="V451" i="1" s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V434" i="1"/>
  <c r="U434" i="1"/>
  <c r="U433" i="1"/>
  <c r="V432" i="1"/>
  <c r="W432" i="1" s="1"/>
  <c r="W431" i="1"/>
  <c r="V431" i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V420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V398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V322" i="1" s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U305" i="1"/>
  <c r="V304" i="1"/>
  <c r="W304" i="1" s="1"/>
  <c r="M304" i="1"/>
  <c r="V303" i="1"/>
  <c r="V305" i="1" s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V264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W249" i="1"/>
  <c r="W252" i="1" s="1"/>
  <c r="V249" i="1"/>
  <c r="V252" i="1" s="1"/>
  <c r="M249" i="1"/>
  <c r="U247" i="1"/>
  <c r="U246" i="1"/>
  <c r="W245" i="1"/>
  <c r="V245" i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U226" i="1"/>
  <c r="U225" i="1"/>
  <c r="W224" i="1"/>
  <c r="V224" i="1"/>
  <c r="M224" i="1"/>
  <c r="V223" i="1"/>
  <c r="V226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U196" i="1"/>
  <c r="U195" i="1"/>
  <c r="W194" i="1"/>
  <c r="V194" i="1"/>
  <c r="M194" i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W186" i="1"/>
  <c r="V186" i="1"/>
  <c r="M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W181" i="1"/>
  <c r="V181" i="1"/>
  <c r="W180" i="1"/>
  <c r="V180" i="1"/>
  <c r="M180" i="1"/>
  <c r="W179" i="1"/>
  <c r="V179" i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V173" i="1"/>
  <c r="W173" i="1" s="1"/>
  <c r="V172" i="1"/>
  <c r="M172" i="1"/>
  <c r="U170" i="1"/>
  <c r="U169" i="1"/>
  <c r="V168" i="1"/>
  <c r="W168" i="1" s="1"/>
  <c r="M168" i="1"/>
  <c r="W167" i="1"/>
  <c r="V167" i="1"/>
  <c r="M167" i="1"/>
  <c r="W166" i="1"/>
  <c r="V166" i="1"/>
  <c r="M166" i="1"/>
  <c r="W165" i="1"/>
  <c r="W169" i="1" s="1"/>
  <c r="V165" i="1"/>
  <c r="V169" i="1" s="1"/>
  <c r="M165" i="1"/>
  <c r="U163" i="1"/>
  <c r="U162" i="1"/>
  <c r="V161" i="1"/>
  <c r="V162" i="1" s="1"/>
  <c r="M161" i="1"/>
  <c r="V160" i="1"/>
  <c r="U158" i="1"/>
  <c r="V157" i="1"/>
  <c r="U157" i="1"/>
  <c r="W156" i="1"/>
  <c r="V156" i="1"/>
  <c r="M156" i="1"/>
  <c r="W155" i="1"/>
  <c r="W157" i="1" s="1"/>
  <c r="V155" i="1"/>
  <c r="M155" i="1"/>
  <c r="U152" i="1"/>
  <c r="U151" i="1"/>
  <c r="W150" i="1"/>
  <c r="V150" i="1"/>
  <c r="M150" i="1"/>
  <c r="W149" i="1"/>
  <c r="V149" i="1"/>
  <c r="M149" i="1"/>
  <c r="V148" i="1"/>
  <c r="W148" i="1" s="1"/>
  <c r="M148" i="1"/>
  <c r="W147" i="1"/>
  <c r="V147" i="1"/>
  <c r="M147" i="1"/>
  <c r="W146" i="1"/>
  <c r="V146" i="1"/>
  <c r="M146" i="1"/>
  <c r="V145" i="1"/>
  <c r="V152" i="1" s="1"/>
  <c r="M145" i="1"/>
  <c r="W144" i="1"/>
  <c r="V144" i="1"/>
  <c r="M144" i="1"/>
  <c r="W143" i="1"/>
  <c r="V143" i="1"/>
  <c r="H482" i="1" s="1"/>
  <c r="M143" i="1"/>
  <c r="U140" i="1"/>
  <c r="U139" i="1"/>
  <c r="W138" i="1"/>
  <c r="V138" i="1"/>
  <c r="M138" i="1"/>
  <c r="W137" i="1"/>
  <c r="V137" i="1"/>
  <c r="M137" i="1"/>
  <c r="V136" i="1"/>
  <c r="G482" i="1" s="1"/>
  <c r="M136" i="1"/>
  <c r="U132" i="1"/>
  <c r="U131" i="1"/>
  <c r="V130" i="1"/>
  <c r="W130" i="1" s="1"/>
  <c r="M130" i="1"/>
  <c r="W129" i="1"/>
  <c r="V129" i="1"/>
  <c r="M129" i="1"/>
  <c r="W128" i="1"/>
  <c r="V128" i="1"/>
  <c r="M128" i="1"/>
  <c r="W127" i="1"/>
  <c r="W131" i="1" s="1"/>
  <c r="V127" i="1"/>
  <c r="V132" i="1" s="1"/>
  <c r="M127" i="1"/>
  <c r="U124" i="1"/>
  <c r="U123" i="1"/>
  <c r="W122" i="1"/>
  <c r="V122" i="1"/>
  <c r="W121" i="1"/>
  <c r="V121" i="1"/>
  <c r="M121" i="1"/>
  <c r="W120" i="1"/>
  <c r="V120" i="1"/>
  <c r="V119" i="1"/>
  <c r="V123" i="1" s="1"/>
  <c r="M119" i="1"/>
  <c r="W118" i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W111" i="1"/>
  <c r="V111" i="1"/>
  <c r="V110" i="1"/>
  <c r="W110" i="1" s="1"/>
  <c r="W109" i="1"/>
  <c r="V109" i="1"/>
  <c r="V108" i="1"/>
  <c r="W108" i="1" s="1"/>
  <c r="M108" i="1"/>
  <c r="W107" i="1"/>
  <c r="V107" i="1"/>
  <c r="M107" i="1"/>
  <c r="W106" i="1"/>
  <c r="V106" i="1"/>
  <c r="V105" i="1"/>
  <c r="V116" i="1" s="1"/>
  <c r="U103" i="1"/>
  <c r="U102" i="1"/>
  <c r="W101" i="1"/>
  <c r="V101" i="1"/>
  <c r="M101" i="1"/>
  <c r="W100" i="1"/>
  <c r="V100" i="1"/>
  <c r="M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V91" i="1"/>
  <c r="V103" i="1" s="1"/>
  <c r="U89" i="1"/>
  <c r="U88" i="1"/>
  <c r="W87" i="1"/>
  <c r="V87" i="1"/>
  <c r="M87" i="1"/>
  <c r="W86" i="1"/>
  <c r="V86" i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V80" i="1" s="1"/>
  <c r="M64" i="1"/>
  <c r="W63" i="1"/>
  <c r="V63" i="1"/>
  <c r="U60" i="1"/>
  <c r="U59" i="1"/>
  <c r="W58" i="1"/>
  <c r="V58" i="1"/>
  <c r="V57" i="1"/>
  <c r="W57" i="1" s="1"/>
  <c r="M57" i="1"/>
  <c r="W56" i="1"/>
  <c r="V56" i="1"/>
  <c r="M56" i="1"/>
  <c r="W55" i="1"/>
  <c r="V55" i="1"/>
  <c r="V59" i="1" s="1"/>
  <c r="U52" i="1"/>
  <c r="U51" i="1"/>
  <c r="W50" i="1"/>
  <c r="V50" i="1"/>
  <c r="M50" i="1"/>
  <c r="V49" i="1"/>
  <c r="C482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M26" i="1"/>
  <c r="V24" i="1"/>
  <c r="U24" i="1"/>
  <c r="U472" i="1" s="1"/>
  <c r="V23" i="1"/>
  <c r="U23" i="1"/>
  <c r="W22" i="1"/>
  <c r="W23" i="1" s="1"/>
  <c r="V22" i="1"/>
  <c r="M22" i="1"/>
  <c r="H10" i="1"/>
  <c r="J9" i="1"/>
  <c r="H9" i="1"/>
  <c r="A9" i="1"/>
  <c r="F10" i="1" s="1"/>
  <c r="D7" i="1"/>
  <c r="N6" i="1"/>
  <c r="M2" i="1"/>
  <c r="W303" i="1" l="1"/>
  <c r="W305" i="1" s="1"/>
  <c r="M482" i="1"/>
  <c r="U475" i="1"/>
  <c r="W59" i="1"/>
  <c r="V79" i="1"/>
  <c r="V190" i="1"/>
  <c r="V196" i="1"/>
  <c r="V215" i="1"/>
  <c r="V234" i="1"/>
  <c r="V367" i="1"/>
  <c r="D482" i="1"/>
  <c r="V60" i="1"/>
  <c r="A10" i="1"/>
  <c r="B482" i="1"/>
  <c r="V473" i="1"/>
  <c r="W27" i="1"/>
  <c r="W32" i="1" s="1"/>
  <c r="W35" i="1"/>
  <c r="W36" i="1" s="1"/>
  <c r="W39" i="1"/>
  <c r="W40" i="1" s="1"/>
  <c r="W43" i="1"/>
  <c r="W44" i="1" s="1"/>
  <c r="W49" i="1"/>
  <c r="W51" i="1" s="1"/>
  <c r="V52" i="1"/>
  <c r="E482" i="1"/>
  <c r="W64" i="1"/>
  <c r="W79" i="1" s="1"/>
  <c r="W82" i="1"/>
  <c r="W88" i="1" s="1"/>
  <c r="W91" i="1"/>
  <c r="W102" i="1" s="1"/>
  <c r="W105" i="1"/>
  <c r="W115" i="1" s="1"/>
  <c r="W119" i="1"/>
  <c r="W123" i="1" s="1"/>
  <c r="W136" i="1"/>
  <c r="W139" i="1" s="1"/>
  <c r="V139" i="1"/>
  <c r="W145" i="1"/>
  <c r="W151" i="1" s="1"/>
  <c r="I482" i="1"/>
  <c r="V158" i="1"/>
  <c r="W161" i="1"/>
  <c r="V170" i="1"/>
  <c r="W193" i="1"/>
  <c r="W195" i="1" s="1"/>
  <c r="W223" i="1"/>
  <c r="W225" i="1" s="1"/>
  <c r="V246" i="1"/>
  <c r="V253" i="1"/>
  <c r="W279" i="1"/>
  <c r="W300" i="1"/>
  <c r="V301" i="1"/>
  <c r="W319" i="1"/>
  <c r="V334" i="1"/>
  <c r="W419" i="1"/>
  <c r="V471" i="1"/>
  <c r="W469" i="1"/>
  <c r="W470" i="1" s="1"/>
  <c r="V88" i="1"/>
  <c r="V102" i="1"/>
  <c r="V115" i="1"/>
  <c r="V140" i="1"/>
  <c r="F9" i="1"/>
  <c r="V33" i="1"/>
  <c r="V472" i="1" s="1"/>
  <c r="V37" i="1"/>
  <c r="V41" i="1"/>
  <c r="V45" i="1"/>
  <c r="V51" i="1"/>
  <c r="V476" i="1" s="1"/>
  <c r="V151" i="1"/>
  <c r="V163" i="1"/>
  <c r="W160" i="1"/>
  <c r="W162" i="1" s="1"/>
  <c r="J482" i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V474" i="1"/>
  <c r="L482" i="1"/>
  <c r="U476" i="1"/>
  <c r="F482" i="1"/>
  <c r="V131" i="1"/>
  <c r="V191" i="1"/>
  <c r="W172" i="1"/>
  <c r="W190" i="1" s="1"/>
  <c r="W214" i="1"/>
  <c r="V247" i="1"/>
  <c r="W244" i="1"/>
  <c r="W246" i="1" s="1"/>
  <c r="V361" i="1"/>
  <c r="W397" i="1"/>
  <c r="W424" i="1"/>
  <c r="W433" i="1"/>
  <c r="V452" i="1"/>
  <c r="W449" i="1"/>
  <c r="W451" i="1" s="1"/>
  <c r="S482" i="1"/>
  <c r="V467" i="1"/>
  <c r="W465" i="1"/>
  <c r="W466" i="1" s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W477" i="1" l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<sst xmlns="http://schemas.openxmlformats.org/spreadsheetml/2006/main" count="1717" uniqueCount="647">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</sst>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94" sqref="U29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45215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Понедельник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0.33333333333333331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50</v>
      </c>
      <c r="V49" s="312">
        <f>IFERROR(IF(U49="",0,CEILING((U49/$H49),1)*$H49),"")</f>
        <v>54</v>
      </c>
      <c r="W49" s="37">
        <f>IFERROR(IF(V49=0,"",ROUNDUP(V49/H49,0)*0.02175),"")</f>
        <v>0.10874999999999999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45</v>
      </c>
      <c r="V50" s="312">
        <f>IFERROR(IF(U50="",0,CEILING((U50/$H50),1)*$H50),"")</f>
        <v>45.900000000000006</v>
      </c>
      <c r="W50" s="37">
        <f>IFERROR(IF(V50=0,"",ROUNDUP(V50/H50,0)*0.00753),"")</f>
        <v>0.12801000000000001</v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21.296296296296294</v>
      </c>
      <c r="V51" s="313">
        <f>IFERROR(V49/H49,"0")+IFERROR(V50/H50,"0")</f>
        <v>22</v>
      </c>
      <c r="W51" s="313">
        <f>IFERROR(IF(W49="",0,W49),"0")+IFERROR(IF(W50="",0,W50),"0")</f>
        <v>0.23676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95</v>
      </c>
      <c r="V52" s="313">
        <f>IFERROR(SUM(V49:V50),"0")</f>
        <v>99.9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450</v>
      </c>
      <c r="V57" s="312">
        <f>IFERROR(IF(U57="",0,CEILING((U57/$H57),1)*$H57),"")</f>
        <v>450</v>
      </c>
      <c r="W57" s="37">
        <f>IFERROR(IF(V57=0,"",ROUNDUP(V57/H57,0)*0.00937),"")</f>
        <v>0.93699999999999994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100</v>
      </c>
      <c r="V59" s="313">
        <f>IFERROR(V55/H55,"0")+IFERROR(V56/H56,"0")+IFERROR(V57/H57,"0")+IFERROR(V58/H58,"0")</f>
        <v>100</v>
      </c>
      <c r="W59" s="313">
        <f>IFERROR(IF(W55="",0,W55),"0")+IFERROR(IF(W56="",0,W56),"0")+IFERROR(IF(W57="",0,W57),"0")+IFERROR(IF(W58="",0,W58),"0")</f>
        <v>0.93699999999999994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450</v>
      </c>
      <c r="V60" s="313">
        <f>IFERROR(SUM(V55:V58),"0")</f>
        <v>450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200</v>
      </c>
      <c r="V64" s="312">
        <f t="shared" si="2"/>
        <v>205.20000000000002</v>
      </c>
      <c r="W64" s="37">
        <f>IFERROR(IF(V64=0,"",ROUNDUP(V64/H64,0)*0.02175),"")</f>
        <v>0.41324999999999995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400</v>
      </c>
      <c r="V65" s="312">
        <f t="shared" si="2"/>
        <v>410.40000000000003</v>
      </c>
      <c r="W65" s="37">
        <f>IFERROR(IF(V65=0,"",ROUNDUP(V65/H65,0)*0.02175),"")</f>
        <v>0.8264999999999999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20</v>
      </c>
      <c r="V66" s="312">
        <f t="shared" si="2"/>
        <v>21.6</v>
      </c>
      <c r="W66" s="37">
        <f>IFERROR(IF(V66=0,"",ROUNDUP(V66/H66,0)*0.02175),"")</f>
        <v>4.3499999999999997E-2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25</v>
      </c>
      <c r="V67" s="312">
        <f t="shared" si="2"/>
        <v>27</v>
      </c>
      <c r="W67" s="37">
        <f>IFERROR(IF(V67=0,"",ROUNDUP(V67/H67,0)*0.00753),"")</f>
        <v>6.7769999999999997E-2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120</v>
      </c>
      <c r="V69" s="312">
        <f t="shared" si="2"/>
        <v>120</v>
      </c>
      <c r="W69" s="37">
        <f t="shared" si="3"/>
        <v>0.28110000000000002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450</v>
      </c>
      <c r="V73" s="312">
        <f t="shared" si="2"/>
        <v>450</v>
      </c>
      <c r="W73" s="37">
        <f t="shared" si="3"/>
        <v>0.93699999999999994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360</v>
      </c>
      <c r="V77" s="312">
        <f t="shared" si="2"/>
        <v>360</v>
      </c>
      <c r="W77" s="37">
        <f>IFERROR(IF(V77=0,"",ROUNDUP(V77/H77,0)*0.00937),"")</f>
        <v>0.74960000000000004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275.74074074074076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278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3.3187199999999999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1575</v>
      </c>
      <c r="V80" s="313">
        <f>IFERROR(SUM(V63:V78),"0")</f>
        <v>1594.2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150</v>
      </c>
      <c r="V106" s="312">
        <f t="shared" si="6"/>
        <v>151.20000000000002</v>
      </c>
      <c r="W106" s="37">
        <f>IFERROR(IF(V106=0,"",ROUNDUP(V106/H106,0)*0.02175),"")</f>
        <v>0.39149999999999996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100</v>
      </c>
      <c r="V107" s="312">
        <f t="shared" si="6"/>
        <v>105.3</v>
      </c>
      <c r="W107" s="37">
        <f>IFERROR(IF(V107=0,"",ROUNDUP(V107/H107,0)*0.02175),"")</f>
        <v>0.28275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19.8</v>
      </c>
      <c r="V109" s="312">
        <f t="shared" si="6"/>
        <v>21.12</v>
      </c>
      <c r="W109" s="37">
        <f>IFERROR(IF(V109=0,"",ROUNDUP(V109/H109,0)*0.00753),"")</f>
        <v>6.0240000000000002E-2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675</v>
      </c>
      <c r="V110" s="312">
        <f t="shared" si="6"/>
        <v>675</v>
      </c>
      <c r="W110" s="37">
        <f>IFERROR(IF(V110=0,"",ROUNDUP(V110/H110,0)*0.00753),"")</f>
        <v>1.8825000000000001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25</v>
      </c>
      <c r="V113" s="312">
        <f t="shared" si="6"/>
        <v>27</v>
      </c>
      <c r="W113" s="37">
        <f>IFERROR(IF(V113=0,"",ROUNDUP(V113/H113,0)*0.00753),"")</f>
        <v>6.7769999999999997E-2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296.03615520282182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298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2.6847599999999998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969.8</v>
      </c>
      <c r="V116" s="313">
        <f>IFERROR(SUM(V105:V114),"0")</f>
        <v>979.62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30</v>
      </c>
      <c r="V119" s="312">
        <f>IFERROR(IF(U119="",0,CEILING((U119/$H119),1)*$H119),"")</f>
        <v>32.4</v>
      </c>
      <c r="W119" s="37">
        <f>IFERROR(IF(V119=0,"",ROUNDUP(V119/H119,0)*0.02175),"")</f>
        <v>8.6999999999999994E-2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3.7037037037037037</v>
      </c>
      <c r="V123" s="313">
        <f>IFERROR(V118/H118,"0")+IFERROR(V119/H119,"0")+IFERROR(V120/H120,"0")+IFERROR(V121/H121,"0")+IFERROR(V122/H122,"0")</f>
        <v>4</v>
      </c>
      <c r="W123" s="313">
        <f>IFERROR(IF(W118="",0,W118),"0")+IFERROR(IF(W119="",0,W119),"0")+IFERROR(IF(W120="",0,W120),"0")+IFERROR(IF(W121="",0,W121),"0")+IFERROR(IF(W122="",0,W122),"0")</f>
        <v>8.6999999999999994E-2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30</v>
      </c>
      <c r="V124" s="313">
        <f>IFERROR(SUM(V118:V122),"0")</f>
        <v>32.4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400</v>
      </c>
      <c r="V127" s="312">
        <f>IFERROR(IF(U127="",0,CEILING((U127/$H127),1)*$H127),"")</f>
        <v>405</v>
      </c>
      <c r="W127" s="37">
        <f>IFERROR(IF(V127=0,"",ROUNDUP(V127/H127,0)*0.02175),"")</f>
        <v>1.0874999999999999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225</v>
      </c>
      <c r="V129" s="312">
        <f>IFERROR(IF(U129="",0,CEILING((U129/$H129),1)*$H129),"")</f>
        <v>226.8</v>
      </c>
      <c r="W129" s="37">
        <f>IFERROR(IF(V129=0,"",ROUNDUP(V129/H129,0)*0.00753),"")</f>
        <v>0.63251999999999997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132.71604938271605</v>
      </c>
      <c r="V131" s="313">
        <f>IFERROR(V127/H127,"0")+IFERROR(V128/H128,"0")+IFERROR(V129/H129,"0")+IFERROR(V130/H130,"0")</f>
        <v>134</v>
      </c>
      <c r="W131" s="313">
        <f>IFERROR(IF(W127="",0,W127),"0")+IFERROR(IF(W128="",0,W128),"0")+IFERROR(IF(W129="",0,W129),"0")+IFERROR(IF(W130="",0,W130),"0")</f>
        <v>1.7200199999999999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625</v>
      </c>
      <c r="V132" s="313">
        <f>IFERROR(SUM(V127:V130),"0")</f>
        <v>631.79999999999995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60</v>
      </c>
      <c r="V143" s="312">
        <f t="shared" ref="V143:V150" si="7">IFERROR(IF(U143="",0,CEILING((U143/$H143),1)*$H143),"")</f>
        <v>63</v>
      </c>
      <c r="W143" s="37">
        <f>IFERROR(IF(V143=0,"",ROUNDUP(V143/H143,0)*0.00753),"")</f>
        <v>0.11295000000000001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200</v>
      </c>
      <c r="V145" s="312">
        <f t="shared" si="7"/>
        <v>201.60000000000002</v>
      </c>
      <c r="W145" s="37">
        <f>IFERROR(IF(V145=0,"",ROUNDUP(V145/H145,0)*0.00753),"")</f>
        <v>0.36143999999999998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105</v>
      </c>
      <c r="V146" s="312">
        <f t="shared" si="7"/>
        <v>105</v>
      </c>
      <c r="W146" s="37">
        <f>IFERROR(IF(V146=0,"",ROUNDUP(V146/H146,0)*0.00502),"")</f>
        <v>0.251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52.5</v>
      </c>
      <c r="V148" s="312">
        <f t="shared" si="7"/>
        <v>52.5</v>
      </c>
      <c r="W148" s="37">
        <f>IFERROR(IF(V148=0,"",ROUNDUP(V148/H148,0)*0.00502),"")</f>
        <v>0.1255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175</v>
      </c>
      <c r="V149" s="312">
        <f t="shared" si="7"/>
        <v>176.4</v>
      </c>
      <c r="W149" s="37">
        <f>IFERROR(IF(V149=0,"",ROUNDUP(V149/H149,0)*0.00502),"")</f>
        <v>0.42168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220.23809523809524</v>
      </c>
      <c r="V151" s="313">
        <f>IFERROR(V143/H143,"0")+IFERROR(V144/H144,"0")+IFERROR(V145/H145,"0")+IFERROR(V146/H146,"0")+IFERROR(V147/H147,"0")+IFERROR(V148/H148,"0")+IFERROR(V149/H149,"0")+IFERROR(V150/H150,"0")</f>
        <v>222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1.27257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592.5</v>
      </c>
      <c r="V152" s="313">
        <f>IFERROR(SUM(V143:V150),"0")</f>
        <v>598.5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100</v>
      </c>
      <c r="V165" s="312">
        <f>IFERROR(IF(U165="",0,CEILING((U165/$H165),1)*$H165),"")</f>
        <v>102.60000000000001</v>
      </c>
      <c r="W165" s="37">
        <f>IFERROR(IF(V165=0,"",ROUNDUP(V165/H165,0)*0.00937),"")</f>
        <v>0.17802999999999999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100</v>
      </c>
      <c r="V166" s="312">
        <f>IFERROR(IF(U166="",0,CEILING((U166/$H166),1)*$H166),"")</f>
        <v>102.60000000000001</v>
      </c>
      <c r="W166" s="37">
        <f>IFERROR(IF(V166=0,"",ROUNDUP(V166/H166,0)*0.00937),"")</f>
        <v>0.17802999999999999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150</v>
      </c>
      <c r="V167" s="312">
        <f>IFERROR(IF(U167="",0,CEILING((U167/$H167),1)*$H167),"")</f>
        <v>151.20000000000002</v>
      </c>
      <c r="W167" s="37">
        <f>IFERROR(IF(V167=0,"",ROUNDUP(V167/H167,0)*0.00937),"")</f>
        <v>0.26235999999999998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120</v>
      </c>
      <c r="V168" s="312">
        <f>IFERROR(IF(U168="",0,CEILING((U168/$H168),1)*$H168),"")</f>
        <v>124.2</v>
      </c>
      <c r="W168" s="37">
        <f>IFERROR(IF(V168=0,"",ROUNDUP(V168/H168,0)*0.00937),"")</f>
        <v>0.21551000000000001</v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87.037037037037038</v>
      </c>
      <c r="V169" s="313">
        <f>IFERROR(V165/H165,"0")+IFERROR(V166/H166,"0")+IFERROR(V167/H167,"0")+IFERROR(V168/H168,"0")</f>
        <v>89</v>
      </c>
      <c r="W169" s="313">
        <f>IFERROR(IF(W165="",0,W165),"0")+IFERROR(IF(W166="",0,W166),"0")+IFERROR(IF(W167="",0,W167),"0")+IFERROR(IF(W168="",0,W168),"0")</f>
        <v>0.83392999999999995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470</v>
      </c>
      <c r="V170" s="313">
        <f>IFERROR(SUM(V165:V168),"0")</f>
        <v>480.6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20</v>
      </c>
      <c r="V172" s="312">
        <f t="shared" ref="V172:V189" si="8">IFERROR(IF(U172="",0,CEILING((U172/$H172),1)*$H172),"")</f>
        <v>20</v>
      </c>
      <c r="W172" s="37">
        <f>IFERROR(IF(V172=0,"",ROUNDUP(V172/H172,0)*0.01196),"")</f>
        <v>5.9799999999999999E-2</v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200</v>
      </c>
      <c r="V173" s="312">
        <f t="shared" si="8"/>
        <v>200.1</v>
      </c>
      <c r="W173" s="37">
        <f>IFERROR(IF(V173=0,"",ROUNDUP(V173/H173,0)*0.02175),"")</f>
        <v>0.50024999999999997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400</v>
      </c>
      <c r="V179" s="312">
        <f t="shared" si="8"/>
        <v>400.8</v>
      </c>
      <c r="W179" s="37">
        <f>IFERROR(IF(V179=0,"",ROUNDUP(V179/H179,0)*0.00753),"")</f>
        <v>1.2575100000000001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560</v>
      </c>
      <c r="V182" s="312">
        <f t="shared" si="8"/>
        <v>561.6</v>
      </c>
      <c r="W182" s="37">
        <f>IFERROR(IF(V182=0,"",ROUNDUP(V182/H182,0)*0.00753),"")</f>
        <v>1.7620200000000001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480</v>
      </c>
      <c r="V184" s="312">
        <f t="shared" si="8"/>
        <v>480</v>
      </c>
      <c r="W184" s="37">
        <f t="shared" ref="W184:W189" si="9">IFERROR(IF(V184=0,"",ROUNDUP(V184/H184,0)*0.00753),"")</f>
        <v>1.506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400</v>
      </c>
      <c r="V185" s="312">
        <f t="shared" si="8"/>
        <v>400.8</v>
      </c>
      <c r="W185" s="37">
        <f t="shared" si="9"/>
        <v>1.2575100000000001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72</v>
      </c>
      <c r="V188" s="312">
        <f t="shared" si="8"/>
        <v>72</v>
      </c>
      <c r="W188" s="37">
        <f t="shared" si="9"/>
        <v>0.22590000000000002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440</v>
      </c>
      <c r="V189" s="312">
        <f t="shared" si="8"/>
        <v>441.59999999999997</v>
      </c>
      <c r="W189" s="37">
        <f t="shared" si="9"/>
        <v>1.3855200000000001</v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1007.9885057471266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1010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7.9545100000000009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2572</v>
      </c>
      <c r="V191" s="313">
        <f>IFERROR(SUM(V172:V189),"0")</f>
        <v>2576.9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12</v>
      </c>
      <c r="V193" s="312">
        <f>IFERROR(IF(U193="",0,CEILING((U193/$H193),1)*$H193),"")</f>
        <v>12</v>
      </c>
      <c r="W193" s="37">
        <f>IFERROR(IF(V193=0,"",ROUNDUP(V193/H193,0)*0.00753),"")</f>
        <v>3.7650000000000003E-2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36</v>
      </c>
      <c r="V194" s="312">
        <f>IFERROR(IF(U194="",0,CEILING((U194/$H194),1)*$H194),"")</f>
        <v>36</v>
      </c>
      <c r="W194" s="37">
        <f>IFERROR(IF(V194=0,"",ROUNDUP(V194/H194,0)*0.00753),"")</f>
        <v>0.11295000000000001</v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20</v>
      </c>
      <c r="V195" s="313">
        <f>IFERROR(V193/H193,"0")+IFERROR(V194/H194,"0")</f>
        <v>20</v>
      </c>
      <c r="W195" s="313">
        <f>IFERROR(IF(W193="",0,W193),"0")+IFERROR(IF(W194="",0,W194),"0")</f>
        <v>0.15060000000000001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48</v>
      </c>
      <c r="V196" s="313">
        <f>IFERROR(SUM(V193:V194),"0")</f>
        <v>48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140</v>
      </c>
      <c r="V224" s="312">
        <f>IFERROR(IF(U224="",0,CEILING((U224/$H224),1)*$H224),"")</f>
        <v>140.70000000000002</v>
      </c>
      <c r="W224" s="37">
        <f>IFERROR(IF(V224=0,"",ROUNDUP(V224/H224,0)*0.00502),"")</f>
        <v>0.33634000000000003</v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66.666666666666657</v>
      </c>
      <c r="V225" s="313">
        <f>IFERROR(V221/H221,"0")+IFERROR(V222/H222,"0")+IFERROR(V223/H223,"0")+IFERROR(V224/H224,"0")</f>
        <v>67</v>
      </c>
      <c r="W225" s="313">
        <f>IFERROR(IF(W221="",0,W221),"0")+IFERROR(IF(W222="",0,W222),"0")+IFERROR(IF(W223="",0,W223),"0")+IFERROR(IF(W224="",0,W224),"0")</f>
        <v>0.33634000000000003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140</v>
      </c>
      <c r="V226" s="313">
        <f>IFERROR(SUM(V221:V224),"0")</f>
        <v>140.70000000000002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30</v>
      </c>
      <c r="V237" s="312">
        <f>IFERROR(IF(U237="",0,CEILING((U237/$H237),1)*$H237),"")</f>
        <v>33.6</v>
      </c>
      <c r="W237" s="37">
        <f>IFERROR(IF(V237=0,"",ROUNDUP(V237/H237,0)*0.02175),"")</f>
        <v>8.6999999999999994E-2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450</v>
      </c>
      <c r="V238" s="312">
        <f>IFERROR(IF(U238="",0,CEILING((U238/$H238),1)*$H238),"")</f>
        <v>452.4</v>
      </c>
      <c r="W238" s="37">
        <f>IFERROR(IF(V238=0,"",ROUNDUP(V238/H238,0)*0.02175),"")</f>
        <v>1.2614999999999998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30</v>
      </c>
      <c r="V239" s="312">
        <f>IFERROR(IF(U239="",0,CEILING((U239/$H239),1)*$H239),"")</f>
        <v>33.6</v>
      </c>
      <c r="W239" s="37">
        <f>IFERROR(IF(V239=0,"",ROUNDUP(V239/H239,0)*0.02175),"")</f>
        <v>8.6999999999999994E-2</v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64.835164835164832</v>
      </c>
      <c r="V240" s="313">
        <f>IFERROR(V237/H237,"0")+IFERROR(V238/H238,"0")+IFERROR(V239/H239,"0")</f>
        <v>66</v>
      </c>
      <c r="W240" s="313">
        <f>IFERROR(IF(W237="",0,W237),"0")+IFERROR(IF(W238="",0,W238),"0")+IFERROR(IF(W239="",0,W239),"0")</f>
        <v>1.4354999999999998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510</v>
      </c>
      <c r="V241" s="313">
        <f>IFERROR(SUM(V237:V239),"0")</f>
        <v>519.6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15</v>
      </c>
      <c r="V272" s="312">
        <f>IFERROR(IF(U272="",0,CEILING((U272/$H272),1)*$H272),"")</f>
        <v>16.2</v>
      </c>
      <c r="W272" s="37">
        <f>IFERROR(IF(V272=0,"",ROUNDUP(V272/H272,0)*0.00753),"")</f>
        <v>6.7769999999999997E-2</v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8.3333333333333339</v>
      </c>
      <c r="V273" s="313">
        <f>IFERROR(V272/H272,"0")</f>
        <v>9</v>
      </c>
      <c r="W273" s="313">
        <f>IFERROR(IF(W272="",0,W272),"0")</f>
        <v>6.7769999999999997E-2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15</v>
      </c>
      <c r="V274" s="313">
        <f>IFERROR(SUM(V272:V272),"0")</f>
        <v>16.2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504</v>
      </c>
      <c r="V277" s="312">
        <f>IFERROR(IF(U277="",0,CEILING((U277/$H277),1)*$H277),"")</f>
        <v>504</v>
      </c>
      <c r="W277" s="37">
        <f>IFERROR(IF(V277=0,"",ROUNDUP(V277/H277,0)*0.00753),"")</f>
        <v>1.506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504</v>
      </c>
      <c r="V278" s="312">
        <f>IFERROR(IF(U278="",0,CEILING((U278/$H278),1)*$H278),"")</f>
        <v>504</v>
      </c>
      <c r="W278" s="37">
        <f>IFERROR(IF(V278=0,"",ROUNDUP(V278/H278,0)*0.00753),"")</f>
        <v>1.506</v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400</v>
      </c>
      <c r="V279" s="313">
        <f>IFERROR(V276/H276,"0")+IFERROR(V277/H277,"0")+IFERROR(V278/H278,"0")</f>
        <v>400</v>
      </c>
      <c r="W279" s="313">
        <f>IFERROR(IF(W276="",0,W276),"0")+IFERROR(IF(W277="",0,W277),"0")+IFERROR(IF(W278="",0,W278),"0")</f>
        <v>3.012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1008</v>
      </c>
      <c r="V280" s="313">
        <f>IFERROR(SUM(V276:V278),"0")</f>
        <v>1008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22.8</v>
      </c>
      <c r="V282" s="312">
        <f>IFERROR(IF(U282="",0,CEILING((U282/$H282),1)*$H282),"")</f>
        <v>22.799999999999997</v>
      </c>
      <c r="W282" s="37">
        <f>IFERROR(IF(V282=0,"",ROUNDUP(V282/H282,0)*0.00753),"")</f>
        <v>7.5300000000000006E-2</v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10.000000000000002</v>
      </c>
      <c r="V283" s="313">
        <f>IFERROR(V282/H282,"0")</f>
        <v>10</v>
      </c>
      <c r="W283" s="313">
        <f>IFERROR(IF(W282="",0,W282),"0")</f>
        <v>7.5300000000000006E-2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22.8</v>
      </c>
      <c r="V284" s="313">
        <f>IFERROR(SUM(V282:V282),"0")</f>
        <v>22.799999999999997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2800</v>
      </c>
      <c r="V293" s="312">
        <f t="shared" si="14"/>
        <v>2805</v>
      </c>
      <c r="W293" s="37">
        <f>IFERROR(IF(V293=0,"",ROUNDUP(V293/H293,0)*0.02175),"")</f>
        <v>4.0672499999999996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700</v>
      </c>
      <c r="V294" s="312">
        <f t="shared" si="14"/>
        <v>705</v>
      </c>
      <c r="W294" s="37">
        <f>IFERROR(IF(V294=0,"",ROUNDUP(V294/H294,0)*0.02175),"")</f>
        <v>1.0222499999999999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1500</v>
      </c>
      <c r="V296" s="312">
        <f t="shared" si="14"/>
        <v>1500</v>
      </c>
      <c r="W296" s="37">
        <f>IFERROR(IF(V296=0,"",ROUNDUP(V296/H296,0)*0.02175),"")</f>
        <v>2.1749999999999998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150</v>
      </c>
      <c r="V298" s="312">
        <f t="shared" si="14"/>
        <v>150</v>
      </c>
      <c r="W298" s="37">
        <f>IFERROR(IF(V298=0,"",ROUNDUP(V298/H298,0)*0.00937),"")</f>
        <v>0.28110000000000002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363.33333333333331</v>
      </c>
      <c r="V300" s="313">
        <f>IFERROR(V292/H292,"0")+IFERROR(V293/H293,"0")+IFERROR(V294/H294,"0")+IFERROR(V295/H295,"0")+IFERROR(V296/H296,"0")+IFERROR(V297/H297,"0")+IFERROR(V298/H298,"0")+IFERROR(V299/H299,"0")</f>
        <v>364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7.5455999999999994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5150</v>
      </c>
      <c r="V301" s="313">
        <f>IFERROR(SUM(V292:V299),"0")</f>
        <v>5160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66.666666666666671</v>
      </c>
      <c r="V305" s="313">
        <f>IFERROR(V303/H303,"0")+IFERROR(V304/H304,"0")</f>
        <v>67</v>
      </c>
      <c r="W305" s="313">
        <f>IFERROR(IF(W303="",0,W303),"0")+IFERROR(IF(W304="",0,W304),"0")</f>
        <v>1.4572499999999999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1000</v>
      </c>
      <c r="V306" s="313">
        <f>IFERROR(SUM(V303:V304),"0")</f>
        <v>1005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20</v>
      </c>
      <c r="V312" s="312">
        <f>IFERROR(IF(U312="",0,CEILING((U312/$H312),1)*$H312),"")</f>
        <v>23.4</v>
      </c>
      <c r="W312" s="37">
        <f>IFERROR(IF(V312=0,"",ROUNDUP(V312/H312,0)*0.02175),"")</f>
        <v>6.5250000000000002E-2</v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2.5641025641025643</v>
      </c>
      <c r="V313" s="313">
        <f>IFERROR(V312/H312,"0")</f>
        <v>3</v>
      </c>
      <c r="W313" s="313">
        <f>IFERROR(IF(W312="",0,W312),"0")</f>
        <v>6.5250000000000002E-2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20</v>
      </c>
      <c r="V314" s="313">
        <f>IFERROR(SUM(V312:V312),"0")</f>
        <v>23.4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50</v>
      </c>
      <c r="V317" s="312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4.166666666666667</v>
      </c>
      <c r="V321" s="313">
        <f>IFERROR(V317/H317,"0")+IFERROR(V318/H318,"0")+IFERROR(V319/H319,"0")+IFERROR(V320/H320,"0")</f>
        <v>5</v>
      </c>
      <c r="W321" s="313">
        <f>IFERROR(IF(W317="",0,W317),"0")+IFERROR(IF(W318="",0,W318),"0")+IFERROR(IF(W319="",0,W319),"0")+IFERROR(IF(W320="",0,W320),"0")</f>
        <v>0.10874999999999999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50</v>
      </c>
      <c r="V322" s="313">
        <f>IFERROR(SUM(V317:V320),"0")</f>
        <v>60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8</v>
      </c>
      <c r="V332" s="312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3.3333333333333335</v>
      </c>
      <c r="V333" s="313">
        <f>IFERROR(V329/H329,"0")+IFERROR(V330/H330,"0")+IFERROR(V331/H331,"0")+IFERROR(V332/H332,"0")</f>
        <v>4</v>
      </c>
      <c r="W333" s="313">
        <f>IFERROR(IF(W329="",0,W329),"0")+IFERROR(IF(W330="",0,W330),"0")+IFERROR(IF(W331="",0,W331),"0")+IFERROR(IF(W332="",0,W332),"0")</f>
        <v>3.0120000000000001E-2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8</v>
      </c>
      <c r="V334" s="313">
        <f>IFERROR(SUM(V329:V332),"0")</f>
        <v>9.6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22.5</v>
      </c>
      <c r="V343" s="312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8.3333333333333321</v>
      </c>
      <c r="V344" s="313">
        <f>IFERROR(V342/H342,"0")+IFERROR(V343/H343,"0")</f>
        <v>9</v>
      </c>
      <c r="W344" s="313">
        <f>IFERROR(IF(W342="",0,W342),"0")+IFERROR(IF(W343="",0,W343),"0")</f>
        <v>6.7769999999999997E-2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22.5</v>
      </c>
      <c r="V345" s="313">
        <f>IFERROR(SUM(V342:V343),"0")</f>
        <v>24.3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150</v>
      </c>
      <c r="V347" s="312">
        <f t="shared" ref="V347:V359" si="15">IFERROR(IF(U347="",0,CEILING((U347/$H347),1)*$H347),"")</f>
        <v>151.20000000000002</v>
      </c>
      <c r="W347" s="37">
        <f>IFERROR(IF(V347=0,"",ROUNDUP(V347/H347,0)*0.00753),"")</f>
        <v>0.27107999999999999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150</v>
      </c>
      <c r="V349" s="312">
        <f t="shared" si="15"/>
        <v>151.20000000000002</v>
      </c>
      <c r="W349" s="37">
        <f>IFERROR(IF(V349=0,"",ROUNDUP(V349/H349,0)*0.00753),"")</f>
        <v>0.27107999999999999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140</v>
      </c>
      <c r="V350" s="312">
        <f t="shared" si="15"/>
        <v>141.12</v>
      </c>
      <c r="W350" s="37">
        <f>IFERROR(IF(V350=0,"",ROUNDUP(V350/H350,0)*0.00753),"")</f>
        <v>0.63251999999999997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70</v>
      </c>
      <c r="V352" s="312">
        <f t="shared" si="15"/>
        <v>71.400000000000006</v>
      </c>
      <c r="W352" s="37">
        <f t="shared" si="16"/>
        <v>0.17068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52.5</v>
      </c>
      <c r="V354" s="312">
        <f t="shared" si="15"/>
        <v>52.5</v>
      </c>
      <c r="W354" s="37">
        <f t="shared" si="16"/>
        <v>0.1255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105</v>
      </c>
      <c r="V358" s="312">
        <f t="shared" si="15"/>
        <v>105</v>
      </c>
      <c r="W358" s="37">
        <f t="shared" si="16"/>
        <v>0.251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263.09523809523807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265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1.7218599999999999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667.5</v>
      </c>
      <c r="V361" s="313">
        <f>IFERROR(SUM(V347:V359),"0")</f>
        <v>672.42000000000007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10</v>
      </c>
      <c r="V377" s="313">
        <f>IFERROR(V374/H374,"0")+IFERROR(V375/H375,"0")+IFERROR(V376/H376,"0")</f>
        <v>10</v>
      </c>
      <c r="W377" s="313">
        <f>IFERROR(IF(W374="",0,W374),"0")+IFERROR(IF(W375="",0,W375),"0")+IFERROR(IF(W376="",0,W376),"0")</f>
        <v>3.49E-2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6</v>
      </c>
      <c r="V378" s="313">
        <f>IFERROR(SUM(V374:V376),"0")</f>
        <v>6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100</v>
      </c>
      <c r="V390" s="312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35</v>
      </c>
      <c r="V395" s="312">
        <f t="shared" si="17"/>
        <v>35.700000000000003</v>
      </c>
      <c r="W395" s="37">
        <f>IFERROR(IF(V395=0,"",ROUNDUP(V395/H395,0)*0.00502),"")</f>
        <v>8.5339999999999999E-2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40.476190476190474</v>
      </c>
      <c r="V397" s="313">
        <f>IFERROR(V390/H390,"0")+IFERROR(V391/H391,"0")+IFERROR(V392/H392,"0")+IFERROR(V393/H393,"0")+IFERROR(V394/H394,"0")+IFERROR(V395/H395,"0")+IFERROR(V396/H396,"0")</f>
        <v>41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0.26605999999999996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135</v>
      </c>
      <c r="V398" s="313">
        <f>IFERROR(SUM(V390:V396),"0")</f>
        <v>136.5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100</v>
      </c>
      <c r="V410" s="312">
        <f t="shared" ref="V410:V418" si="18">IFERROR(IF(U410="",0,CEILING((U410/$H410),1)*$H410),"")</f>
        <v>100.32000000000001</v>
      </c>
      <c r="W410" s="37">
        <f>IFERROR(IF(V410=0,"",ROUNDUP(V410/H410,0)*0.01196),"")</f>
        <v>0.22724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200</v>
      </c>
      <c r="V411" s="312">
        <f t="shared" si="18"/>
        <v>200.64000000000001</v>
      </c>
      <c r="W411" s="37">
        <f>IFERROR(IF(V411=0,"",ROUNDUP(V411/H411,0)*0.01196),"")</f>
        <v>0.45448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100</v>
      </c>
      <c r="V413" s="312">
        <f t="shared" si="18"/>
        <v>100.32000000000001</v>
      </c>
      <c r="W413" s="37">
        <f>IFERROR(IF(V413=0,"",ROUNDUP(V413/H413,0)*0.01196),"")</f>
        <v>0.22724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18</v>
      </c>
      <c r="V418" s="312">
        <f t="shared" si="18"/>
        <v>18</v>
      </c>
      <c r="W418" s="37">
        <f>IFERROR(IF(V418=0,"",ROUNDUP(V418/H418,0)*0.00937),"")</f>
        <v>4.6850000000000003E-2</v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80.757575757575751</v>
      </c>
      <c r="V419" s="313">
        <f>IFERROR(V410/H410,"0")+IFERROR(V411/H411,"0")+IFERROR(V412/H412,"0")+IFERROR(V413/H413,"0")+IFERROR(V414/H414,"0")+IFERROR(V415/H415,"0")+IFERROR(V416/H416,"0")+IFERROR(V417/H417,"0")+IFERROR(V418/H418,"0")</f>
        <v>81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0.95581000000000005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418</v>
      </c>
      <c r="V420" s="313">
        <f>IFERROR(SUM(V410:V418),"0")</f>
        <v>419.28000000000003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200</v>
      </c>
      <c r="V422" s="312">
        <f>IFERROR(IF(U422="",0,CEILING((U422/$H422),1)*$H422),"")</f>
        <v>200.64000000000001</v>
      </c>
      <c r="W422" s="37">
        <f>IFERROR(IF(V422=0,"",ROUNDUP(V422/H422,0)*0.01196),"")</f>
        <v>0.45448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37.878787878787875</v>
      </c>
      <c r="V424" s="313">
        <f>IFERROR(V422/H422,"0")+IFERROR(V423/H423,"0")</f>
        <v>38</v>
      </c>
      <c r="W424" s="313">
        <f>IFERROR(IF(W422="",0,W422),"0")+IFERROR(IF(W423="",0,W423),"0")</f>
        <v>0.45448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200</v>
      </c>
      <c r="V425" s="313">
        <f>IFERROR(SUM(V422:V423),"0")</f>
        <v>200.64000000000001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100</v>
      </c>
      <c r="V427" s="312">
        <f t="shared" ref="V427:V432" si="19">IFERROR(IF(U427="",0,CEILING((U427/$H427),1)*$H427),"")</f>
        <v>100.32000000000001</v>
      </c>
      <c r="W427" s="37">
        <f>IFERROR(IF(V427=0,"",ROUNDUP(V427/H427,0)*0.01196),"")</f>
        <v>0.22724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100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150</v>
      </c>
      <c r="V429" s="312">
        <f t="shared" si="19"/>
        <v>153.12</v>
      </c>
      <c r="W429" s="37">
        <f>IFERROR(IF(V429=0,"",ROUNDUP(V429/H429,0)*0.01196),"")</f>
        <v>0.34683999999999998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12</v>
      </c>
      <c r="V431" s="312">
        <f t="shared" si="19"/>
        <v>14.4</v>
      </c>
      <c r="W431" s="37">
        <f>IFERROR(IF(V431=0,"",ROUNDUP(V431/H431,0)*0.00937),"")</f>
        <v>3.7479999999999999E-2</v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18</v>
      </c>
      <c r="V432" s="312">
        <f t="shared" si="19"/>
        <v>18</v>
      </c>
      <c r="W432" s="37">
        <f>IFERROR(IF(V432=0,"",ROUNDUP(V432/H432,0)*0.00937),"")</f>
        <v>4.6850000000000003E-2</v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74.62121212121211</v>
      </c>
      <c r="V433" s="313">
        <f>IFERROR(V427/H427,"0")+IFERROR(V428/H428,"0")+IFERROR(V429/H429,"0")+IFERROR(V430/H430,"0")+IFERROR(V431/H431,"0")+IFERROR(V432/H432,"0")</f>
        <v>76</v>
      </c>
      <c r="W433" s="313">
        <f>IFERROR(IF(W427="",0,W427),"0")+IFERROR(IF(W428="",0,W428),"0")+IFERROR(IF(W429="",0,W429),"0")+IFERROR(IF(W430="",0,W430),"0")+IFERROR(IF(W431="",0,W431),"0")+IFERROR(IF(W432="",0,W432),"0")</f>
        <v>0.88565000000000005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380</v>
      </c>
      <c r="V434" s="313">
        <f>IFERROR(SUM(V427:V432),"0")</f>
        <v>386.15999999999997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450</v>
      </c>
      <c r="V469" s="312">
        <f>IFERROR(IF(U469="",0,CEILING((U469/$H469),1)*$H469),"")</f>
        <v>452.4</v>
      </c>
      <c r="W469" s="37">
        <f>IFERROR(IF(V469=0,"",ROUNDUP(V469/H469,0)*0.02175),"")</f>
        <v>1.2614999999999998</v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57.692307692307693</v>
      </c>
      <c r="V470" s="313">
        <f>IFERROR(V469/H469,"0")</f>
        <v>58</v>
      </c>
      <c r="W470" s="313">
        <f>IFERROR(IF(W469="",0,W469),"0")</f>
        <v>1.2614999999999998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450</v>
      </c>
      <c r="V471" s="313">
        <f>IFERROR(SUM(V469:V469),"0")</f>
        <v>452.4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17636.099999999999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17760.919999999998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18787.826030431886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18920.346000000001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34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19637.826030431886</v>
      </c>
      <c r="V475" s="313">
        <f>GrossWeightTotalR+PalletQtyTotalR*25</f>
        <v>19770.346000000001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3737.5104961024499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3760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39.012679999999996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99.9</v>
      </c>
      <c r="D482" s="47">
        <f>IFERROR(V55*1,"0")+IFERROR(V56*1,"0")+IFERROR(V57*1,"0")+IFERROR(V58*1,"0")</f>
        <v>450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2606.2199999999998</v>
      </c>
      <c r="F482" s="47">
        <f>IFERROR(V127*1,"0")+IFERROR(V128*1,"0")+IFERROR(V129*1,"0")+IFERROR(V130*1,"0")</f>
        <v>631.79999999999995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598.5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3105.5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660.30000000000007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1047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6188.4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69.599999999999994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702.72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142.5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1006.0800000000002</v>
      </c>
      <c r="R482" s="47">
        <f>IFERROR(V443*1,"0")+IFERROR(V444*1,"0")+IFERROR(V448*1,"0")+IFERROR(V449*1,"0")+IFERROR(V450*1,"0")+IFERROR(V454*1,"0")+IFERROR(V455*1,"0")+IFERROR(V459*1,"0")+IFERROR(V460*1,"0")</f>
        <v>0</v>
      </c>
      <c r="S482" s="47">
        <f>IFERROR(V465*1,"0")+IFERROR(V469*1,"0")</f>
        <v>452.4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2023-10-13T11:37:23Z</dcterms:modified>
</cp:coreProperties>
</file>