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6,10,23 ЗПФ\"/>
    </mc:Choice>
  </mc:AlternateContent>
  <xr:revisionPtr revIDLastSave="0" documentId="13_ncr:1_{25DD9409-ACB8-46EE-A657-759A5C34B80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TDSheet!$A$3:$AA$37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7" i="1" l="1"/>
  <c r="N10" i="1" l="1"/>
  <c r="N12" i="1"/>
  <c r="N26" i="1"/>
  <c r="N29" i="1"/>
  <c r="N36" i="1"/>
  <c r="N8" i="1"/>
  <c r="G22" i="1" l="1"/>
  <c r="Y37" i="1"/>
  <c r="V37" i="1"/>
  <c r="M7" i="1" l="1"/>
  <c r="M5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22" i="1" s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6" i="1"/>
  <c r="G5" i="1"/>
  <c r="F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6" i="1"/>
  <c r="L5" i="1"/>
  <c r="K5" i="1"/>
  <c r="J5" i="1"/>
  <c r="I5" i="1"/>
  <c r="P37" i="1" l="1"/>
  <c r="Q37" i="1"/>
  <c r="Q35" i="1"/>
  <c r="O35" i="1"/>
  <c r="P33" i="1"/>
  <c r="Q33" i="1"/>
  <c r="Q31" i="1"/>
  <c r="P31" i="1"/>
  <c r="P29" i="1"/>
  <c r="Q29" i="1"/>
  <c r="O27" i="1"/>
  <c r="X27" i="1" s="1"/>
  <c r="Y27" i="1" s="1"/>
  <c r="Q27" i="1"/>
  <c r="P25" i="1"/>
  <c r="Q25" i="1"/>
  <c r="Q23" i="1"/>
  <c r="P23" i="1"/>
  <c r="O21" i="1"/>
  <c r="X21" i="1" s="1"/>
  <c r="Y21" i="1" s="1"/>
  <c r="Q21" i="1"/>
  <c r="O19" i="1"/>
  <c r="X19" i="1" s="1"/>
  <c r="Y19" i="1" s="1"/>
  <c r="Q19" i="1"/>
  <c r="O17" i="1"/>
  <c r="X17" i="1" s="1"/>
  <c r="Y17" i="1" s="1"/>
  <c r="Q17" i="1"/>
  <c r="O15" i="1"/>
  <c r="X15" i="1" s="1"/>
  <c r="Y15" i="1" s="1"/>
  <c r="Q15" i="1"/>
  <c r="O13" i="1"/>
  <c r="X13" i="1" s="1"/>
  <c r="Y13" i="1" s="1"/>
  <c r="Q13" i="1"/>
  <c r="O11" i="1"/>
  <c r="X11" i="1" s="1"/>
  <c r="Y11" i="1" s="1"/>
  <c r="Q11" i="1"/>
  <c r="Q9" i="1"/>
  <c r="P9" i="1"/>
  <c r="O7" i="1"/>
  <c r="X7" i="1" s="1"/>
  <c r="Y7" i="1" s="1"/>
  <c r="Q7" i="1"/>
  <c r="Q6" i="1"/>
  <c r="O6" i="1"/>
  <c r="P36" i="1"/>
  <c r="Q36" i="1"/>
  <c r="O34" i="1"/>
  <c r="X34" i="1" s="1"/>
  <c r="Y34" i="1" s="1"/>
  <c r="Q34" i="1"/>
  <c r="O32" i="1"/>
  <c r="X32" i="1" s="1"/>
  <c r="Y32" i="1" s="1"/>
  <c r="Q32" i="1"/>
  <c r="P30" i="1"/>
  <c r="Q30" i="1"/>
  <c r="P28" i="1"/>
  <c r="Q28" i="1"/>
  <c r="Q26" i="1"/>
  <c r="P26" i="1"/>
  <c r="P24" i="1"/>
  <c r="Q24" i="1"/>
  <c r="P22" i="1"/>
  <c r="N22" i="1"/>
  <c r="Q20" i="1"/>
  <c r="P20" i="1"/>
  <c r="O18" i="1"/>
  <c r="X18" i="1" s="1"/>
  <c r="Y18" i="1" s="1"/>
  <c r="Q18" i="1"/>
  <c r="O16" i="1"/>
  <c r="X16" i="1" s="1"/>
  <c r="Y16" i="1" s="1"/>
  <c r="Q16" i="1"/>
  <c r="P14" i="1"/>
  <c r="Q14" i="1"/>
  <c r="Q12" i="1"/>
  <c r="P12" i="1"/>
  <c r="P10" i="1"/>
  <c r="Q10" i="1"/>
  <c r="P8" i="1"/>
  <c r="Q8" i="1"/>
  <c r="Q22" i="1"/>
  <c r="X36" i="1"/>
  <c r="AA36" i="1"/>
  <c r="AA34" i="1"/>
  <c r="AA32" i="1"/>
  <c r="X30" i="1"/>
  <c r="Y30" i="1" s="1"/>
  <c r="Z30" i="1"/>
  <c r="AA30" i="1" s="1"/>
  <c r="X28" i="1"/>
  <c r="Z28" i="1"/>
  <c r="AA28" i="1" s="1"/>
  <c r="X26" i="1"/>
  <c r="Y26" i="1" s="1"/>
  <c r="AA26" i="1"/>
  <c r="X24" i="1"/>
  <c r="Z24" i="1"/>
  <c r="AA24" i="1" s="1"/>
  <c r="X22" i="1"/>
  <c r="Y22" i="1" s="1"/>
  <c r="AA22" i="1"/>
  <c r="X20" i="1"/>
  <c r="Y20" i="1" s="1"/>
  <c r="Z20" i="1"/>
  <c r="AA20" i="1" s="1"/>
  <c r="AA18" i="1"/>
  <c r="AA16" i="1"/>
  <c r="X14" i="1"/>
  <c r="Z14" i="1"/>
  <c r="AA14" i="1" s="1"/>
  <c r="X12" i="1"/>
  <c r="Y12" i="1" s="1"/>
  <c r="AA12" i="1"/>
  <c r="X10" i="1"/>
  <c r="AA10" i="1"/>
  <c r="X8" i="1"/>
  <c r="Y8" i="1" s="1"/>
  <c r="AA8" i="1"/>
  <c r="X6" i="1"/>
  <c r="AA6" i="1"/>
  <c r="X35" i="1"/>
  <c r="AA35" i="1"/>
  <c r="X33" i="1"/>
  <c r="Y33" i="1" s="1"/>
  <c r="Z33" i="1"/>
  <c r="AA33" i="1" s="1"/>
  <c r="X31" i="1"/>
  <c r="Z31" i="1"/>
  <c r="AA31" i="1" s="1"/>
  <c r="X29" i="1"/>
  <c r="Y29" i="1" s="1"/>
  <c r="AA29" i="1"/>
  <c r="AA27" i="1"/>
  <c r="X25" i="1"/>
  <c r="Y25" i="1" s="1"/>
  <c r="Z25" i="1"/>
  <c r="AA25" i="1" s="1"/>
  <c r="X23" i="1"/>
  <c r="Z23" i="1"/>
  <c r="AA23" i="1" s="1"/>
  <c r="AA21" i="1"/>
  <c r="AA19" i="1"/>
  <c r="AA17" i="1"/>
  <c r="AA15" i="1"/>
  <c r="AA13" i="1"/>
  <c r="AA11" i="1"/>
  <c r="X9" i="1"/>
  <c r="Y9" i="1" s="1"/>
  <c r="Z9" i="1"/>
  <c r="AA7" i="1"/>
  <c r="V32" i="1"/>
  <c r="V30" i="1"/>
  <c r="V28" i="1"/>
  <c r="V26" i="1"/>
  <c r="V24" i="1"/>
  <c r="V22" i="1"/>
  <c r="V20" i="1"/>
  <c r="V16" i="1"/>
  <c r="V14" i="1"/>
  <c r="V12" i="1"/>
  <c r="V10" i="1"/>
  <c r="V8" i="1"/>
  <c r="R5" i="1"/>
  <c r="V36" i="1"/>
  <c r="V35" i="1"/>
  <c r="V33" i="1"/>
  <c r="V31" i="1"/>
  <c r="V29" i="1"/>
  <c r="V25" i="1"/>
  <c r="V23" i="1"/>
  <c r="V21" i="1"/>
  <c r="V17" i="1"/>
  <c r="V13" i="1"/>
  <c r="V9" i="1"/>
  <c r="S5" i="1"/>
  <c r="Y6" i="1"/>
  <c r="Y35" i="1"/>
  <c r="Y31" i="1"/>
  <c r="Y23" i="1"/>
  <c r="Y36" i="1"/>
  <c r="Y28" i="1"/>
  <c r="Y24" i="1"/>
  <c r="Y14" i="1"/>
  <c r="Y10" i="1"/>
  <c r="T5" i="1"/>
  <c r="V7" i="1" l="1"/>
  <c r="V11" i="1"/>
  <c r="V15" i="1"/>
  <c r="V19" i="1"/>
  <c r="V27" i="1"/>
  <c r="V18" i="1"/>
  <c r="V34" i="1"/>
  <c r="X5" i="1"/>
  <c r="N6" i="1"/>
  <c r="P6" i="1"/>
  <c r="O5" i="1"/>
  <c r="N35" i="1"/>
  <c r="P35" i="1"/>
  <c r="V6" i="1"/>
  <c r="N16" i="1"/>
  <c r="P16" i="1"/>
  <c r="P18" i="1"/>
  <c r="N18" i="1"/>
  <c r="P32" i="1"/>
  <c r="N32" i="1"/>
  <c r="P34" i="1"/>
  <c r="N34" i="1"/>
  <c r="N7" i="1"/>
  <c r="P7" i="1"/>
  <c r="N11" i="1"/>
  <c r="P11" i="1"/>
  <c r="N13" i="1"/>
  <c r="P13" i="1"/>
  <c r="N15" i="1"/>
  <c r="P15" i="1"/>
  <c r="N17" i="1"/>
  <c r="P17" i="1"/>
  <c r="N19" i="1"/>
  <c r="P19" i="1"/>
  <c r="N21" i="1"/>
  <c r="P21" i="1"/>
  <c r="N27" i="1"/>
  <c r="P27" i="1"/>
  <c r="AA9" i="1"/>
  <c r="Z5" i="1"/>
  <c r="AA5" i="1"/>
  <c r="Y5" i="1"/>
  <c r="V5" i="1" l="1"/>
  <c r="N5" i="1"/>
</calcChain>
</file>

<file path=xl/sharedStrings.xml><?xml version="1.0" encoding="utf-8"?>
<sst xmlns="http://schemas.openxmlformats.org/spreadsheetml/2006/main" count="108" uniqueCount="61">
  <si>
    <t>Период: 29.09.2023 - 06.10.2023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</si>
  <si>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</si>
  <si>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</si>
  <si>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</si>
  <si>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</si>
  <si>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</si>
  <si>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</si>
  <si>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</si>
  <si>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БОНУС_Пельмени Бульмени со сливочным маслом Горячая штучка 0,9 кг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</si>
  <si>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</si>
  <si>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</si>
  <si>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</si>
  <si>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</si>
  <si>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</si>
  <si>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</si>
  <si>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</si>
  <si>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</si>
  <si>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</si>
  <si>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</si>
  <si>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</si>
  <si>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</si>
  <si>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</si>
  <si>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</si>
  <si>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</si>
  <si>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</si>
  <si>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</si>
  <si>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</si>
  <si>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</si>
  <si>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</si>
  <si>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</si>
  <si>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</si>
  <si>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</si>
  <si>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</si>
  <si>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</si>
  <si>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</si>
  <si>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</si>
  <si>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</si>
  <si>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</si>
  <si>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</si>
  <si>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</si>
  <si>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</si>
  <si>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</si>
  <si>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</si>
  <si>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</si>
  <si>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</si>
  <si>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</si>
  <si>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14,09</t>
  </si>
  <si>
    <t>ср 21,09</t>
  </si>
  <si>
    <t>коментарий</t>
  </si>
  <si>
    <t>вес</t>
  </si>
  <si>
    <t>заказ кор.</t>
  </si>
  <si>
    <t>ВЕС</t>
  </si>
  <si>
    <t>крат кор</t>
  </si>
  <si>
    <t>ср 29,09</t>
  </si>
  <si>
    <t>Готовые чебуреки Сочный мегачебурек.Готовые жареные.ВЕС  ПОКОМ</t>
  </si>
  <si>
    <t>Фрай-пицца с ветчиной и грибами 3,0 кг. ВЕС.  ПОКОМ</t>
  </si>
  <si>
    <t>Чебуреки сочные, ВЕС, куриные жарен. зам  ПОКОМ</t>
  </si>
  <si>
    <t>по потребностям</t>
  </si>
  <si>
    <t>по возможностям</t>
  </si>
  <si>
    <t>АКЦИИ</t>
  </si>
  <si>
    <t>Окт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</si>
</sst>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right" vertical="top"/>
    </xf>
    <xf numFmtId="164" fontId="5" fillId="5" borderId="1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wrapText="1"/>
    </xf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3" fillId="0" borderId="0" xfId="0" applyNumberFormat="1" applyFont="1" applyAlignment="1">
      <alignment wrapText="1"/>
    </xf>
    <xf numFmtId="164" fontId="0" fillId="6" borderId="5" xfId="0" applyNumberFormat="1" applyFill="1" applyBorder="1" applyAlignment="1"/>
    <xf numFmtId="165" fontId="0" fillId="0" borderId="0" xfId="0" applyNumberFormat="1" applyBorder="1" applyAlignment="1"/>
    <xf numFmtId="164" fontId="3" fillId="0" borderId="0" xfId="0" applyNumberFormat="1" applyFont="1" applyAlignment="1"/>
    <xf numFmtId="164" fontId="6" fillId="4" borderId="2" xfId="0" applyNumberFormat="1" applyFont="1" applyFill="1" applyBorder="1" applyAlignment="1">
      <alignment horizontal="right" vertical="top"/>
    </xf>
    <xf numFmtId="164" fontId="3" fillId="0" borderId="0" xfId="0" applyNumberFormat="1" applyFont="1" applyBorder="1" applyAlignment="1"/>
    <xf numFmtId="164" fontId="0" fillId="7" borderId="1" xfId="0" applyNumberFormat="1" applyFill="1" applyBorder="1" applyAlignment="1">
      <alignment horizontal="left" vertical="top"/>
    </xf>
    <xf numFmtId="164" fontId="1" fillId="0" borderId="0" xfId="0" applyNumberFormat="1" applyFont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0" xfId="0" applyNumberForma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9,09,23%20&#1047;&#1055;&#1060;/&#1076;&#1074;%2029,09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22.09.2023 - 29.09.2023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06,09</v>
          </cell>
          <cell r="Q3" t="str">
            <v>ср 14,09</v>
          </cell>
          <cell r="R3" t="str">
            <v>ср 21,09</v>
          </cell>
          <cell r="S3" t="str">
            <v>коментарий</v>
          </cell>
          <cell r="T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7316.3200000000006</v>
          </cell>
          <cell r="F5">
            <v>4765</v>
          </cell>
          <cell r="H5">
            <v>0</v>
          </cell>
          <cell r="I5">
            <v>0</v>
          </cell>
          <cell r="J5">
            <v>11687.5</v>
          </cell>
          <cell r="K5">
            <v>0</v>
          </cell>
          <cell r="L5">
            <v>1463.2639999999999</v>
          </cell>
          <cell r="M5">
            <v>11127.5</v>
          </cell>
          <cell r="P5">
            <v>1647.0399999999997</v>
          </cell>
          <cell r="Q5">
            <v>1823.2199999999998</v>
          </cell>
          <cell r="R5">
            <v>1775.3399999999997</v>
          </cell>
          <cell r="T5">
            <v>9776.85</v>
          </cell>
          <cell r="U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573</v>
          </cell>
          <cell r="E6">
            <v>307</v>
          </cell>
          <cell r="F6">
            <v>202</v>
          </cell>
          <cell r="G6">
            <v>0.3</v>
          </cell>
          <cell r="J6">
            <v>660</v>
          </cell>
          <cell r="L6">
            <v>61.4</v>
          </cell>
          <cell r="M6">
            <v>59</v>
          </cell>
          <cell r="N6">
            <v>15</v>
          </cell>
          <cell r="O6">
            <v>14.039087947882736</v>
          </cell>
          <cell r="P6">
            <v>88.8</v>
          </cell>
          <cell r="Q6">
            <v>63.8</v>
          </cell>
          <cell r="R6">
            <v>88.2</v>
          </cell>
          <cell r="T6">
            <v>17.7</v>
          </cell>
          <cell r="U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540</v>
          </cell>
          <cell r="E7">
            <v>347</v>
          </cell>
          <cell r="F7">
            <v>126</v>
          </cell>
          <cell r="G7">
            <v>0.3</v>
          </cell>
          <cell r="J7">
            <v>816</v>
          </cell>
          <cell r="L7">
            <v>69.400000000000006</v>
          </cell>
          <cell r="M7">
            <v>99</v>
          </cell>
          <cell r="N7">
            <v>14.999999999999998</v>
          </cell>
          <cell r="O7">
            <v>13.573487031700287</v>
          </cell>
          <cell r="P7">
            <v>87.2</v>
          </cell>
          <cell r="Q7">
            <v>57.8</v>
          </cell>
          <cell r="R7">
            <v>97.2</v>
          </cell>
          <cell r="T7">
            <v>29.7</v>
          </cell>
          <cell r="U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235.2</v>
          </cell>
          <cell r="E8">
            <v>40.32</v>
          </cell>
          <cell r="G8">
            <v>1</v>
          </cell>
          <cell r="J8">
            <v>0</v>
          </cell>
          <cell r="L8">
            <v>8.0640000000000001</v>
          </cell>
          <cell r="M8">
            <v>500</v>
          </cell>
          <cell r="N8">
            <v>62.003968253968253</v>
          </cell>
          <cell r="O8">
            <v>0</v>
          </cell>
          <cell r="P8">
            <v>0</v>
          </cell>
          <cell r="Q8">
            <v>31.360000000000003</v>
          </cell>
          <cell r="R8">
            <v>9.4079999999999995</v>
          </cell>
          <cell r="T8">
            <v>500</v>
          </cell>
          <cell r="U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74</v>
          </cell>
          <cell r="F9">
            <v>70.3</v>
          </cell>
          <cell r="G9">
            <v>1</v>
          </cell>
          <cell r="J9">
            <v>0</v>
          </cell>
          <cell r="L9">
            <v>0</v>
          </cell>
          <cell r="N9" t="e">
            <v>#DIV/0!</v>
          </cell>
          <cell r="O9" t="e">
            <v>#DIV/0!</v>
          </cell>
          <cell r="P9">
            <v>2.96</v>
          </cell>
          <cell r="Q9">
            <v>2.96</v>
          </cell>
          <cell r="R9">
            <v>2.96</v>
          </cell>
          <cell r="T9">
            <v>0</v>
          </cell>
          <cell r="U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126</v>
          </cell>
          <cell r="E10">
            <v>22</v>
          </cell>
          <cell r="G10">
            <v>0.25</v>
          </cell>
          <cell r="J10">
            <v>804</v>
          </cell>
          <cell r="L10">
            <v>4.4000000000000004</v>
          </cell>
          <cell r="N10">
            <v>182.72727272727272</v>
          </cell>
          <cell r="O10">
            <v>182.72727272727272</v>
          </cell>
          <cell r="P10">
            <v>39.4</v>
          </cell>
          <cell r="Q10">
            <v>23.2</v>
          </cell>
          <cell r="R10">
            <v>66</v>
          </cell>
          <cell r="T10">
            <v>0</v>
          </cell>
          <cell r="U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163.5</v>
          </cell>
          <cell r="D11">
            <v>5.9</v>
          </cell>
          <cell r="E11">
            <v>111.8</v>
          </cell>
          <cell r="F11">
            <v>55.8</v>
          </cell>
          <cell r="G11">
            <v>1</v>
          </cell>
          <cell r="J11">
            <v>0</v>
          </cell>
          <cell r="L11">
            <v>22.36</v>
          </cell>
          <cell r="M11">
            <v>200</v>
          </cell>
          <cell r="N11">
            <v>11.440071556350627</v>
          </cell>
          <cell r="O11">
            <v>2.4955277280858676</v>
          </cell>
          <cell r="P11">
            <v>2.16</v>
          </cell>
          <cell r="Q11">
            <v>19.5</v>
          </cell>
          <cell r="R11">
            <v>2.52</v>
          </cell>
          <cell r="T11">
            <v>200</v>
          </cell>
          <cell r="U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88.8</v>
          </cell>
          <cell r="E12">
            <v>66.599999999999994</v>
          </cell>
          <cell r="F12">
            <v>-11.1</v>
          </cell>
          <cell r="G12">
            <v>1</v>
          </cell>
          <cell r="J12">
            <v>407</v>
          </cell>
          <cell r="L12">
            <v>13.319999999999999</v>
          </cell>
          <cell r="M12">
            <v>400</v>
          </cell>
          <cell r="N12">
            <v>59.752252252252255</v>
          </cell>
          <cell r="O12">
            <v>29.722222222222225</v>
          </cell>
          <cell r="P12">
            <v>42.92</v>
          </cell>
          <cell r="Q12">
            <v>17.02</v>
          </cell>
          <cell r="R12">
            <v>35.519999999999996</v>
          </cell>
          <cell r="T12">
            <v>400</v>
          </cell>
          <cell r="U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581</v>
          </cell>
          <cell r="E13">
            <v>268</v>
          </cell>
          <cell r="F13">
            <v>258</v>
          </cell>
          <cell r="G13">
            <v>0.25</v>
          </cell>
          <cell r="J13">
            <v>480</v>
          </cell>
          <cell r="L13">
            <v>53.6</v>
          </cell>
          <cell r="M13">
            <v>66</v>
          </cell>
          <cell r="N13">
            <v>15</v>
          </cell>
          <cell r="O13">
            <v>13.76865671641791</v>
          </cell>
          <cell r="P13">
            <v>58.8</v>
          </cell>
          <cell r="Q13">
            <v>75.599999999999994</v>
          </cell>
          <cell r="R13">
            <v>76</v>
          </cell>
          <cell r="T13">
            <v>16.5</v>
          </cell>
          <cell r="U13">
            <v>12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163</v>
          </cell>
          <cell r="E14">
            <v>117</v>
          </cell>
          <cell r="G14">
            <v>0.25</v>
          </cell>
          <cell r="J14">
            <v>432</v>
          </cell>
          <cell r="L14">
            <v>23.4</v>
          </cell>
          <cell r="M14">
            <v>200</v>
          </cell>
          <cell r="N14">
            <v>27.008547008547009</v>
          </cell>
          <cell r="O14">
            <v>18.461538461538463</v>
          </cell>
          <cell r="P14">
            <v>38</v>
          </cell>
          <cell r="Q14">
            <v>25.6</v>
          </cell>
          <cell r="R14">
            <v>42.6</v>
          </cell>
          <cell r="T14">
            <v>50</v>
          </cell>
          <cell r="U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694</v>
          </cell>
          <cell r="E15">
            <v>342</v>
          </cell>
          <cell r="F15">
            <v>248</v>
          </cell>
          <cell r="G15">
            <v>0.25</v>
          </cell>
          <cell r="J15">
            <v>624</v>
          </cell>
          <cell r="L15">
            <v>68.400000000000006</v>
          </cell>
          <cell r="M15">
            <v>154</v>
          </cell>
          <cell r="N15">
            <v>14.999999999999998</v>
          </cell>
          <cell r="O15">
            <v>12.748538011695905</v>
          </cell>
          <cell r="P15">
            <v>47</v>
          </cell>
          <cell r="Q15">
            <v>91</v>
          </cell>
          <cell r="R15">
            <v>94.4</v>
          </cell>
          <cell r="T15">
            <v>38.5</v>
          </cell>
          <cell r="U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541</v>
          </cell>
          <cell r="E16">
            <v>292</v>
          </cell>
          <cell r="F16">
            <v>204</v>
          </cell>
          <cell r="G16">
            <v>1</v>
          </cell>
          <cell r="J16">
            <v>114</v>
          </cell>
          <cell r="L16">
            <v>58.4</v>
          </cell>
          <cell r="M16">
            <v>558</v>
          </cell>
          <cell r="N16">
            <v>15</v>
          </cell>
          <cell r="O16">
            <v>5.4452054794520546</v>
          </cell>
          <cell r="P16">
            <v>37.200000000000003</v>
          </cell>
          <cell r="Q16">
            <v>59.8</v>
          </cell>
          <cell r="R16">
            <v>46.8</v>
          </cell>
          <cell r="T16">
            <v>558</v>
          </cell>
          <cell r="U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224</v>
          </cell>
          <cell r="E17">
            <v>103</v>
          </cell>
          <cell r="F17">
            <v>81</v>
          </cell>
          <cell r="G17">
            <v>0.75</v>
          </cell>
          <cell r="J17">
            <v>64</v>
          </cell>
          <cell r="L17">
            <v>20.6</v>
          </cell>
          <cell r="M17">
            <v>164</v>
          </cell>
          <cell r="N17">
            <v>14.999999999999998</v>
          </cell>
          <cell r="O17">
            <v>7.0388349514563098</v>
          </cell>
          <cell r="P17">
            <v>18.399999999999999</v>
          </cell>
          <cell r="Q17">
            <v>25.4</v>
          </cell>
          <cell r="R17">
            <v>20.8</v>
          </cell>
          <cell r="T17">
            <v>123</v>
          </cell>
          <cell r="U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313</v>
          </cell>
          <cell r="E18">
            <v>226</v>
          </cell>
          <cell r="F18">
            <v>41</v>
          </cell>
          <cell r="G18">
            <v>0.9</v>
          </cell>
          <cell r="J18">
            <v>328</v>
          </cell>
          <cell r="L18">
            <v>45.2</v>
          </cell>
          <cell r="M18">
            <v>309</v>
          </cell>
          <cell r="N18">
            <v>14.999999999999998</v>
          </cell>
          <cell r="O18">
            <v>8.163716814159292</v>
          </cell>
          <cell r="P18">
            <v>39.200000000000003</v>
          </cell>
          <cell r="Q18">
            <v>42</v>
          </cell>
          <cell r="R18">
            <v>45.6</v>
          </cell>
          <cell r="T18">
            <v>278.10000000000002</v>
          </cell>
          <cell r="U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991</v>
          </cell>
          <cell r="E19">
            <v>438</v>
          </cell>
          <cell r="F19">
            <v>452</v>
          </cell>
          <cell r="G19">
            <v>0.9</v>
          </cell>
          <cell r="J19">
            <v>0</v>
          </cell>
          <cell r="L19">
            <v>87.6</v>
          </cell>
          <cell r="M19">
            <v>862</v>
          </cell>
          <cell r="N19">
            <v>15.000000000000002</v>
          </cell>
          <cell r="O19">
            <v>5.159817351598174</v>
          </cell>
          <cell r="P19">
            <v>64.2</v>
          </cell>
          <cell r="Q19">
            <v>103</v>
          </cell>
          <cell r="R19">
            <v>66.400000000000006</v>
          </cell>
          <cell r="T19">
            <v>775.80000000000007</v>
          </cell>
          <cell r="U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301</v>
          </cell>
          <cell r="E20">
            <v>83</v>
          </cell>
          <cell r="F20">
            <v>218</v>
          </cell>
          <cell r="G20">
            <v>0.43</v>
          </cell>
          <cell r="J20">
            <v>0</v>
          </cell>
          <cell r="L20">
            <v>16.600000000000001</v>
          </cell>
          <cell r="M20">
            <v>31.000000000000028</v>
          </cell>
          <cell r="N20">
            <v>15</v>
          </cell>
          <cell r="O20">
            <v>13.132530120481926</v>
          </cell>
          <cell r="P20">
            <v>18</v>
          </cell>
          <cell r="Q20">
            <v>38.200000000000003</v>
          </cell>
          <cell r="R20">
            <v>16.399999999999999</v>
          </cell>
          <cell r="T20">
            <v>13.330000000000013</v>
          </cell>
          <cell r="U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1970</v>
          </cell>
          <cell r="E21">
            <v>925</v>
          </cell>
          <cell r="F21">
            <v>890</v>
          </cell>
          <cell r="G21">
            <v>1</v>
          </cell>
          <cell r="J21">
            <v>525</v>
          </cell>
          <cell r="L21">
            <v>185</v>
          </cell>
          <cell r="M21">
            <v>1360</v>
          </cell>
          <cell r="N21">
            <v>15</v>
          </cell>
          <cell r="O21">
            <v>7.6486486486486482</v>
          </cell>
          <cell r="P21">
            <v>181</v>
          </cell>
          <cell r="Q21">
            <v>204</v>
          </cell>
          <cell r="R21">
            <v>178</v>
          </cell>
          <cell r="T21">
            <v>1360</v>
          </cell>
          <cell r="U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1170</v>
          </cell>
          <cell r="E22">
            <v>722</v>
          </cell>
          <cell r="F22">
            <v>225</v>
          </cell>
          <cell r="G22">
            <v>0.9</v>
          </cell>
          <cell r="J22">
            <v>968</v>
          </cell>
          <cell r="L22">
            <v>144.4</v>
          </cell>
          <cell r="M22">
            <v>973</v>
          </cell>
          <cell r="N22">
            <v>15</v>
          </cell>
          <cell r="O22">
            <v>8.2617728531855956</v>
          </cell>
          <cell r="P22">
            <v>118.6</v>
          </cell>
          <cell r="Q22">
            <v>139.80000000000001</v>
          </cell>
          <cell r="R22">
            <v>152.80000000000001</v>
          </cell>
          <cell r="T22">
            <v>875.7</v>
          </cell>
          <cell r="U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322</v>
          </cell>
          <cell r="E23">
            <v>127</v>
          </cell>
          <cell r="F23">
            <v>178</v>
          </cell>
          <cell r="G23">
            <v>0.43</v>
          </cell>
          <cell r="J23">
            <v>64</v>
          </cell>
          <cell r="L23">
            <v>25.4</v>
          </cell>
          <cell r="M23">
            <v>139</v>
          </cell>
          <cell r="N23">
            <v>15</v>
          </cell>
          <cell r="O23">
            <v>9.5275590551181111</v>
          </cell>
          <cell r="P23">
            <v>26</v>
          </cell>
          <cell r="Q23">
            <v>32.6</v>
          </cell>
          <cell r="R23">
            <v>28</v>
          </cell>
          <cell r="T23">
            <v>59.769999999999996</v>
          </cell>
          <cell r="U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>
            <v>117</v>
          </cell>
          <cell r="E24">
            <v>116</v>
          </cell>
          <cell r="F24">
            <v>-17</v>
          </cell>
          <cell r="G24">
            <v>0.7</v>
          </cell>
          <cell r="J24">
            <v>48</v>
          </cell>
          <cell r="L24">
            <v>23.2</v>
          </cell>
          <cell r="M24">
            <v>300</v>
          </cell>
          <cell r="N24">
            <v>14.267241379310345</v>
          </cell>
          <cell r="O24">
            <v>1.3362068965517242</v>
          </cell>
          <cell r="P24">
            <v>12</v>
          </cell>
          <cell r="Q24">
            <v>5.4</v>
          </cell>
          <cell r="R24">
            <v>11.8</v>
          </cell>
          <cell r="T24">
            <v>210</v>
          </cell>
          <cell r="U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>
            <v>99</v>
          </cell>
          <cell r="E25">
            <v>43</v>
          </cell>
          <cell r="F25">
            <v>48</v>
          </cell>
          <cell r="G25">
            <v>0.9</v>
          </cell>
          <cell r="J25">
            <v>56</v>
          </cell>
          <cell r="L25">
            <v>8.6</v>
          </cell>
          <cell r="M25">
            <v>25</v>
          </cell>
          <cell r="N25">
            <v>15</v>
          </cell>
          <cell r="O25">
            <v>12.093023255813954</v>
          </cell>
          <cell r="P25">
            <v>14.2</v>
          </cell>
          <cell r="Q25">
            <v>12</v>
          </cell>
          <cell r="R25">
            <v>10.8</v>
          </cell>
          <cell r="T25">
            <v>22.5</v>
          </cell>
          <cell r="U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>
            <v>37</v>
          </cell>
          <cell r="E26">
            <v>34</v>
          </cell>
          <cell r="G26">
            <v>0.9</v>
          </cell>
          <cell r="J26">
            <v>456</v>
          </cell>
          <cell r="L26">
            <v>6.8</v>
          </cell>
          <cell r="M26">
            <v>250</v>
          </cell>
          <cell r="N26">
            <v>103.82352941176471</v>
          </cell>
          <cell r="O26">
            <v>67.058823529411768</v>
          </cell>
          <cell r="P26">
            <v>0</v>
          </cell>
          <cell r="Q26">
            <v>13.6</v>
          </cell>
          <cell r="R26">
            <v>35</v>
          </cell>
          <cell r="T26">
            <v>225</v>
          </cell>
          <cell r="U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C27">
            <v>2145</v>
          </cell>
          <cell r="E27">
            <v>1115</v>
          </cell>
          <cell r="F27">
            <v>795</v>
          </cell>
          <cell r="G27">
            <v>1</v>
          </cell>
          <cell r="J27">
            <v>1330</v>
          </cell>
          <cell r="L27">
            <v>223</v>
          </cell>
          <cell r="M27">
            <v>1220</v>
          </cell>
          <cell r="N27">
            <v>15</v>
          </cell>
          <cell r="O27">
            <v>9.5291479820627796</v>
          </cell>
          <cell r="P27">
            <v>232</v>
          </cell>
          <cell r="Q27">
            <v>260</v>
          </cell>
          <cell r="R27">
            <v>248</v>
          </cell>
          <cell r="T27">
            <v>1220</v>
          </cell>
          <cell r="U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C28">
            <v>232</v>
          </cell>
          <cell r="D28">
            <v>5</v>
          </cell>
          <cell r="E28">
            <v>189</v>
          </cell>
          <cell r="F28">
            <v>-10</v>
          </cell>
          <cell r="G28">
            <v>1</v>
          </cell>
          <cell r="J28">
            <v>825</v>
          </cell>
          <cell r="L28">
            <v>37.799999999999997</v>
          </cell>
          <cell r="M28">
            <v>500</v>
          </cell>
          <cell r="N28">
            <v>34.788359788359791</v>
          </cell>
          <cell r="O28">
            <v>21.560846560846564</v>
          </cell>
          <cell r="P28">
            <v>47.8</v>
          </cell>
          <cell r="Q28">
            <v>48.6</v>
          </cell>
          <cell r="R28">
            <v>75.599999999999994</v>
          </cell>
          <cell r="T28">
            <v>500</v>
          </cell>
          <cell r="U28">
            <v>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C29">
            <v>320.8</v>
          </cell>
          <cell r="E29">
            <v>296</v>
          </cell>
          <cell r="F29">
            <v>-5</v>
          </cell>
          <cell r="G29">
            <v>1</v>
          </cell>
          <cell r="J29">
            <v>401.5</v>
          </cell>
          <cell r="L29">
            <v>59.2</v>
          </cell>
          <cell r="M29">
            <v>491.5</v>
          </cell>
          <cell r="N29">
            <v>15</v>
          </cell>
          <cell r="O29">
            <v>6.6976351351351351</v>
          </cell>
          <cell r="P29">
            <v>30.8</v>
          </cell>
          <cell r="Q29">
            <v>44.739999999999995</v>
          </cell>
          <cell r="R29">
            <v>51.7</v>
          </cell>
          <cell r="T29">
            <v>491.5</v>
          </cell>
          <cell r="U29">
            <v>5.5</v>
          </cell>
        </row>
        <row r="30">
          <cell r="A30" t="str">
            <v>Фрай-пицца с ветчиной и грибами 3,0 кг. ВЕС.  ПОКОМ</v>
          </cell>
          <cell r="B30" t="str">
            <v>кг</v>
          </cell>
          <cell r="G30">
            <v>1</v>
          </cell>
          <cell r="J30">
            <v>108</v>
          </cell>
          <cell r="L30">
            <v>0</v>
          </cell>
          <cell r="M30">
            <v>110</v>
          </cell>
          <cell r="N30" t="e">
            <v>#DIV/0!</v>
          </cell>
          <cell r="O30" t="e">
            <v>#DIV/0!</v>
          </cell>
          <cell r="P30">
            <v>0</v>
          </cell>
          <cell r="Q30">
            <v>0</v>
          </cell>
          <cell r="R30">
            <v>12.071999999999999</v>
          </cell>
          <cell r="T30">
            <v>110</v>
          </cell>
          <cell r="U30">
            <v>3</v>
          </cell>
        </row>
        <row r="31">
          <cell r="A31" t="str">
            <v>Сосиски Оригинальные заморож. ТМ Стародворье в вак 0,33 кг  Поком</v>
          </cell>
          <cell r="B31" t="str">
            <v>шт</v>
          </cell>
          <cell r="C31">
            <v>36</v>
          </cell>
          <cell r="F31">
            <v>36</v>
          </cell>
          <cell r="G31">
            <v>0.33</v>
          </cell>
          <cell r="J31">
            <v>0</v>
          </cell>
          <cell r="L31">
            <v>0</v>
          </cell>
          <cell r="N31" t="e">
            <v>#DIV/0!</v>
          </cell>
          <cell r="O31" t="e">
            <v>#DIV/0!</v>
          </cell>
          <cell r="P31">
            <v>0</v>
          </cell>
          <cell r="Q31">
            <v>0</v>
          </cell>
          <cell r="R31">
            <v>2.4</v>
          </cell>
          <cell r="T31">
            <v>0</v>
          </cell>
          <cell r="U31">
            <v>6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C32">
            <v>568</v>
          </cell>
          <cell r="D32">
            <v>8</v>
          </cell>
          <cell r="E32">
            <v>260</v>
          </cell>
          <cell r="F32">
            <v>250</v>
          </cell>
          <cell r="G32">
            <v>0.25</v>
          </cell>
          <cell r="J32">
            <v>372</v>
          </cell>
          <cell r="L32">
            <v>52</v>
          </cell>
          <cell r="M32">
            <v>158</v>
          </cell>
          <cell r="N32">
            <v>15</v>
          </cell>
          <cell r="O32">
            <v>11.961538461538462</v>
          </cell>
          <cell r="P32">
            <v>47</v>
          </cell>
          <cell r="Q32">
            <v>69.599999999999994</v>
          </cell>
          <cell r="R32">
            <v>66.8</v>
          </cell>
          <cell r="T32">
            <v>39.5</v>
          </cell>
          <cell r="U32">
            <v>12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C33">
            <v>36</v>
          </cell>
          <cell r="D33">
            <v>1.8</v>
          </cell>
          <cell r="E33">
            <v>12.6</v>
          </cell>
          <cell r="G33">
            <v>1</v>
          </cell>
          <cell r="J33">
            <v>45</v>
          </cell>
          <cell r="L33">
            <v>2.52</v>
          </cell>
          <cell r="M33">
            <v>50</v>
          </cell>
          <cell r="N33">
            <v>37.698412698412696</v>
          </cell>
          <cell r="O33">
            <v>17.857142857142858</v>
          </cell>
          <cell r="P33">
            <v>10.8</v>
          </cell>
          <cell r="Q33">
            <v>5.04</v>
          </cell>
          <cell r="R33">
            <v>5.76</v>
          </cell>
          <cell r="T33">
            <v>50</v>
          </cell>
          <cell r="U33">
            <v>1.8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>
            <v>726</v>
          </cell>
          <cell r="E34">
            <v>360</v>
          </cell>
          <cell r="F34">
            <v>282</v>
          </cell>
          <cell r="G34">
            <v>0.25</v>
          </cell>
          <cell r="J34">
            <v>576</v>
          </cell>
          <cell r="L34">
            <v>72</v>
          </cell>
          <cell r="M34">
            <v>222</v>
          </cell>
          <cell r="N34">
            <v>15</v>
          </cell>
          <cell r="O34">
            <v>11.916666666666666</v>
          </cell>
          <cell r="P34">
            <v>89</v>
          </cell>
          <cell r="Q34">
            <v>92.4</v>
          </cell>
          <cell r="R34">
            <v>93</v>
          </cell>
          <cell r="T34">
            <v>55.5</v>
          </cell>
          <cell r="U34">
            <v>12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>
            <v>599</v>
          </cell>
          <cell r="D35">
            <v>13</v>
          </cell>
          <cell r="E35">
            <v>353</v>
          </cell>
          <cell r="F35">
            <v>148</v>
          </cell>
          <cell r="G35">
            <v>0.25</v>
          </cell>
          <cell r="J35">
            <v>684</v>
          </cell>
          <cell r="L35">
            <v>70.599999999999994</v>
          </cell>
          <cell r="M35">
            <v>227</v>
          </cell>
          <cell r="N35">
            <v>15.000000000000002</v>
          </cell>
          <cell r="O35">
            <v>11.784702549575071</v>
          </cell>
          <cell r="P35">
            <v>95.6</v>
          </cell>
          <cell r="Q35">
            <v>68.2</v>
          </cell>
          <cell r="R35">
            <v>91.8</v>
          </cell>
          <cell r="T35">
            <v>56.75</v>
          </cell>
          <cell r="U35">
            <v>12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  <cell r="G36">
            <v>1</v>
          </cell>
          <cell r="J36">
            <v>500</v>
          </cell>
          <cell r="L36">
            <v>0</v>
          </cell>
          <cell r="M36">
            <v>1500</v>
          </cell>
          <cell r="N36" t="e">
            <v>#DIV/0!</v>
          </cell>
          <cell r="O36" t="e">
            <v>#DIV/0!</v>
          </cell>
          <cell r="P36">
            <v>158</v>
          </cell>
          <cell r="Q36">
            <v>151</v>
          </cell>
          <cell r="R36">
            <v>1</v>
          </cell>
          <cell r="T36">
            <v>1500</v>
          </cell>
          <cell r="U3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A37"/>
  <sheetViews>
    <sheetView tabSelected="1" workbookViewId="0">
      <selection activeCell="AC7" sqref="AC7"/>
    </sheetView>
  </sheetViews>
  <sheetFormatPr defaultColWidth="10.5" defaultRowHeight="11.45" customHeight="1" outlineLevelRow="2" x14ac:dyDescent="0.2"/>
  <cols>
    <col min="1" max="1" width="72.6640625" style="36" customWidth="1"/>
    <col min="2" max="2" width="9.1640625" style="1" customWidth="1"/>
    <col min="3" max="3" width="4.5" style="1" customWidth="1"/>
    <col min="4" max="7" width="6.33203125" style="1" customWidth="1"/>
    <col min="8" max="8" width="5.33203125" style="15" customWidth="1"/>
    <col min="9" max="9" width="1.33203125" style="7" customWidth="1"/>
    <col min="10" max="10" width="1.5" style="7" customWidth="1"/>
    <col min="11" max="12" width="1.83203125" style="7" customWidth="1"/>
    <col min="13" max="13" width="6.6640625" style="7" customWidth="1"/>
    <col min="14" max="14" width="14.33203125" style="7" customWidth="1"/>
    <col min="15" max="15" width="13.5" style="7" customWidth="1"/>
    <col min="16" max="17" width="6.33203125" style="7" customWidth="1"/>
    <col min="18" max="20" width="7.83203125" style="7" customWidth="1"/>
    <col min="21" max="21" width="10.5" style="7"/>
    <col min="22" max="22" width="8.6640625" style="7" customWidth="1"/>
    <col min="23" max="23" width="8.6640625" style="15" customWidth="1"/>
    <col min="24" max="24" width="1.83203125" style="16" customWidth="1"/>
    <col min="25" max="25" width="1.83203125" style="7" customWidth="1"/>
    <col min="26" max="26" width="8.6640625" style="16" customWidth="1"/>
    <col min="27" max="27" width="10.5" style="28"/>
    <col min="28" max="16384" width="10.5" style="7"/>
  </cols>
  <sheetData>
    <row r="1" spans="1:27" ht="12.95" customHeight="1" outlineLevel="1" x14ac:dyDescent="0.2">
      <c r="A1" s="32" t="s">
        <v>0</v>
      </c>
      <c r="B1" s="3"/>
    </row>
    <row r="2" spans="1:27" ht="12.95" customHeight="1" outlineLevel="1" x14ac:dyDescent="0.2">
      <c r="A2" s="32"/>
      <c r="B2" s="3"/>
    </row>
    <row r="3" spans="1:27" ht="26.1" customHeight="1" x14ac:dyDescent="0.2">
      <c r="A3" s="33" t="s">
        <v>1</v>
      </c>
      <c r="B3" s="6" t="s">
        <v>59</v>
      </c>
      <c r="C3" s="6" t="s">
        <v>2</v>
      </c>
      <c r="D3" s="6" t="s">
        <v>3</v>
      </c>
      <c r="E3" s="6"/>
      <c r="F3" s="6"/>
      <c r="G3" s="6"/>
      <c r="H3" s="10" t="s">
        <v>39</v>
      </c>
      <c r="I3" s="2" t="s">
        <v>40</v>
      </c>
      <c r="J3" s="2" t="s">
        <v>41</v>
      </c>
      <c r="K3" s="2" t="s">
        <v>42</v>
      </c>
      <c r="L3" s="2" t="s">
        <v>42</v>
      </c>
      <c r="M3" s="2" t="s">
        <v>43</v>
      </c>
      <c r="N3" s="2" t="s">
        <v>42</v>
      </c>
      <c r="O3" s="2" t="s">
        <v>42</v>
      </c>
      <c r="P3" s="2" t="s">
        <v>44</v>
      </c>
      <c r="Q3" s="2" t="s">
        <v>45</v>
      </c>
      <c r="R3" s="11" t="s">
        <v>46</v>
      </c>
      <c r="S3" s="11" t="s">
        <v>47</v>
      </c>
      <c r="T3" s="11" t="s">
        <v>53</v>
      </c>
      <c r="U3" s="2" t="s">
        <v>48</v>
      </c>
      <c r="V3" s="2" t="s">
        <v>49</v>
      </c>
      <c r="W3" s="10"/>
      <c r="X3" s="12" t="s">
        <v>50</v>
      </c>
      <c r="Y3" s="2" t="s">
        <v>51</v>
      </c>
      <c r="Z3" s="12" t="s">
        <v>50</v>
      </c>
      <c r="AA3" s="11" t="s">
        <v>49</v>
      </c>
    </row>
    <row r="4" spans="1:27" ht="26.1" customHeight="1" x14ac:dyDescent="0.2">
      <c r="A4" s="33" t="s">
        <v>1</v>
      </c>
      <c r="B4" s="6" t="s">
        <v>59</v>
      </c>
      <c r="C4" s="6" t="s">
        <v>2</v>
      </c>
      <c r="D4" s="6" t="s">
        <v>4</v>
      </c>
      <c r="E4" s="6" t="s">
        <v>5</v>
      </c>
      <c r="F4" s="6" t="s">
        <v>6</v>
      </c>
      <c r="G4" s="6" t="s">
        <v>7</v>
      </c>
      <c r="H4" s="10"/>
      <c r="I4" s="2"/>
      <c r="J4" s="2"/>
      <c r="K4" s="2"/>
      <c r="L4" s="2"/>
      <c r="M4" s="2"/>
      <c r="N4" s="25" t="s">
        <v>58</v>
      </c>
      <c r="O4" s="19" t="s">
        <v>57</v>
      </c>
      <c r="P4" s="2"/>
      <c r="Q4" s="2"/>
      <c r="R4" s="2"/>
      <c r="S4" s="2"/>
      <c r="T4" s="2"/>
      <c r="U4" s="2"/>
      <c r="V4" s="2"/>
      <c r="W4" s="10"/>
      <c r="X4" s="12"/>
      <c r="Y4" s="2"/>
      <c r="Z4" s="12"/>
      <c r="AA4" s="11"/>
    </row>
    <row r="5" spans="1:27" ht="11.1" customHeight="1" outlineLevel="1" thickBot="1" x14ac:dyDescent="0.25">
      <c r="A5" s="34"/>
      <c r="B5" s="8"/>
      <c r="C5" s="8"/>
      <c r="D5" s="4"/>
      <c r="E5" s="4"/>
      <c r="F5" s="13">
        <f t="shared" ref="F5:G5" si="0">SUM(F6:F90)</f>
        <v>7153.7</v>
      </c>
      <c r="G5" s="13">
        <f t="shared" si="0"/>
        <v>14730.3</v>
      </c>
      <c r="H5" s="10"/>
      <c r="I5" s="13">
        <f t="shared" ref="I5:O5" si="1">SUM(I6:I90)</f>
        <v>0</v>
      </c>
      <c r="J5" s="13">
        <f t="shared" si="1"/>
        <v>0</v>
      </c>
      <c r="K5" s="13">
        <f t="shared" si="1"/>
        <v>0</v>
      </c>
      <c r="L5" s="13">
        <f t="shared" si="1"/>
        <v>0</v>
      </c>
      <c r="M5" s="13">
        <f t="shared" si="1"/>
        <v>1430.7400000000002</v>
      </c>
      <c r="N5" s="13">
        <f t="shared" si="1"/>
        <v>7399.1999999999989</v>
      </c>
      <c r="O5" s="13">
        <f t="shared" si="1"/>
        <v>7669.1999999999989</v>
      </c>
      <c r="P5" s="2"/>
      <c r="Q5" s="2"/>
      <c r="R5" s="13">
        <f>SUM(R6:R90)</f>
        <v>1823.2199999999998</v>
      </c>
      <c r="S5" s="13">
        <f>SUM(S6:S90)</f>
        <v>1775.3399999999997</v>
      </c>
      <c r="T5" s="13">
        <f>SUM(T6:T90)</f>
        <v>1463.2639999999999</v>
      </c>
      <c r="U5" s="2"/>
      <c r="V5" s="13">
        <f>SUM(V6:V90)</f>
        <v>5430.09</v>
      </c>
      <c r="W5" s="10" t="s">
        <v>52</v>
      </c>
      <c r="X5" s="14">
        <f>SUM(X6:X90)</f>
        <v>1238.620583245583</v>
      </c>
      <c r="Y5" s="13">
        <f>SUM(Y6:Y90)</f>
        <v>5430.09</v>
      </c>
      <c r="Z5" s="14">
        <f>SUM(Z6:Z90)</f>
        <v>1123</v>
      </c>
      <c r="AA5" s="29">
        <f>SUM(AA6:AA90)</f>
        <v>5196</v>
      </c>
    </row>
    <row r="6" spans="1:27" ht="11.1" customHeight="1" outlineLevel="2" x14ac:dyDescent="0.2">
      <c r="A6" s="35" t="s">
        <v>10</v>
      </c>
      <c r="B6" s="31" t="s">
        <v>60</v>
      </c>
      <c r="C6" s="9" t="s">
        <v>9</v>
      </c>
      <c r="D6" s="5">
        <v>294</v>
      </c>
      <c r="E6" s="5">
        <v>720</v>
      </c>
      <c r="F6" s="5">
        <v>309</v>
      </c>
      <c r="G6" s="5">
        <v>613</v>
      </c>
      <c r="H6" s="15">
        <f>VLOOKUP(A6,[1]TDSheet!$A:$G,7,0)</f>
        <v>0.3</v>
      </c>
      <c r="M6" s="7">
        <f>F6/5</f>
        <v>61.8</v>
      </c>
      <c r="N6" s="22">
        <f>O6</f>
        <v>190.39999999999998</v>
      </c>
      <c r="O6" s="20">
        <f>13*M6-G6</f>
        <v>190.39999999999998</v>
      </c>
      <c r="P6" s="7">
        <f>(G6+O6)/M6</f>
        <v>13</v>
      </c>
      <c r="Q6" s="7">
        <f>G6/M6</f>
        <v>9.9190938511326863</v>
      </c>
      <c r="R6" s="7">
        <f>VLOOKUP(A6,[1]TDSheet!$A:$Q,17,0)</f>
        <v>63.8</v>
      </c>
      <c r="S6" s="7">
        <f>VLOOKUP(A6,[1]TDSheet!$A:$R,18,0)</f>
        <v>88.2</v>
      </c>
      <c r="T6" s="7">
        <f>VLOOKUP(A6,[1]TDSheet!$A:$L,12,0)</f>
        <v>61.4</v>
      </c>
      <c r="V6" s="7">
        <f>O6*H6</f>
        <v>57.11999999999999</v>
      </c>
      <c r="W6" s="15">
        <f>VLOOKUP(A6,[1]TDSheet!$A:$U,21,0)</f>
        <v>12</v>
      </c>
      <c r="X6" s="16">
        <f>O6/W6</f>
        <v>15.866666666666665</v>
      </c>
      <c r="Y6" s="7">
        <f>X6*W6*H6</f>
        <v>57.11999999999999</v>
      </c>
      <c r="Z6" s="27">
        <v>16</v>
      </c>
      <c r="AA6" s="30">
        <f>Z6*W6*H6</f>
        <v>57.599999999999994</v>
      </c>
    </row>
    <row r="7" spans="1:27" ht="11.1" customHeight="1" outlineLevel="2" x14ac:dyDescent="0.2">
      <c r="A7" s="35" t="s">
        <v>11</v>
      </c>
      <c r="B7" s="31" t="s">
        <v>60</v>
      </c>
      <c r="C7" s="9" t="s">
        <v>9</v>
      </c>
      <c r="D7" s="5">
        <v>223</v>
      </c>
      <c r="E7" s="5">
        <v>912</v>
      </c>
      <c r="F7" s="5">
        <v>471</v>
      </c>
      <c r="G7" s="5">
        <v>567</v>
      </c>
      <c r="H7" s="15">
        <f>VLOOKUP(A7,[1]TDSheet!$A:$G,7,0)</f>
        <v>0.3</v>
      </c>
      <c r="M7" s="7">
        <f t="shared" ref="M7:M37" si="2">F7/5</f>
        <v>94.2</v>
      </c>
      <c r="N7" s="23">
        <f>O7</f>
        <v>657.60000000000014</v>
      </c>
      <c r="O7" s="20">
        <f t="shared" ref="O7:O35" si="3">13*M7-G7</f>
        <v>657.60000000000014</v>
      </c>
      <c r="P7" s="7">
        <f t="shared" ref="P7:P37" si="4">(G7+O7)/M7</f>
        <v>13.000000000000002</v>
      </c>
      <c r="Q7" s="7">
        <f t="shared" ref="Q7:Q37" si="5">G7/M7</f>
        <v>6.0191082802547768</v>
      </c>
      <c r="R7" s="7">
        <f>VLOOKUP(A7,[1]TDSheet!$A:$Q,17,0)</f>
        <v>57.8</v>
      </c>
      <c r="S7" s="7">
        <f>VLOOKUP(A7,[1]TDSheet!$A:$R,18,0)</f>
        <v>97.2</v>
      </c>
      <c r="T7" s="7">
        <f>VLOOKUP(A7,[1]TDSheet!$A:$L,12,0)</f>
        <v>69.400000000000006</v>
      </c>
      <c r="V7" s="7">
        <f t="shared" ref="V7:V37" si="6">O7*H7</f>
        <v>197.28000000000003</v>
      </c>
      <c r="W7" s="15">
        <f>VLOOKUP(A7,[1]TDSheet!$A:$U,21,0)</f>
        <v>12</v>
      </c>
      <c r="X7" s="16">
        <f t="shared" ref="X7:X36" si="7">O7/W7</f>
        <v>54.800000000000011</v>
      </c>
      <c r="Y7" s="7">
        <f t="shared" ref="Y7:Y37" si="8">X7*W7*H7</f>
        <v>197.28000000000003</v>
      </c>
      <c r="Z7" s="27">
        <v>55</v>
      </c>
      <c r="AA7" s="30">
        <f t="shared" ref="AA7:AA37" si="9">Z7*W7*H7</f>
        <v>198</v>
      </c>
    </row>
    <row r="8" spans="1:27" ht="11.1" customHeight="1" outlineLevel="2" x14ac:dyDescent="0.2">
      <c r="A8" s="35" t="s">
        <v>54</v>
      </c>
      <c r="B8" s="9"/>
      <c r="C8" s="9" t="s">
        <v>13</v>
      </c>
      <c r="D8" s="5"/>
      <c r="E8" s="5"/>
      <c r="F8" s="5"/>
      <c r="G8" s="5"/>
      <c r="H8" s="15">
        <f>VLOOKUP(A8,[1]TDSheet!$A:$G,7,0)</f>
        <v>1</v>
      </c>
      <c r="M8" s="7">
        <f t="shared" si="2"/>
        <v>0</v>
      </c>
      <c r="N8" s="23">
        <f>O8</f>
        <v>200</v>
      </c>
      <c r="O8" s="21">
        <v>200</v>
      </c>
      <c r="P8" s="7" t="e">
        <f t="shared" si="4"/>
        <v>#DIV/0!</v>
      </c>
      <c r="Q8" s="7" t="e">
        <f t="shared" si="5"/>
        <v>#DIV/0!</v>
      </c>
      <c r="R8" s="7">
        <f>VLOOKUP(A8,[1]TDSheet!$A:$Q,17,0)</f>
        <v>31.360000000000003</v>
      </c>
      <c r="S8" s="7">
        <f>VLOOKUP(A8,[1]TDSheet!$A:$R,18,0)</f>
        <v>9.4079999999999995</v>
      </c>
      <c r="T8" s="7">
        <f>VLOOKUP(A8,[1]TDSheet!$A:$L,12,0)</f>
        <v>8.0640000000000001</v>
      </c>
      <c r="V8" s="7">
        <f t="shared" si="6"/>
        <v>200</v>
      </c>
      <c r="W8" s="15">
        <f>VLOOKUP(A8,[1]TDSheet!$A:$U,21,0)</f>
        <v>2.2400000000000002</v>
      </c>
      <c r="X8" s="16">
        <f t="shared" si="7"/>
        <v>89.285714285714278</v>
      </c>
      <c r="Y8" s="7">
        <f t="shared" si="8"/>
        <v>200</v>
      </c>
      <c r="Z8" s="27">
        <v>90</v>
      </c>
      <c r="AA8" s="30">
        <f t="shared" si="9"/>
        <v>201.60000000000002</v>
      </c>
    </row>
    <row r="9" spans="1:27" ht="11.1" customHeight="1" outlineLevel="2" x14ac:dyDescent="0.2">
      <c r="A9" s="35" t="s">
        <v>12</v>
      </c>
      <c r="B9" s="9"/>
      <c r="C9" s="9" t="s">
        <v>13</v>
      </c>
      <c r="D9" s="5">
        <v>70.3</v>
      </c>
      <c r="E9" s="5"/>
      <c r="F9" s="5">
        <v>9.6999999999999993</v>
      </c>
      <c r="G9" s="5">
        <v>60.6</v>
      </c>
      <c r="H9" s="15">
        <f>VLOOKUP(A9,[1]TDSheet!$A:$G,7,0)</f>
        <v>1</v>
      </c>
      <c r="M9" s="7">
        <f t="shared" si="2"/>
        <v>1.94</v>
      </c>
      <c r="N9" s="26"/>
      <c r="O9" s="20"/>
      <c r="P9" s="7">
        <f t="shared" si="4"/>
        <v>31.237113402061858</v>
      </c>
      <c r="Q9" s="7">
        <f t="shared" si="5"/>
        <v>31.237113402061858</v>
      </c>
      <c r="R9" s="7">
        <f>VLOOKUP(A9,[1]TDSheet!$A:$Q,17,0)</f>
        <v>2.96</v>
      </c>
      <c r="S9" s="7">
        <f>VLOOKUP(A9,[1]TDSheet!$A:$R,18,0)</f>
        <v>2.96</v>
      </c>
      <c r="T9" s="7">
        <f>VLOOKUP(A9,[1]TDSheet!$A:$L,12,0)</f>
        <v>0</v>
      </c>
      <c r="V9" s="7">
        <f t="shared" si="6"/>
        <v>0</v>
      </c>
      <c r="W9" s="15">
        <f>VLOOKUP(A9,[1]TDSheet!$A:$U,21,0)</f>
        <v>3.7</v>
      </c>
      <c r="X9" s="16">
        <f t="shared" si="7"/>
        <v>0</v>
      </c>
      <c r="Y9" s="7">
        <f t="shared" si="8"/>
        <v>0</v>
      </c>
      <c r="Z9" s="27">
        <f t="shared" ref="Z9:Z33" si="10">N9/W9</f>
        <v>0</v>
      </c>
      <c r="AA9" s="30">
        <f t="shared" si="9"/>
        <v>0</v>
      </c>
    </row>
    <row r="10" spans="1:27" ht="11.1" customHeight="1" outlineLevel="2" x14ac:dyDescent="0.2">
      <c r="A10" s="35" t="s">
        <v>14</v>
      </c>
      <c r="B10" s="9"/>
      <c r="C10" s="9" t="s">
        <v>9</v>
      </c>
      <c r="D10" s="5"/>
      <c r="E10" s="5">
        <v>804</v>
      </c>
      <c r="F10" s="5">
        <v>167</v>
      </c>
      <c r="G10" s="5">
        <v>637</v>
      </c>
      <c r="H10" s="15">
        <f>VLOOKUP(A10,[1]TDSheet!$A:$G,7,0)</f>
        <v>0.25</v>
      </c>
      <c r="M10" s="7">
        <f t="shared" si="2"/>
        <v>33.4</v>
      </c>
      <c r="N10" s="23">
        <f>O10</f>
        <v>200</v>
      </c>
      <c r="O10" s="21">
        <v>200</v>
      </c>
      <c r="P10" s="7">
        <f t="shared" si="4"/>
        <v>25.059880239520957</v>
      </c>
      <c r="Q10" s="7">
        <f t="shared" si="5"/>
        <v>19.071856287425149</v>
      </c>
      <c r="R10" s="7">
        <f>VLOOKUP(A10,[1]TDSheet!$A:$Q,17,0)</f>
        <v>23.2</v>
      </c>
      <c r="S10" s="7">
        <f>VLOOKUP(A10,[1]TDSheet!$A:$R,18,0)</f>
        <v>66</v>
      </c>
      <c r="T10" s="7">
        <f>VLOOKUP(A10,[1]TDSheet!$A:$L,12,0)</f>
        <v>4.4000000000000004</v>
      </c>
      <c r="V10" s="7">
        <f t="shared" si="6"/>
        <v>50</v>
      </c>
      <c r="W10" s="15">
        <f>VLOOKUP(A10,[1]TDSheet!$A:$U,21,0)</f>
        <v>12</v>
      </c>
      <c r="X10" s="16">
        <f t="shared" si="7"/>
        <v>16.666666666666668</v>
      </c>
      <c r="Y10" s="7">
        <f t="shared" si="8"/>
        <v>50</v>
      </c>
      <c r="Z10" s="27">
        <v>17</v>
      </c>
      <c r="AA10" s="30">
        <f t="shared" si="9"/>
        <v>51</v>
      </c>
    </row>
    <row r="11" spans="1:27" ht="11.1" customHeight="1" outlineLevel="2" x14ac:dyDescent="0.2">
      <c r="A11" s="35" t="s">
        <v>15</v>
      </c>
      <c r="B11" s="9"/>
      <c r="C11" s="9" t="s">
        <v>13</v>
      </c>
      <c r="D11" s="5">
        <v>79.2</v>
      </c>
      <c r="E11" s="5"/>
      <c r="F11" s="5">
        <v>18</v>
      </c>
      <c r="G11" s="5">
        <v>37.799999999999997</v>
      </c>
      <c r="H11" s="15">
        <f>VLOOKUP(A11,[1]TDSheet!$A:$G,7,0)</f>
        <v>1</v>
      </c>
      <c r="M11" s="7">
        <f t="shared" si="2"/>
        <v>3.6</v>
      </c>
      <c r="N11" s="23">
        <f>O11</f>
        <v>9.0000000000000071</v>
      </c>
      <c r="O11" s="20">
        <f t="shared" si="3"/>
        <v>9.0000000000000071</v>
      </c>
      <c r="P11" s="7">
        <f t="shared" si="4"/>
        <v>13</v>
      </c>
      <c r="Q11" s="7">
        <f t="shared" si="5"/>
        <v>10.499999999999998</v>
      </c>
      <c r="R11" s="7">
        <f>VLOOKUP(A11,[1]TDSheet!$A:$Q,17,0)</f>
        <v>19.5</v>
      </c>
      <c r="S11" s="7">
        <f>VLOOKUP(A11,[1]TDSheet!$A:$R,18,0)</f>
        <v>2.52</v>
      </c>
      <c r="T11" s="7">
        <f>VLOOKUP(A11,[1]TDSheet!$A:$L,12,0)</f>
        <v>22.36</v>
      </c>
      <c r="V11" s="7">
        <f t="shared" si="6"/>
        <v>9.0000000000000071</v>
      </c>
      <c r="W11" s="15">
        <f>VLOOKUP(A11,[1]TDSheet!$A:$U,21,0)</f>
        <v>1.8</v>
      </c>
      <c r="X11" s="16">
        <f t="shared" si="7"/>
        <v>5.0000000000000036</v>
      </c>
      <c r="Y11" s="7">
        <f t="shared" si="8"/>
        <v>9.0000000000000071</v>
      </c>
      <c r="Z11" s="27">
        <v>5</v>
      </c>
      <c r="AA11" s="30">
        <f t="shared" si="9"/>
        <v>9</v>
      </c>
    </row>
    <row r="12" spans="1:27" ht="11.1" customHeight="1" outlineLevel="2" x14ac:dyDescent="0.2">
      <c r="A12" s="35" t="s">
        <v>16</v>
      </c>
      <c r="B12" s="9"/>
      <c r="C12" s="9" t="s">
        <v>13</v>
      </c>
      <c r="D12" s="5"/>
      <c r="E12" s="5">
        <v>407</v>
      </c>
      <c r="F12" s="5">
        <v>159</v>
      </c>
      <c r="G12" s="5">
        <v>236.9</v>
      </c>
      <c r="H12" s="15">
        <f>VLOOKUP(A12,[1]TDSheet!$A:$G,7,0)</f>
        <v>1</v>
      </c>
      <c r="M12" s="7">
        <f t="shared" si="2"/>
        <v>31.8</v>
      </c>
      <c r="N12" s="23">
        <f>O12</f>
        <v>300</v>
      </c>
      <c r="O12" s="21">
        <v>300</v>
      </c>
      <c r="P12" s="7">
        <f t="shared" si="4"/>
        <v>16.883647798742139</v>
      </c>
      <c r="Q12" s="7">
        <f t="shared" si="5"/>
        <v>7.449685534591195</v>
      </c>
      <c r="R12" s="7">
        <f>VLOOKUP(A12,[1]TDSheet!$A:$Q,17,0)</f>
        <v>17.02</v>
      </c>
      <c r="S12" s="7">
        <f>VLOOKUP(A12,[1]TDSheet!$A:$R,18,0)</f>
        <v>35.519999999999996</v>
      </c>
      <c r="T12" s="7">
        <f>VLOOKUP(A12,[1]TDSheet!$A:$L,12,0)</f>
        <v>13.319999999999999</v>
      </c>
      <c r="V12" s="7">
        <f t="shared" si="6"/>
        <v>300</v>
      </c>
      <c r="W12" s="15">
        <f>VLOOKUP(A12,[1]TDSheet!$A:$U,21,0)</f>
        <v>3.7</v>
      </c>
      <c r="X12" s="16">
        <f t="shared" si="7"/>
        <v>81.081081081081081</v>
      </c>
      <c r="Y12" s="7">
        <f t="shared" si="8"/>
        <v>300</v>
      </c>
      <c r="Z12" s="27">
        <v>81</v>
      </c>
      <c r="AA12" s="30">
        <f t="shared" si="9"/>
        <v>299.7</v>
      </c>
    </row>
    <row r="13" spans="1:27" ht="11.1" customHeight="1" outlineLevel="2" x14ac:dyDescent="0.2">
      <c r="A13" s="35" t="s">
        <v>17</v>
      </c>
      <c r="B13" s="9"/>
      <c r="C13" s="9" t="s">
        <v>9</v>
      </c>
      <c r="D13" s="5">
        <v>353</v>
      </c>
      <c r="E13" s="5">
        <v>552</v>
      </c>
      <c r="F13" s="5">
        <v>267</v>
      </c>
      <c r="G13" s="5">
        <v>543</v>
      </c>
      <c r="H13" s="15">
        <f>VLOOKUP(A13,[1]TDSheet!$A:$G,7,0)</f>
        <v>0.25</v>
      </c>
      <c r="M13" s="7">
        <f t="shared" si="2"/>
        <v>53.4</v>
      </c>
      <c r="N13" s="23">
        <f>O13</f>
        <v>151.19999999999993</v>
      </c>
      <c r="O13" s="20">
        <f t="shared" si="3"/>
        <v>151.19999999999993</v>
      </c>
      <c r="P13" s="7">
        <f t="shared" si="4"/>
        <v>12.999999999999998</v>
      </c>
      <c r="Q13" s="7">
        <f t="shared" si="5"/>
        <v>10.168539325842698</v>
      </c>
      <c r="R13" s="7">
        <f>VLOOKUP(A13,[1]TDSheet!$A:$Q,17,0)</f>
        <v>75.599999999999994</v>
      </c>
      <c r="S13" s="7">
        <f>VLOOKUP(A13,[1]TDSheet!$A:$R,18,0)</f>
        <v>76</v>
      </c>
      <c r="T13" s="7">
        <f>VLOOKUP(A13,[1]TDSheet!$A:$L,12,0)</f>
        <v>53.6</v>
      </c>
      <c r="V13" s="7">
        <f t="shared" si="6"/>
        <v>37.799999999999983</v>
      </c>
      <c r="W13" s="15">
        <f>VLOOKUP(A13,[1]TDSheet!$A:$U,21,0)</f>
        <v>12</v>
      </c>
      <c r="X13" s="16">
        <f t="shared" si="7"/>
        <v>12.599999999999994</v>
      </c>
      <c r="Y13" s="7">
        <f t="shared" si="8"/>
        <v>37.799999999999983</v>
      </c>
      <c r="Z13" s="27">
        <v>13</v>
      </c>
      <c r="AA13" s="30">
        <f t="shared" si="9"/>
        <v>39</v>
      </c>
    </row>
    <row r="14" spans="1:27" ht="11.1" customHeight="1" outlineLevel="2" x14ac:dyDescent="0.2">
      <c r="A14" s="35" t="s">
        <v>18</v>
      </c>
      <c r="B14" s="31" t="s">
        <v>60</v>
      </c>
      <c r="C14" s="9" t="s">
        <v>9</v>
      </c>
      <c r="D14" s="5">
        <v>15</v>
      </c>
      <c r="E14" s="5">
        <v>630</v>
      </c>
      <c r="F14" s="5">
        <v>165</v>
      </c>
      <c r="G14" s="5">
        <v>465</v>
      </c>
      <c r="H14" s="15">
        <f>VLOOKUP(A14,[1]TDSheet!$A:$G,7,0)</f>
        <v>0.25</v>
      </c>
      <c r="M14" s="7">
        <f t="shared" si="2"/>
        <v>33</v>
      </c>
      <c r="N14" s="23"/>
      <c r="O14" s="20"/>
      <c r="P14" s="7">
        <f t="shared" si="4"/>
        <v>14.090909090909092</v>
      </c>
      <c r="Q14" s="7">
        <f t="shared" si="5"/>
        <v>14.090909090909092</v>
      </c>
      <c r="R14" s="7">
        <f>VLOOKUP(A14,[1]TDSheet!$A:$Q,17,0)</f>
        <v>25.6</v>
      </c>
      <c r="S14" s="7">
        <f>VLOOKUP(A14,[1]TDSheet!$A:$R,18,0)</f>
        <v>42.6</v>
      </c>
      <c r="T14" s="7">
        <f>VLOOKUP(A14,[1]TDSheet!$A:$L,12,0)</f>
        <v>23.4</v>
      </c>
      <c r="V14" s="7">
        <f t="shared" si="6"/>
        <v>0</v>
      </c>
      <c r="W14" s="15">
        <f>VLOOKUP(A14,[1]TDSheet!$A:$U,21,0)</f>
        <v>6</v>
      </c>
      <c r="X14" s="16">
        <f t="shared" si="7"/>
        <v>0</v>
      </c>
      <c r="Y14" s="7">
        <f t="shared" si="8"/>
        <v>0</v>
      </c>
      <c r="Z14" s="27">
        <f t="shared" si="10"/>
        <v>0</v>
      </c>
      <c r="AA14" s="30">
        <f t="shared" si="9"/>
        <v>0</v>
      </c>
    </row>
    <row r="15" spans="1:27" ht="11.1" customHeight="1" outlineLevel="2" x14ac:dyDescent="0.2">
      <c r="A15" s="35" t="s">
        <v>19</v>
      </c>
      <c r="B15" s="9"/>
      <c r="C15" s="9" t="s">
        <v>9</v>
      </c>
      <c r="D15" s="5">
        <v>364</v>
      </c>
      <c r="E15" s="5">
        <v>624</v>
      </c>
      <c r="F15" s="5">
        <v>269</v>
      </c>
      <c r="G15" s="5">
        <v>603</v>
      </c>
      <c r="H15" s="15">
        <f>VLOOKUP(A15,[1]TDSheet!$A:$G,7,0)</f>
        <v>0.25</v>
      </c>
      <c r="M15" s="7">
        <f t="shared" si="2"/>
        <v>53.8</v>
      </c>
      <c r="N15" s="23">
        <f>O15</f>
        <v>96.399999999999977</v>
      </c>
      <c r="O15" s="20">
        <f t="shared" si="3"/>
        <v>96.399999999999977</v>
      </c>
      <c r="P15" s="7">
        <f t="shared" si="4"/>
        <v>13</v>
      </c>
      <c r="Q15" s="7">
        <f t="shared" si="5"/>
        <v>11.20817843866171</v>
      </c>
      <c r="R15" s="7">
        <f>VLOOKUP(A15,[1]TDSheet!$A:$Q,17,0)</f>
        <v>91</v>
      </c>
      <c r="S15" s="7">
        <f>VLOOKUP(A15,[1]TDSheet!$A:$R,18,0)</f>
        <v>94.4</v>
      </c>
      <c r="T15" s="7">
        <f>VLOOKUP(A15,[1]TDSheet!$A:$L,12,0)</f>
        <v>68.400000000000006</v>
      </c>
      <c r="V15" s="7">
        <f t="shared" si="6"/>
        <v>24.099999999999994</v>
      </c>
      <c r="W15" s="15">
        <f>VLOOKUP(A15,[1]TDSheet!$A:$U,21,0)</f>
        <v>12</v>
      </c>
      <c r="X15" s="16">
        <f t="shared" si="7"/>
        <v>8.0333333333333314</v>
      </c>
      <c r="Y15" s="7">
        <f t="shared" si="8"/>
        <v>24.099999999999994</v>
      </c>
      <c r="Z15" s="27">
        <v>8</v>
      </c>
      <c r="AA15" s="30">
        <f t="shared" si="9"/>
        <v>24</v>
      </c>
    </row>
    <row r="16" spans="1:27" ht="11.1" customHeight="1" outlineLevel="2" x14ac:dyDescent="0.2">
      <c r="A16" s="35" t="s">
        <v>20</v>
      </c>
      <c r="B16" s="9"/>
      <c r="C16" s="9" t="s">
        <v>13</v>
      </c>
      <c r="D16" s="5">
        <v>288</v>
      </c>
      <c r="E16" s="5"/>
      <c r="F16" s="5">
        <v>180</v>
      </c>
      <c r="G16" s="5">
        <v>24</v>
      </c>
      <c r="H16" s="15">
        <f>VLOOKUP(A16,[1]TDSheet!$A:$G,7,0)</f>
        <v>1</v>
      </c>
      <c r="M16" s="7">
        <f t="shared" si="2"/>
        <v>36</v>
      </c>
      <c r="N16" s="23">
        <f>O16</f>
        <v>300</v>
      </c>
      <c r="O16" s="20">
        <f>9*M16-G16</f>
        <v>300</v>
      </c>
      <c r="P16" s="7">
        <f t="shared" si="4"/>
        <v>9</v>
      </c>
      <c r="Q16" s="7">
        <f t="shared" si="5"/>
        <v>0.66666666666666663</v>
      </c>
      <c r="R16" s="7">
        <f>VLOOKUP(A16,[1]TDSheet!$A:$Q,17,0)</f>
        <v>59.8</v>
      </c>
      <c r="S16" s="7">
        <f>VLOOKUP(A16,[1]TDSheet!$A:$R,18,0)</f>
        <v>46.8</v>
      </c>
      <c r="T16" s="7">
        <f>VLOOKUP(A16,[1]TDSheet!$A:$L,12,0)</f>
        <v>58.4</v>
      </c>
      <c r="V16" s="7">
        <f t="shared" si="6"/>
        <v>300</v>
      </c>
      <c r="W16" s="15">
        <f>VLOOKUP(A16,[1]TDSheet!$A:$U,21,0)</f>
        <v>6</v>
      </c>
      <c r="X16" s="16">
        <f t="shared" si="7"/>
        <v>50</v>
      </c>
      <c r="Y16" s="7">
        <f t="shared" si="8"/>
        <v>300</v>
      </c>
      <c r="Z16" s="27">
        <v>50</v>
      </c>
      <c r="AA16" s="30">
        <f t="shared" si="9"/>
        <v>300</v>
      </c>
    </row>
    <row r="17" spans="1:27" ht="11.1" customHeight="1" outlineLevel="2" x14ac:dyDescent="0.2">
      <c r="A17" s="35" t="s">
        <v>21</v>
      </c>
      <c r="B17" s="9"/>
      <c r="C17" s="9" t="s">
        <v>9</v>
      </c>
      <c r="D17" s="5">
        <v>97</v>
      </c>
      <c r="E17" s="5">
        <v>232</v>
      </c>
      <c r="F17" s="5">
        <v>131</v>
      </c>
      <c r="G17" s="5">
        <v>182</v>
      </c>
      <c r="H17" s="15">
        <f>VLOOKUP(A17,[1]TDSheet!$A:$G,7,0)</f>
        <v>0.75</v>
      </c>
      <c r="M17" s="7">
        <f t="shared" si="2"/>
        <v>26.2</v>
      </c>
      <c r="N17" s="23">
        <f>O17</f>
        <v>158.59999999999997</v>
      </c>
      <c r="O17" s="20">
        <f t="shared" si="3"/>
        <v>158.59999999999997</v>
      </c>
      <c r="P17" s="7">
        <f t="shared" si="4"/>
        <v>12.999999999999998</v>
      </c>
      <c r="Q17" s="7">
        <f t="shared" si="5"/>
        <v>6.9465648854961835</v>
      </c>
      <c r="R17" s="7">
        <f>VLOOKUP(A17,[1]TDSheet!$A:$Q,17,0)</f>
        <v>25.4</v>
      </c>
      <c r="S17" s="7">
        <f>VLOOKUP(A17,[1]TDSheet!$A:$R,18,0)</f>
        <v>20.8</v>
      </c>
      <c r="T17" s="7">
        <f>VLOOKUP(A17,[1]TDSheet!$A:$L,12,0)</f>
        <v>20.6</v>
      </c>
      <c r="V17" s="7">
        <f t="shared" si="6"/>
        <v>118.94999999999997</v>
      </c>
      <c r="W17" s="15">
        <f>VLOOKUP(A17,[1]TDSheet!$A:$U,21,0)</f>
        <v>8</v>
      </c>
      <c r="X17" s="16">
        <f t="shared" si="7"/>
        <v>19.824999999999996</v>
      </c>
      <c r="Y17" s="7">
        <f t="shared" si="8"/>
        <v>118.94999999999997</v>
      </c>
      <c r="Z17" s="27">
        <v>20</v>
      </c>
      <c r="AA17" s="30">
        <f t="shared" si="9"/>
        <v>120</v>
      </c>
    </row>
    <row r="18" spans="1:27" ht="11.1" customHeight="1" outlineLevel="2" x14ac:dyDescent="0.2">
      <c r="A18" s="35" t="s">
        <v>22</v>
      </c>
      <c r="B18" s="31" t="s">
        <v>60</v>
      </c>
      <c r="C18" s="9" t="s">
        <v>9</v>
      </c>
      <c r="D18" s="5">
        <v>92</v>
      </c>
      <c r="E18" s="5">
        <v>640</v>
      </c>
      <c r="F18" s="5">
        <v>192</v>
      </c>
      <c r="G18" s="5">
        <v>489</v>
      </c>
      <c r="H18" s="15">
        <f>VLOOKUP(A18,[1]TDSheet!$A:$G,7,0)</f>
        <v>0.9</v>
      </c>
      <c r="M18" s="7">
        <f t="shared" si="2"/>
        <v>38.4</v>
      </c>
      <c r="N18" s="23">
        <f>O18</f>
        <v>10.199999999999989</v>
      </c>
      <c r="O18" s="20">
        <f t="shared" si="3"/>
        <v>10.199999999999989</v>
      </c>
      <c r="P18" s="7">
        <f t="shared" si="4"/>
        <v>13</v>
      </c>
      <c r="Q18" s="7">
        <f t="shared" si="5"/>
        <v>12.734375</v>
      </c>
      <c r="R18" s="7">
        <f>VLOOKUP(A18,[1]TDSheet!$A:$Q,17,0)</f>
        <v>42</v>
      </c>
      <c r="S18" s="7">
        <f>VLOOKUP(A18,[1]TDSheet!$A:$R,18,0)</f>
        <v>45.6</v>
      </c>
      <c r="T18" s="7">
        <f>VLOOKUP(A18,[1]TDSheet!$A:$L,12,0)</f>
        <v>45.2</v>
      </c>
      <c r="V18" s="7">
        <f t="shared" si="6"/>
        <v>9.1799999999999908</v>
      </c>
      <c r="W18" s="15">
        <f>VLOOKUP(A18,[1]TDSheet!$A:$U,21,0)</f>
        <v>8</v>
      </c>
      <c r="X18" s="16">
        <f t="shared" si="7"/>
        <v>1.2749999999999986</v>
      </c>
      <c r="Y18" s="7">
        <f t="shared" si="8"/>
        <v>9.1799999999999908</v>
      </c>
      <c r="Z18" s="27">
        <v>2</v>
      </c>
      <c r="AA18" s="30">
        <f t="shared" si="9"/>
        <v>14.4</v>
      </c>
    </row>
    <row r="19" spans="1:27" ht="11.1" customHeight="1" outlineLevel="2" x14ac:dyDescent="0.2">
      <c r="A19" s="35" t="s">
        <v>23</v>
      </c>
      <c r="B19" s="31" t="s">
        <v>60</v>
      </c>
      <c r="C19" s="9" t="s">
        <v>9</v>
      </c>
      <c r="D19" s="5">
        <v>548</v>
      </c>
      <c r="E19" s="5">
        <v>864</v>
      </c>
      <c r="F19" s="5">
        <v>386</v>
      </c>
      <c r="G19" s="5">
        <v>930</v>
      </c>
      <c r="H19" s="15">
        <f>VLOOKUP(A19,[1]TDSheet!$A:$G,7,0)</f>
        <v>0.9</v>
      </c>
      <c r="M19" s="7">
        <f t="shared" si="2"/>
        <v>77.2</v>
      </c>
      <c r="N19" s="23">
        <f>O19</f>
        <v>73.600000000000023</v>
      </c>
      <c r="O19" s="20">
        <f t="shared" si="3"/>
        <v>73.600000000000023</v>
      </c>
      <c r="P19" s="7">
        <f t="shared" si="4"/>
        <v>13</v>
      </c>
      <c r="Q19" s="7">
        <f t="shared" si="5"/>
        <v>12.046632124352332</v>
      </c>
      <c r="R19" s="7">
        <f>VLOOKUP(A19,[1]TDSheet!$A:$Q,17,0)</f>
        <v>103</v>
      </c>
      <c r="S19" s="7">
        <f>VLOOKUP(A19,[1]TDSheet!$A:$R,18,0)</f>
        <v>66.400000000000006</v>
      </c>
      <c r="T19" s="7">
        <f>VLOOKUP(A19,[1]TDSheet!$A:$L,12,0)</f>
        <v>87.6</v>
      </c>
      <c r="V19" s="7">
        <f t="shared" si="6"/>
        <v>66.240000000000023</v>
      </c>
      <c r="W19" s="15">
        <f>VLOOKUP(A19,[1]TDSheet!$A:$U,21,0)</f>
        <v>8</v>
      </c>
      <c r="X19" s="16">
        <f t="shared" si="7"/>
        <v>9.2000000000000028</v>
      </c>
      <c r="Y19" s="7">
        <f t="shared" si="8"/>
        <v>66.240000000000023</v>
      </c>
      <c r="Z19" s="27">
        <v>10</v>
      </c>
      <c r="AA19" s="30">
        <f t="shared" si="9"/>
        <v>72</v>
      </c>
    </row>
    <row r="20" spans="1:27" ht="11.1" customHeight="1" outlineLevel="2" x14ac:dyDescent="0.2">
      <c r="A20" s="35" t="s">
        <v>24</v>
      </c>
      <c r="B20" s="9"/>
      <c r="C20" s="9" t="s">
        <v>9</v>
      </c>
      <c r="D20" s="5">
        <v>218</v>
      </c>
      <c r="E20" s="5">
        <v>32</v>
      </c>
      <c r="F20" s="5">
        <v>59</v>
      </c>
      <c r="G20" s="5">
        <v>191</v>
      </c>
      <c r="H20" s="15">
        <f>VLOOKUP(A20,[1]TDSheet!$A:$G,7,0)</f>
        <v>0.43</v>
      </c>
      <c r="M20" s="7">
        <f t="shared" si="2"/>
        <v>11.8</v>
      </c>
      <c r="N20" s="23"/>
      <c r="O20" s="20"/>
      <c r="P20" s="7">
        <f t="shared" si="4"/>
        <v>16.1864406779661</v>
      </c>
      <c r="Q20" s="7">
        <f t="shared" si="5"/>
        <v>16.1864406779661</v>
      </c>
      <c r="R20" s="7">
        <f>VLOOKUP(A20,[1]TDSheet!$A:$Q,17,0)</f>
        <v>38.200000000000003</v>
      </c>
      <c r="S20" s="7">
        <f>VLOOKUP(A20,[1]TDSheet!$A:$R,18,0)</f>
        <v>16.399999999999999</v>
      </c>
      <c r="T20" s="7">
        <f>VLOOKUP(A20,[1]TDSheet!$A:$L,12,0)</f>
        <v>16.600000000000001</v>
      </c>
      <c r="V20" s="7">
        <f t="shared" si="6"/>
        <v>0</v>
      </c>
      <c r="W20" s="15">
        <f>VLOOKUP(A20,[1]TDSheet!$A:$U,21,0)</f>
        <v>16</v>
      </c>
      <c r="X20" s="16">
        <f t="shared" si="7"/>
        <v>0</v>
      </c>
      <c r="Y20" s="7">
        <f t="shared" si="8"/>
        <v>0</v>
      </c>
      <c r="Z20" s="27">
        <f t="shared" si="10"/>
        <v>0</v>
      </c>
      <c r="AA20" s="30">
        <f t="shared" si="9"/>
        <v>0</v>
      </c>
    </row>
    <row r="21" spans="1:27" ht="21.95" customHeight="1" outlineLevel="2" x14ac:dyDescent="0.2">
      <c r="A21" s="35" t="s">
        <v>25</v>
      </c>
      <c r="B21" s="9"/>
      <c r="C21" s="9" t="s">
        <v>13</v>
      </c>
      <c r="D21" s="5">
        <v>1035</v>
      </c>
      <c r="E21" s="5">
        <v>1885</v>
      </c>
      <c r="F21" s="5">
        <v>785</v>
      </c>
      <c r="G21" s="5">
        <v>1990</v>
      </c>
      <c r="H21" s="15">
        <f>VLOOKUP(A21,[1]TDSheet!$A:$G,7,0)</f>
        <v>1</v>
      </c>
      <c r="M21" s="7">
        <f t="shared" si="2"/>
        <v>157</v>
      </c>
      <c r="N21" s="23">
        <f>O21</f>
        <v>51</v>
      </c>
      <c r="O21" s="20">
        <f t="shared" si="3"/>
        <v>51</v>
      </c>
      <c r="P21" s="7">
        <f t="shared" si="4"/>
        <v>13</v>
      </c>
      <c r="Q21" s="7">
        <f t="shared" si="5"/>
        <v>12.67515923566879</v>
      </c>
      <c r="R21" s="7">
        <f>VLOOKUP(A21,[1]TDSheet!$A:$Q,17,0)</f>
        <v>204</v>
      </c>
      <c r="S21" s="7">
        <f>VLOOKUP(A21,[1]TDSheet!$A:$R,18,0)</f>
        <v>178</v>
      </c>
      <c r="T21" s="7">
        <f>VLOOKUP(A21,[1]TDSheet!$A:$L,12,0)</f>
        <v>185</v>
      </c>
      <c r="V21" s="7">
        <f t="shared" si="6"/>
        <v>51</v>
      </c>
      <c r="W21" s="15">
        <f>VLOOKUP(A21,[1]TDSheet!$A:$U,21,0)</f>
        <v>5</v>
      </c>
      <c r="X21" s="16">
        <f t="shared" si="7"/>
        <v>10.199999999999999</v>
      </c>
      <c r="Y21" s="7">
        <f t="shared" si="8"/>
        <v>51</v>
      </c>
      <c r="Z21" s="27">
        <v>11</v>
      </c>
      <c r="AA21" s="30">
        <f t="shared" si="9"/>
        <v>55</v>
      </c>
    </row>
    <row r="22" spans="1:27" ht="11.1" customHeight="1" outlineLevel="2" x14ac:dyDescent="0.2">
      <c r="A22" s="35" t="s">
        <v>26</v>
      </c>
      <c r="B22" s="31" t="s">
        <v>60</v>
      </c>
      <c r="C22" s="9" t="s">
        <v>9</v>
      </c>
      <c r="D22" s="5">
        <v>329</v>
      </c>
      <c r="E22" s="5">
        <v>1944</v>
      </c>
      <c r="F22" s="5">
        <v>778</v>
      </c>
      <c r="G22" s="18">
        <f>1369+G37</f>
        <v>1363</v>
      </c>
      <c r="H22" s="15">
        <f>VLOOKUP(A22,[1]TDSheet!$A:$G,7,0)</f>
        <v>0.9</v>
      </c>
      <c r="M22" s="7">
        <f t="shared" si="2"/>
        <v>155.6</v>
      </c>
      <c r="N22" s="23">
        <f>O22</f>
        <v>659.8</v>
      </c>
      <c r="O22" s="20">
        <f t="shared" si="3"/>
        <v>659.8</v>
      </c>
      <c r="P22" s="7">
        <f t="shared" si="4"/>
        <v>13</v>
      </c>
      <c r="Q22" s="7">
        <f t="shared" si="5"/>
        <v>8.7596401028277633</v>
      </c>
      <c r="R22" s="7">
        <f>VLOOKUP(A22,[1]TDSheet!$A:$Q,17,0)</f>
        <v>139.80000000000001</v>
      </c>
      <c r="S22" s="7">
        <f>VLOOKUP(A22,[1]TDSheet!$A:$R,18,0)</f>
        <v>152.80000000000001</v>
      </c>
      <c r="T22" s="7">
        <f>VLOOKUP(A22,[1]TDSheet!$A:$L,12,0)</f>
        <v>144.4</v>
      </c>
      <c r="V22" s="7">
        <f t="shared" si="6"/>
        <v>593.81999999999994</v>
      </c>
      <c r="W22" s="15">
        <f>VLOOKUP(A22,[1]TDSheet!$A:$U,21,0)</f>
        <v>8</v>
      </c>
      <c r="X22" s="16">
        <f t="shared" si="7"/>
        <v>82.474999999999994</v>
      </c>
      <c r="Y22" s="7">
        <f t="shared" si="8"/>
        <v>593.81999999999994</v>
      </c>
      <c r="Z22" s="27">
        <v>83</v>
      </c>
      <c r="AA22" s="30">
        <f t="shared" si="9"/>
        <v>597.6</v>
      </c>
    </row>
    <row r="23" spans="1:27" ht="11.1" customHeight="1" outlineLevel="2" x14ac:dyDescent="0.2">
      <c r="A23" s="35" t="s">
        <v>27</v>
      </c>
      <c r="B23" s="9"/>
      <c r="C23" s="9" t="s">
        <v>9</v>
      </c>
      <c r="D23" s="5">
        <v>186</v>
      </c>
      <c r="E23" s="5">
        <v>208</v>
      </c>
      <c r="F23" s="5">
        <v>64</v>
      </c>
      <c r="G23" s="5">
        <v>322</v>
      </c>
      <c r="H23" s="15">
        <f>VLOOKUP(A23,[1]TDSheet!$A:$G,7,0)</f>
        <v>0.43</v>
      </c>
      <c r="M23" s="7">
        <f t="shared" si="2"/>
        <v>12.8</v>
      </c>
      <c r="N23" s="23"/>
      <c r="O23" s="20"/>
      <c r="P23" s="7">
        <f t="shared" si="4"/>
        <v>25.15625</v>
      </c>
      <c r="Q23" s="7">
        <f t="shared" si="5"/>
        <v>25.15625</v>
      </c>
      <c r="R23" s="7">
        <f>VLOOKUP(A23,[1]TDSheet!$A:$Q,17,0)</f>
        <v>32.6</v>
      </c>
      <c r="S23" s="7">
        <f>VLOOKUP(A23,[1]TDSheet!$A:$R,18,0)</f>
        <v>28</v>
      </c>
      <c r="T23" s="7">
        <f>VLOOKUP(A23,[1]TDSheet!$A:$L,12,0)</f>
        <v>25.4</v>
      </c>
      <c r="V23" s="7">
        <f t="shared" si="6"/>
        <v>0</v>
      </c>
      <c r="W23" s="15">
        <f>VLOOKUP(A23,[1]TDSheet!$A:$U,21,0)</f>
        <v>16</v>
      </c>
      <c r="X23" s="16">
        <f t="shared" si="7"/>
        <v>0</v>
      </c>
      <c r="Y23" s="7">
        <f t="shared" si="8"/>
        <v>0</v>
      </c>
      <c r="Z23" s="27">
        <f t="shared" si="10"/>
        <v>0</v>
      </c>
      <c r="AA23" s="30">
        <f t="shared" si="9"/>
        <v>0</v>
      </c>
    </row>
    <row r="24" spans="1:27" ht="11.1" customHeight="1" outlineLevel="2" x14ac:dyDescent="0.2">
      <c r="A24" s="35" t="s">
        <v>28</v>
      </c>
      <c r="B24" s="31" t="s">
        <v>60</v>
      </c>
      <c r="C24" s="9" t="s">
        <v>9</v>
      </c>
      <c r="D24" s="5">
        <v>5</v>
      </c>
      <c r="E24" s="5">
        <v>352</v>
      </c>
      <c r="F24" s="5">
        <v>85</v>
      </c>
      <c r="G24" s="5">
        <v>250</v>
      </c>
      <c r="H24" s="15">
        <f>VLOOKUP(A24,[1]TDSheet!$A:$G,7,0)</f>
        <v>0.7</v>
      </c>
      <c r="M24" s="7">
        <f t="shared" si="2"/>
        <v>17</v>
      </c>
      <c r="N24" s="23"/>
      <c r="O24" s="20"/>
      <c r="P24" s="7">
        <f t="shared" si="4"/>
        <v>14.705882352941176</v>
      </c>
      <c r="Q24" s="7">
        <f t="shared" si="5"/>
        <v>14.705882352941176</v>
      </c>
      <c r="R24" s="7">
        <f>VLOOKUP(A24,[1]TDSheet!$A:$Q,17,0)</f>
        <v>5.4</v>
      </c>
      <c r="S24" s="7">
        <f>VLOOKUP(A24,[1]TDSheet!$A:$R,18,0)</f>
        <v>11.8</v>
      </c>
      <c r="T24" s="7">
        <f>VLOOKUP(A24,[1]TDSheet!$A:$L,12,0)</f>
        <v>23.2</v>
      </c>
      <c r="V24" s="7">
        <f t="shared" si="6"/>
        <v>0</v>
      </c>
      <c r="W24" s="15">
        <f>VLOOKUP(A24,[1]TDSheet!$A:$U,21,0)</f>
        <v>8</v>
      </c>
      <c r="X24" s="16">
        <f t="shared" si="7"/>
        <v>0</v>
      </c>
      <c r="Y24" s="7">
        <f t="shared" si="8"/>
        <v>0</v>
      </c>
      <c r="Z24" s="27">
        <f t="shared" si="10"/>
        <v>0</v>
      </c>
      <c r="AA24" s="30">
        <f t="shared" si="9"/>
        <v>0</v>
      </c>
    </row>
    <row r="25" spans="1:27" ht="21.95" customHeight="1" outlineLevel="2" x14ac:dyDescent="0.2">
      <c r="A25" s="35" t="s">
        <v>29</v>
      </c>
      <c r="B25" s="9"/>
      <c r="C25" s="9" t="s">
        <v>9</v>
      </c>
      <c r="D25" s="5">
        <v>70</v>
      </c>
      <c r="E25" s="5">
        <v>328</v>
      </c>
      <c r="F25" s="5">
        <v>62</v>
      </c>
      <c r="G25" s="5">
        <v>314</v>
      </c>
      <c r="H25" s="15">
        <f>VLOOKUP(A25,[1]TDSheet!$A:$G,7,0)</f>
        <v>0.9</v>
      </c>
      <c r="M25" s="7">
        <f t="shared" si="2"/>
        <v>12.4</v>
      </c>
      <c r="N25" s="23"/>
      <c r="O25" s="20"/>
      <c r="P25" s="7">
        <f t="shared" si="4"/>
        <v>25.322580645161288</v>
      </c>
      <c r="Q25" s="7">
        <f t="shared" si="5"/>
        <v>25.322580645161288</v>
      </c>
      <c r="R25" s="7">
        <f>VLOOKUP(A25,[1]TDSheet!$A:$Q,17,0)</f>
        <v>12</v>
      </c>
      <c r="S25" s="7">
        <f>VLOOKUP(A25,[1]TDSheet!$A:$R,18,0)</f>
        <v>10.8</v>
      </c>
      <c r="T25" s="7">
        <f>VLOOKUP(A25,[1]TDSheet!$A:$L,12,0)</f>
        <v>8.6</v>
      </c>
      <c r="V25" s="7">
        <f t="shared" si="6"/>
        <v>0</v>
      </c>
      <c r="W25" s="15">
        <f>VLOOKUP(A25,[1]TDSheet!$A:$U,21,0)</f>
        <v>8</v>
      </c>
      <c r="X25" s="16">
        <f t="shared" si="7"/>
        <v>0</v>
      </c>
      <c r="Y25" s="7">
        <f t="shared" si="8"/>
        <v>0</v>
      </c>
      <c r="Z25" s="27">
        <f t="shared" si="10"/>
        <v>0</v>
      </c>
      <c r="AA25" s="30">
        <f t="shared" si="9"/>
        <v>0</v>
      </c>
    </row>
    <row r="26" spans="1:27" ht="21.95" customHeight="1" outlineLevel="2" x14ac:dyDescent="0.2">
      <c r="A26" s="35" t="s">
        <v>30</v>
      </c>
      <c r="B26" s="31" t="s">
        <v>60</v>
      </c>
      <c r="C26" s="9" t="s">
        <v>9</v>
      </c>
      <c r="D26" s="5"/>
      <c r="E26" s="5">
        <v>456</v>
      </c>
      <c r="F26" s="5">
        <v>115</v>
      </c>
      <c r="G26" s="5">
        <v>341</v>
      </c>
      <c r="H26" s="15">
        <f>VLOOKUP(A26,[1]TDSheet!$A:$G,7,0)</f>
        <v>0.9</v>
      </c>
      <c r="M26" s="7">
        <f t="shared" si="2"/>
        <v>23</v>
      </c>
      <c r="N26" s="23">
        <f>O26</f>
        <v>300</v>
      </c>
      <c r="O26" s="21">
        <v>300</v>
      </c>
      <c r="P26" s="7">
        <f t="shared" si="4"/>
        <v>27.869565217391305</v>
      </c>
      <c r="Q26" s="7">
        <f t="shared" si="5"/>
        <v>14.826086956521738</v>
      </c>
      <c r="R26" s="7">
        <f>VLOOKUP(A26,[1]TDSheet!$A:$Q,17,0)</f>
        <v>13.6</v>
      </c>
      <c r="S26" s="7">
        <f>VLOOKUP(A26,[1]TDSheet!$A:$R,18,0)</f>
        <v>35</v>
      </c>
      <c r="T26" s="7">
        <f>VLOOKUP(A26,[1]TDSheet!$A:$L,12,0)</f>
        <v>6.8</v>
      </c>
      <c r="V26" s="7">
        <f t="shared" si="6"/>
        <v>270</v>
      </c>
      <c r="W26" s="15">
        <f>VLOOKUP(A26,[1]TDSheet!$A:$U,21,0)</f>
        <v>8</v>
      </c>
      <c r="X26" s="16">
        <f t="shared" si="7"/>
        <v>37.5</v>
      </c>
      <c r="Y26" s="7">
        <f t="shared" si="8"/>
        <v>270</v>
      </c>
      <c r="Z26" s="27">
        <v>38</v>
      </c>
      <c r="AA26" s="30">
        <f t="shared" si="9"/>
        <v>273.60000000000002</v>
      </c>
    </row>
    <row r="27" spans="1:27" ht="11.1" customHeight="1" outlineLevel="2" x14ac:dyDescent="0.2">
      <c r="A27" s="35" t="s">
        <v>31</v>
      </c>
      <c r="B27" s="9"/>
      <c r="C27" s="9" t="s">
        <v>13</v>
      </c>
      <c r="D27" s="5">
        <v>1035</v>
      </c>
      <c r="E27" s="5">
        <v>2550</v>
      </c>
      <c r="F27" s="5">
        <v>1120</v>
      </c>
      <c r="G27" s="5">
        <v>2225</v>
      </c>
      <c r="H27" s="15">
        <f>VLOOKUP(A27,[1]TDSheet!$A:$G,7,0)</f>
        <v>1</v>
      </c>
      <c r="M27" s="7">
        <f t="shared" si="2"/>
        <v>224</v>
      </c>
      <c r="N27" s="23">
        <f>O27</f>
        <v>687</v>
      </c>
      <c r="O27" s="20">
        <f t="shared" si="3"/>
        <v>687</v>
      </c>
      <c r="P27" s="7">
        <f t="shared" si="4"/>
        <v>13</v>
      </c>
      <c r="Q27" s="7">
        <f t="shared" si="5"/>
        <v>9.9330357142857135</v>
      </c>
      <c r="R27" s="7">
        <f>VLOOKUP(A27,[1]TDSheet!$A:$Q,17,0)</f>
        <v>260</v>
      </c>
      <c r="S27" s="7">
        <f>VLOOKUP(A27,[1]TDSheet!$A:$R,18,0)</f>
        <v>248</v>
      </c>
      <c r="T27" s="7">
        <f>VLOOKUP(A27,[1]TDSheet!$A:$L,12,0)</f>
        <v>223</v>
      </c>
      <c r="V27" s="7">
        <f t="shared" si="6"/>
        <v>687</v>
      </c>
      <c r="W27" s="15">
        <f>VLOOKUP(A27,[1]TDSheet!$A:$U,21,0)</f>
        <v>5</v>
      </c>
      <c r="X27" s="16">
        <f t="shared" si="7"/>
        <v>137.4</v>
      </c>
      <c r="Y27" s="7">
        <f t="shared" si="8"/>
        <v>687</v>
      </c>
      <c r="Z27" s="27">
        <v>137</v>
      </c>
      <c r="AA27" s="30">
        <f t="shared" si="9"/>
        <v>685</v>
      </c>
    </row>
    <row r="28" spans="1:27" ht="11.1" customHeight="1" outlineLevel="2" x14ac:dyDescent="0.2">
      <c r="A28" s="35" t="s">
        <v>32</v>
      </c>
      <c r="B28" s="9"/>
      <c r="C28" s="9" t="s">
        <v>9</v>
      </c>
      <c r="D28" s="5"/>
      <c r="E28" s="5">
        <v>1325</v>
      </c>
      <c r="F28" s="5">
        <v>237</v>
      </c>
      <c r="G28" s="5">
        <v>1078</v>
      </c>
      <c r="H28" s="15">
        <f>VLOOKUP(A28,[1]TDSheet!$A:$G,7,0)</f>
        <v>1</v>
      </c>
      <c r="M28" s="7">
        <f t="shared" si="2"/>
        <v>47.4</v>
      </c>
      <c r="N28" s="23"/>
      <c r="O28" s="20"/>
      <c r="P28" s="7">
        <f t="shared" si="4"/>
        <v>22.742616033755276</v>
      </c>
      <c r="Q28" s="7">
        <f t="shared" si="5"/>
        <v>22.742616033755276</v>
      </c>
      <c r="R28" s="7">
        <f>VLOOKUP(A28,[1]TDSheet!$A:$Q,17,0)</f>
        <v>48.6</v>
      </c>
      <c r="S28" s="7">
        <f>VLOOKUP(A28,[1]TDSheet!$A:$R,18,0)</f>
        <v>75.599999999999994</v>
      </c>
      <c r="T28" s="7">
        <f>VLOOKUP(A28,[1]TDSheet!$A:$L,12,0)</f>
        <v>37.799999999999997</v>
      </c>
      <c r="V28" s="7">
        <f t="shared" si="6"/>
        <v>0</v>
      </c>
      <c r="W28" s="15">
        <f>VLOOKUP(A28,[1]TDSheet!$A:$U,21,0)</f>
        <v>5</v>
      </c>
      <c r="X28" s="16">
        <f t="shared" si="7"/>
        <v>0</v>
      </c>
      <c r="Y28" s="7">
        <f t="shared" si="8"/>
        <v>0</v>
      </c>
      <c r="Z28" s="27">
        <f t="shared" si="10"/>
        <v>0</v>
      </c>
      <c r="AA28" s="30">
        <f t="shared" si="9"/>
        <v>0</v>
      </c>
    </row>
    <row r="29" spans="1:27" ht="11.1" customHeight="1" outlineLevel="2" x14ac:dyDescent="0.2">
      <c r="A29" s="35" t="s">
        <v>33</v>
      </c>
      <c r="B29" s="9"/>
      <c r="C29" s="9" t="s">
        <v>13</v>
      </c>
      <c r="D29" s="5">
        <v>16.5</v>
      </c>
      <c r="E29" s="5"/>
      <c r="F29" s="5"/>
      <c r="G29" s="5"/>
      <c r="H29" s="15">
        <f>VLOOKUP(A29,[1]TDSheet!$A:$G,7,0)</f>
        <v>1</v>
      </c>
      <c r="M29" s="7">
        <f t="shared" si="2"/>
        <v>0</v>
      </c>
      <c r="N29" s="23">
        <f>O29</f>
        <v>300</v>
      </c>
      <c r="O29" s="21">
        <v>300</v>
      </c>
      <c r="P29" s="7" t="e">
        <f t="shared" si="4"/>
        <v>#DIV/0!</v>
      </c>
      <c r="Q29" s="7" t="e">
        <f t="shared" si="5"/>
        <v>#DIV/0!</v>
      </c>
      <c r="R29" s="7">
        <f>VLOOKUP(A29,[1]TDSheet!$A:$Q,17,0)</f>
        <v>44.739999999999995</v>
      </c>
      <c r="S29" s="7">
        <f>VLOOKUP(A29,[1]TDSheet!$A:$R,18,0)</f>
        <v>51.7</v>
      </c>
      <c r="T29" s="7">
        <f>VLOOKUP(A29,[1]TDSheet!$A:$L,12,0)</f>
        <v>59.2</v>
      </c>
      <c r="V29" s="7">
        <f t="shared" si="6"/>
        <v>300</v>
      </c>
      <c r="W29" s="15">
        <f>VLOOKUP(A29,[1]TDSheet!$A:$U,21,0)</f>
        <v>5.5</v>
      </c>
      <c r="X29" s="16">
        <f t="shared" si="7"/>
        <v>54.545454545454547</v>
      </c>
      <c r="Y29" s="7">
        <f t="shared" si="8"/>
        <v>300</v>
      </c>
      <c r="Z29" s="27">
        <v>55</v>
      </c>
      <c r="AA29" s="30">
        <f t="shared" si="9"/>
        <v>302.5</v>
      </c>
    </row>
    <row r="30" spans="1:27" ht="11.1" customHeight="1" outlineLevel="2" x14ac:dyDescent="0.2">
      <c r="A30" s="35" t="s">
        <v>34</v>
      </c>
      <c r="B30" s="9"/>
      <c r="C30" s="9" t="s">
        <v>9</v>
      </c>
      <c r="D30" s="5">
        <v>36</v>
      </c>
      <c r="E30" s="5"/>
      <c r="F30" s="5"/>
      <c r="G30" s="5">
        <v>36</v>
      </c>
      <c r="H30" s="15">
        <f>VLOOKUP(A30,[1]TDSheet!$A:$G,7,0)</f>
        <v>0.33</v>
      </c>
      <c r="M30" s="7">
        <f t="shared" si="2"/>
        <v>0</v>
      </c>
      <c r="N30" s="23"/>
      <c r="O30" s="20"/>
      <c r="P30" s="7" t="e">
        <f t="shared" si="4"/>
        <v>#DIV/0!</v>
      </c>
      <c r="Q30" s="7" t="e">
        <f t="shared" si="5"/>
        <v>#DIV/0!</v>
      </c>
      <c r="R30" s="7">
        <f>VLOOKUP(A30,[1]TDSheet!$A:$Q,17,0)</f>
        <v>0</v>
      </c>
      <c r="S30" s="7">
        <f>VLOOKUP(A30,[1]TDSheet!$A:$R,18,0)</f>
        <v>2.4</v>
      </c>
      <c r="T30" s="7">
        <f>VLOOKUP(A30,[1]TDSheet!$A:$L,12,0)</f>
        <v>0</v>
      </c>
      <c r="V30" s="7">
        <f t="shared" si="6"/>
        <v>0</v>
      </c>
      <c r="W30" s="15">
        <f>VLOOKUP(A30,[1]TDSheet!$A:$U,21,0)</f>
        <v>6</v>
      </c>
      <c r="X30" s="16">
        <f t="shared" si="7"/>
        <v>0</v>
      </c>
      <c r="Y30" s="7">
        <f t="shared" si="8"/>
        <v>0</v>
      </c>
      <c r="Z30" s="27">
        <f t="shared" si="10"/>
        <v>0</v>
      </c>
      <c r="AA30" s="30">
        <f t="shared" si="9"/>
        <v>0</v>
      </c>
    </row>
    <row r="31" spans="1:27" ht="11.1" customHeight="1" outlineLevel="2" x14ac:dyDescent="0.2">
      <c r="A31" s="35" t="s">
        <v>55</v>
      </c>
      <c r="B31" s="9"/>
      <c r="C31" s="9" t="s">
        <v>13</v>
      </c>
      <c r="D31" s="5"/>
      <c r="E31" s="5"/>
      <c r="F31" s="5"/>
      <c r="G31" s="5"/>
      <c r="H31" s="15">
        <f>VLOOKUP(A31,[1]TDSheet!$A:$G,7,0)</f>
        <v>1</v>
      </c>
      <c r="M31" s="7">
        <f t="shared" si="2"/>
        <v>0</v>
      </c>
      <c r="N31" s="26"/>
      <c r="O31" s="21">
        <v>120</v>
      </c>
      <c r="P31" s="7" t="e">
        <f t="shared" si="4"/>
        <v>#DIV/0!</v>
      </c>
      <c r="Q31" s="7" t="e">
        <f t="shared" si="5"/>
        <v>#DIV/0!</v>
      </c>
      <c r="R31" s="7">
        <f>VLOOKUP(A31,[1]TDSheet!$A:$Q,17,0)</f>
        <v>0</v>
      </c>
      <c r="S31" s="7">
        <f>VLOOKUP(A31,[1]TDSheet!$A:$R,18,0)</f>
        <v>12.071999999999999</v>
      </c>
      <c r="T31" s="7">
        <f>VLOOKUP(A31,[1]TDSheet!$A:$L,12,0)</f>
        <v>0</v>
      </c>
      <c r="V31" s="7">
        <f t="shared" si="6"/>
        <v>120</v>
      </c>
      <c r="W31" s="15">
        <f>VLOOKUP(A31,[1]TDSheet!$A:$U,21,0)</f>
        <v>3</v>
      </c>
      <c r="X31" s="16">
        <f t="shared" si="7"/>
        <v>40</v>
      </c>
      <c r="Y31" s="7">
        <f t="shared" si="8"/>
        <v>120</v>
      </c>
      <c r="Z31" s="27">
        <f t="shared" si="10"/>
        <v>0</v>
      </c>
      <c r="AA31" s="30">
        <f t="shared" si="9"/>
        <v>0</v>
      </c>
    </row>
    <row r="32" spans="1:27" ht="11.1" customHeight="1" outlineLevel="2" x14ac:dyDescent="0.2">
      <c r="A32" s="35" t="s">
        <v>35</v>
      </c>
      <c r="B32" s="9"/>
      <c r="C32" s="9" t="s">
        <v>9</v>
      </c>
      <c r="D32" s="5">
        <v>305</v>
      </c>
      <c r="E32" s="5">
        <v>372</v>
      </c>
      <c r="F32" s="5">
        <v>340</v>
      </c>
      <c r="G32" s="5">
        <v>282</v>
      </c>
      <c r="H32" s="15">
        <f>VLOOKUP(A32,[1]TDSheet!$A:$G,7,0)</f>
        <v>0.25</v>
      </c>
      <c r="M32" s="7">
        <f t="shared" si="2"/>
        <v>68</v>
      </c>
      <c r="N32" s="23">
        <f>O32</f>
        <v>602</v>
      </c>
      <c r="O32" s="20">
        <f t="shared" si="3"/>
        <v>602</v>
      </c>
      <c r="P32" s="7">
        <f t="shared" si="4"/>
        <v>13</v>
      </c>
      <c r="Q32" s="7">
        <f t="shared" si="5"/>
        <v>4.1470588235294121</v>
      </c>
      <c r="R32" s="7">
        <f>VLOOKUP(A32,[1]TDSheet!$A:$Q,17,0)</f>
        <v>69.599999999999994</v>
      </c>
      <c r="S32" s="7">
        <f>VLOOKUP(A32,[1]TDSheet!$A:$R,18,0)</f>
        <v>66.8</v>
      </c>
      <c r="T32" s="7">
        <f>VLOOKUP(A32,[1]TDSheet!$A:$L,12,0)</f>
        <v>52</v>
      </c>
      <c r="V32" s="7">
        <f t="shared" si="6"/>
        <v>150.5</v>
      </c>
      <c r="W32" s="15">
        <f>VLOOKUP(A32,[1]TDSheet!$A:$U,21,0)</f>
        <v>12</v>
      </c>
      <c r="X32" s="16">
        <f t="shared" si="7"/>
        <v>50.166666666666664</v>
      </c>
      <c r="Y32" s="7">
        <f t="shared" si="8"/>
        <v>150.5</v>
      </c>
      <c r="Z32" s="27">
        <v>51</v>
      </c>
      <c r="AA32" s="30">
        <f t="shared" si="9"/>
        <v>153</v>
      </c>
    </row>
    <row r="33" spans="1:27" ht="11.1" customHeight="1" outlineLevel="2" x14ac:dyDescent="0.2">
      <c r="A33" s="35" t="s">
        <v>36</v>
      </c>
      <c r="B33" s="9"/>
      <c r="C33" s="9" t="s">
        <v>13</v>
      </c>
      <c r="D33" s="5"/>
      <c r="E33" s="5">
        <v>45</v>
      </c>
      <c r="F33" s="5">
        <v>45</v>
      </c>
      <c r="G33" s="5"/>
      <c r="H33" s="15">
        <f>VLOOKUP(A33,[1]TDSheet!$A:$G,7,0)</f>
        <v>1</v>
      </c>
      <c r="M33" s="7">
        <f t="shared" si="2"/>
        <v>9</v>
      </c>
      <c r="N33" s="26"/>
      <c r="O33" s="21">
        <v>150</v>
      </c>
      <c r="P33" s="7">
        <f t="shared" si="4"/>
        <v>16.666666666666668</v>
      </c>
      <c r="Q33" s="7">
        <f t="shared" si="5"/>
        <v>0</v>
      </c>
      <c r="R33" s="7">
        <f>VLOOKUP(A33,[1]TDSheet!$A:$Q,17,0)</f>
        <v>5.04</v>
      </c>
      <c r="S33" s="7">
        <f>VLOOKUP(A33,[1]TDSheet!$A:$R,18,0)</f>
        <v>5.76</v>
      </c>
      <c r="T33" s="7">
        <f>VLOOKUP(A33,[1]TDSheet!$A:$L,12,0)</f>
        <v>2.52</v>
      </c>
      <c r="V33" s="7">
        <f t="shared" si="6"/>
        <v>150</v>
      </c>
      <c r="W33" s="15">
        <f>VLOOKUP(A33,[1]TDSheet!$A:$U,21,0)</f>
        <v>1.8</v>
      </c>
      <c r="X33" s="16">
        <f t="shared" si="7"/>
        <v>83.333333333333329</v>
      </c>
      <c r="Y33" s="7">
        <f t="shared" si="8"/>
        <v>150</v>
      </c>
      <c r="Z33" s="27">
        <f t="shared" si="10"/>
        <v>0</v>
      </c>
      <c r="AA33" s="30">
        <f t="shared" si="9"/>
        <v>0</v>
      </c>
    </row>
    <row r="34" spans="1:27" ht="11.1" customHeight="1" outlineLevel="2" x14ac:dyDescent="0.2">
      <c r="A34" s="35" t="s">
        <v>37</v>
      </c>
      <c r="B34" s="31" t="s">
        <v>60</v>
      </c>
      <c r="C34" s="9" t="s">
        <v>9</v>
      </c>
      <c r="D34" s="5">
        <v>385</v>
      </c>
      <c r="E34" s="5">
        <v>576</v>
      </c>
      <c r="F34" s="5">
        <v>362</v>
      </c>
      <c r="G34" s="5">
        <v>496</v>
      </c>
      <c r="H34" s="15">
        <f>VLOOKUP(A34,[1]TDSheet!$A:$G,7,0)</f>
        <v>0.25</v>
      </c>
      <c r="M34" s="7">
        <f t="shared" si="2"/>
        <v>72.400000000000006</v>
      </c>
      <c r="N34" s="23">
        <f>O34</f>
        <v>445.20000000000005</v>
      </c>
      <c r="O34" s="20">
        <f t="shared" si="3"/>
        <v>445.20000000000005</v>
      </c>
      <c r="P34" s="7">
        <f t="shared" si="4"/>
        <v>13</v>
      </c>
      <c r="Q34" s="7">
        <f t="shared" si="5"/>
        <v>6.8508287292817673</v>
      </c>
      <c r="R34" s="7">
        <f>VLOOKUP(A34,[1]TDSheet!$A:$Q,17,0)</f>
        <v>92.4</v>
      </c>
      <c r="S34" s="7">
        <f>VLOOKUP(A34,[1]TDSheet!$A:$R,18,0)</f>
        <v>93</v>
      </c>
      <c r="T34" s="7">
        <f>VLOOKUP(A34,[1]TDSheet!$A:$L,12,0)</f>
        <v>72</v>
      </c>
      <c r="V34" s="7">
        <f t="shared" si="6"/>
        <v>111.30000000000001</v>
      </c>
      <c r="W34" s="15">
        <f>VLOOKUP(A34,[1]TDSheet!$A:$U,21,0)</f>
        <v>12</v>
      </c>
      <c r="X34" s="16">
        <f t="shared" si="7"/>
        <v>37.1</v>
      </c>
      <c r="Y34" s="7">
        <f t="shared" si="8"/>
        <v>111.30000000000001</v>
      </c>
      <c r="Z34" s="27">
        <v>38</v>
      </c>
      <c r="AA34" s="30">
        <f t="shared" si="9"/>
        <v>114</v>
      </c>
    </row>
    <row r="35" spans="1:27" ht="11.1" customHeight="1" outlineLevel="2" x14ac:dyDescent="0.2">
      <c r="A35" s="35" t="s">
        <v>38</v>
      </c>
      <c r="B35" s="31" t="s">
        <v>60</v>
      </c>
      <c r="C35" s="9" t="s">
        <v>9</v>
      </c>
      <c r="D35" s="5">
        <v>248</v>
      </c>
      <c r="E35" s="5">
        <v>684</v>
      </c>
      <c r="F35" s="5">
        <v>372</v>
      </c>
      <c r="G35" s="5">
        <v>460</v>
      </c>
      <c r="H35" s="15">
        <f>VLOOKUP(A35,[1]TDSheet!$A:$G,7,0)</f>
        <v>0.25</v>
      </c>
      <c r="M35" s="7">
        <f t="shared" si="2"/>
        <v>74.400000000000006</v>
      </c>
      <c r="N35" s="23">
        <f>O35</f>
        <v>507.20000000000005</v>
      </c>
      <c r="O35" s="20">
        <f t="shared" si="3"/>
        <v>507.20000000000005</v>
      </c>
      <c r="P35" s="7">
        <f t="shared" si="4"/>
        <v>13</v>
      </c>
      <c r="Q35" s="7">
        <f t="shared" si="5"/>
        <v>6.182795698924731</v>
      </c>
      <c r="R35" s="7">
        <f>VLOOKUP(A35,[1]TDSheet!$A:$Q,17,0)</f>
        <v>68.2</v>
      </c>
      <c r="S35" s="7">
        <f>VLOOKUP(A35,[1]TDSheet!$A:$R,18,0)</f>
        <v>91.8</v>
      </c>
      <c r="T35" s="7">
        <f>VLOOKUP(A35,[1]TDSheet!$A:$L,12,0)</f>
        <v>70.599999999999994</v>
      </c>
      <c r="V35" s="7">
        <f t="shared" si="6"/>
        <v>126.80000000000001</v>
      </c>
      <c r="W35" s="15">
        <f>VLOOKUP(A35,[1]TDSheet!$A:$U,21,0)</f>
        <v>12</v>
      </c>
      <c r="X35" s="16">
        <f t="shared" si="7"/>
        <v>42.266666666666673</v>
      </c>
      <c r="Y35" s="7">
        <f t="shared" si="8"/>
        <v>126.80000000000001</v>
      </c>
      <c r="Z35" s="27">
        <v>43</v>
      </c>
      <c r="AA35" s="30">
        <f t="shared" si="9"/>
        <v>129</v>
      </c>
    </row>
    <row r="36" spans="1:27" ht="11.1" customHeight="1" outlineLevel="2" x14ac:dyDescent="0.2">
      <c r="A36" s="35" t="s">
        <v>56</v>
      </c>
      <c r="B36" s="9"/>
      <c r="C36" s="9" t="s">
        <v>13</v>
      </c>
      <c r="D36" s="5"/>
      <c r="E36" s="5"/>
      <c r="F36" s="5"/>
      <c r="G36" s="5"/>
      <c r="H36" s="15">
        <f>VLOOKUP(A36,[1]TDSheet!$A:$G,7,0)</f>
        <v>1</v>
      </c>
      <c r="M36" s="7">
        <f t="shared" si="2"/>
        <v>0</v>
      </c>
      <c r="N36" s="23">
        <f>O36</f>
        <v>1500</v>
      </c>
      <c r="O36" s="21">
        <v>1500</v>
      </c>
      <c r="P36" s="7" t="e">
        <f t="shared" si="4"/>
        <v>#DIV/0!</v>
      </c>
      <c r="Q36" s="7" t="e">
        <f t="shared" si="5"/>
        <v>#DIV/0!</v>
      </c>
      <c r="R36" s="7">
        <f>VLOOKUP(A36,[1]TDSheet!$A:$Q,17,0)</f>
        <v>151</v>
      </c>
      <c r="S36" s="7">
        <f>VLOOKUP(A36,[1]TDSheet!$A:$R,18,0)</f>
        <v>1</v>
      </c>
      <c r="T36" s="7">
        <f>VLOOKUP(A36,[1]TDSheet!$A:$L,12,0)</f>
        <v>0</v>
      </c>
      <c r="V36" s="7">
        <f t="shared" si="6"/>
        <v>1500</v>
      </c>
      <c r="W36" s="15">
        <f>VLOOKUP(A36,[1]TDSheet!$A:$U,21,0)</f>
        <v>5</v>
      </c>
      <c r="X36" s="16">
        <f t="shared" si="7"/>
        <v>300</v>
      </c>
      <c r="Y36" s="7">
        <f t="shared" si="8"/>
        <v>1500</v>
      </c>
      <c r="Z36" s="27">
        <v>300</v>
      </c>
      <c r="AA36" s="30">
        <f t="shared" si="9"/>
        <v>1500</v>
      </c>
    </row>
    <row r="37" spans="1:27" ht="11.1" customHeight="1" outlineLevel="2" thickBot="1" x14ac:dyDescent="0.25">
      <c r="A37" s="35" t="s">
        <v>8</v>
      </c>
      <c r="B37" s="9"/>
      <c r="C37" s="9" t="s">
        <v>9</v>
      </c>
      <c r="D37" s="5"/>
      <c r="E37" s="5"/>
      <c r="F37" s="5">
        <v>6</v>
      </c>
      <c r="G37" s="17">
        <v>-6</v>
      </c>
      <c r="H37" s="15">
        <v>0</v>
      </c>
      <c r="M37" s="7">
        <f t="shared" si="2"/>
        <v>1.2</v>
      </c>
      <c r="N37" s="24"/>
      <c r="O37" s="20"/>
      <c r="P37" s="7">
        <f t="shared" si="4"/>
        <v>-5</v>
      </c>
      <c r="Q37" s="7">
        <f t="shared" si="5"/>
        <v>-5</v>
      </c>
      <c r="R37" s="7">
        <v>0</v>
      </c>
      <c r="S37" s="7">
        <v>0</v>
      </c>
      <c r="T37" s="7">
        <v>0</v>
      </c>
      <c r="V37" s="7">
        <f t="shared" si="6"/>
        <v>0</v>
      </c>
      <c r="W37" s="15">
        <v>0</v>
      </c>
      <c r="X37" s="16">
        <v>0</v>
      </c>
      <c r="Y37" s="7">
        <f t="shared" si="8"/>
        <v>0</v>
      </c>
      <c r="Z37" s="27">
        <v>0</v>
      </c>
      <c r="AA37" s="30">
        <f t="shared" si="9"/>
        <v>0</v>
      </c>
    </row>
  </sheetData>
  <autoFilter ref="A3:AA37" xr:uid="{7606A047-9546-4C1A-BEAC-F24FF8A8DB8C}"/>
  <pageMargins left="0.35433070866141736" right="0.39370078740157483" top="0.74803149606299213" bottom="0.98425196850393704" header="0.51181102362204722" footer="0.51181102362204722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2023-10-06T10:44:32Z</cp:lastPrinted>
  <dcterms:modified xsi:type="dcterms:W3CDTF">2023-10-13T06:18:10Z</dcterms:modified>
</cp:coreProperties>
</file>