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5" t="inlineStr">
        <is>
          <t>Код единицы продаж</t>
        </is>
      </c>
      <c r="B17" s="575" t="inlineStr">
        <is>
          <t>Код продукта</t>
        </is>
      </c>
      <c r="C17" s="593" t="inlineStr">
        <is>
          <t>Номер варианта</t>
        </is>
      </c>
      <c r="D17" s="575" t="inlineStr">
        <is>
          <t xml:space="preserve">Штрих-код </t>
        </is>
      </c>
      <c r="E17" s="659" t="n"/>
      <c r="F17" s="575" t="inlineStr">
        <is>
          <t>Вес нетто штуки, кг</t>
        </is>
      </c>
      <c r="G17" s="575" t="inlineStr">
        <is>
          <t>Кол-во штук в коробе, шт</t>
        </is>
      </c>
      <c r="H17" s="575" t="inlineStr">
        <is>
          <t>Вес нетто короба, кг</t>
        </is>
      </c>
      <c r="I17" s="575" t="inlineStr">
        <is>
          <t>Вес брутто короба, кг</t>
        </is>
      </c>
      <c r="J17" s="575" t="inlineStr">
        <is>
          <t>Кол-во кор. на паллте, шт</t>
        </is>
      </c>
      <c r="K17" s="575" t="inlineStr">
        <is>
          <t>Завод</t>
        </is>
      </c>
      <c r="L17" s="575" t="inlineStr">
        <is>
          <t>Срок годности, сут.</t>
        </is>
      </c>
      <c r="M17" s="575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5" t="inlineStr">
        <is>
          <t>Ед. изм.</t>
        </is>
      </c>
      <c r="U17" s="575" t="inlineStr">
        <is>
          <t>Заказ</t>
        </is>
      </c>
      <c r="V17" s="576" t="inlineStr">
        <is>
          <t>Заказ с округлением до короба</t>
        </is>
      </c>
      <c r="W17" s="575" t="inlineStr">
        <is>
          <t>Объём заказа, м3</t>
        </is>
      </c>
      <c r="X17" s="578" t="inlineStr">
        <is>
          <t>Примечание по продуктку</t>
        </is>
      </c>
      <c r="Y17" s="578" t="inlineStr">
        <is>
          <t>Признак "НОВИНКА"</t>
        </is>
      </c>
      <c r="Z17" s="578" t="inlineStr">
        <is>
          <t>Для формул</t>
        </is>
      </c>
      <c r="AA17" s="661" t="n"/>
      <c r="AB17" s="662" t="n"/>
      <c r="AC17" s="585" t="n"/>
      <c r="AZ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41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27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7" t="n"/>
      <c r="Y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27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7" t="n"/>
      <c r="Y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27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7" t="n"/>
      <c r="Y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27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7" t="n"/>
      <c r="Y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27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7" t="n"/>
      <c r="Y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41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3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5" t="n"/>
      <c r="Y47" s="335" t="n"/>
    </row>
    <row r="48" ht="14.25" customHeight="1">
      <c r="A48" s="327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7" t="n"/>
      <c r="Y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3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5" t="n"/>
      <c r="Y53" s="335" t="n"/>
    </row>
    <row r="54" ht="14.25" customHeight="1">
      <c r="A54" s="327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7" t="n"/>
      <c r="Y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27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7" t="n"/>
      <c r="Y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8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8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8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8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2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27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7" t="n"/>
      <c r="Y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8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8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8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8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8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8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2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27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7" t="n"/>
      <c r="Y90" s="32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8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8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28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28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28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28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28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8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8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22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27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7" t="n"/>
      <c r="Y102" s="327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28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28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28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28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28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28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28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22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27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27" t="n"/>
      <c r="Y115" s="327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28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28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8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8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8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22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3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35" t="n"/>
      <c r="Y123" s="335" t="n"/>
    </row>
    <row r="124" ht="14.25" customHeight="1">
      <c r="A124" s="327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27" t="n"/>
      <c r="Y124" s="327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28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8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8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28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22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41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3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5" t="n"/>
      <c r="Y132" s="335" t="n"/>
    </row>
    <row r="133" ht="14.25" customHeight="1">
      <c r="A133" s="327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7" t="n"/>
      <c r="Y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8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8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8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22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3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35" t="n"/>
      <c r="Y139" s="335" t="n"/>
    </row>
    <row r="140" ht="14.25" customHeight="1">
      <c r="A140" s="327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27" t="n"/>
      <c r="Y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8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8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8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8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8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8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8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8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3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5" t="n"/>
      <c r="Y151" s="335" t="n"/>
    </row>
    <row r="152" ht="14.25" customHeight="1">
      <c r="A152" s="327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7" t="n"/>
      <c r="Y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8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8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27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7" t="n"/>
      <c r="Y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8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8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2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27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7" t="n"/>
      <c r="Y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8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8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8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8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22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27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27" t="n"/>
      <c r="Y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8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8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8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28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8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8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28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28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8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8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8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8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8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8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8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8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27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7" t="n"/>
      <c r="Y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8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8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22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35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35" t="n"/>
      <c r="Y193" s="335" t="n"/>
    </row>
    <row r="194" ht="14.25" customHeight="1">
      <c r="A194" s="327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27" t="n"/>
      <c r="Y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8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8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8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8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28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8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8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8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8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8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8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8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8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8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8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2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27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7" t="n"/>
      <c r="Y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8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22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27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7" t="n"/>
      <c r="Y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8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8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8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8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2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27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7" t="n"/>
      <c r="Y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8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8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8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8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8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8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22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27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27" t="n"/>
      <c r="Y232" s="327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8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8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8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28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2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27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7" t="n"/>
      <c r="Y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8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8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8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27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7" t="n"/>
      <c r="Y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8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8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8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2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35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35" t="n"/>
      <c r="Y251" s="335" t="n"/>
    </row>
    <row r="252" ht="14.25" customHeight="1">
      <c r="A252" s="327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27" t="n"/>
      <c r="Y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8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8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8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8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8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8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8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27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7" t="n"/>
      <c r="Y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8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8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35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27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7" t="n"/>
      <c r="Y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8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2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27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7" t="n"/>
      <c r="Y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8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8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28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27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7" t="n"/>
      <c r="Y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8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2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27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7" t="n"/>
      <c r="Y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8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22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41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35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5" t="n"/>
      <c r="Y287" s="335" t="n"/>
    </row>
    <row r="288" ht="14.25" customHeight="1">
      <c r="A288" s="327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27" t="n"/>
      <c r="Y288" s="327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8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8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8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8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8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27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7" t="n"/>
      <c r="Y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8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8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2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27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7" t="n"/>
      <c r="Y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8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27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7" t="n"/>
      <c r="Y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8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22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35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5" t="n"/>
      <c r="Y312" s="335" t="n"/>
    </row>
    <row r="313" ht="14.25" customHeight="1">
      <c r="A313" s="327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27" t="n"/>
      <c r="Y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8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8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8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8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27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7" t="n"/>
      <c r="Y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8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8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22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27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7" t="n"/>
      <c r="Y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8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8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8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8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2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27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7" t="n"/>
      <c r="Y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8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22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41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35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5" t="n"/>
      <c r="Y337" s="335" t="n"/>
    </row>
    <row r="338" ht="14.25" customHeight="1">
      <c r="A338" s="327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7" t="n"/>
      <c r="Y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8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8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22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27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27" t="n"/>
      <c r="Y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8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8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8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8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8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8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8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8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8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8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8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8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2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27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27" t="n"/>
      <c r="Y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8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8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8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8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2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27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7" t="n"/>
      <c r="Y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8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2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27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7" t="n"/>
      <c r="Y370" s="327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28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28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28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2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27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7" t="n"/>
      <c r="Y376" s="327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8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22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35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5" t="n"/>
      <c r="Y380" s="335" t="n"/>
    </row>
    <row r="381" ht="14.25" customHeight="1">
      <c r="A381" s="327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7" t="n"/>
      <c r="Y381" s="327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8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8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22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27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27" t="n"/>
      <c r="Y386" s="327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8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8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8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8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2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27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7" t="n"/>
      <c r="Y396" s="327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28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2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27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7" t="n"/>
      <c r="Y400" s="327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28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22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41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35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5" t="n"/>
      <c r="Y405" s="335" t="n"/>
    </row>
    <row r="406" ht="14.25" customHeight="1">
      <c r="A406" s="327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27" t="n"/>
      <c r="Y406" s="327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28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28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28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28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2000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2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2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2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2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2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27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7" t="n"/>
      <c r="Y418" s="327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2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2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22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27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27" t="n"/>
      <c r="Y423" s="327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2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2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2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2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28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28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27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7" t="n"/>
      <c r="Y432" s="327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28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28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22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41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35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5" t="n"/>
      <c r="Y438" s="335" t="n"/>
    </row>
    <row r="439" ht="14.25" customHeight="1">
      <c r="A439" s="327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7" t="n"/>
      <c r="Y439" s="327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28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28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500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27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7" t="n"/>
      <c r="Y444" s="327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28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28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28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2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27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7" t="n"/>
      <c r="Y450" s="327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28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28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2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9" t="n"/>
      <c r="M453" s="680" t="inlineStr">
        <is>
          <t>Итого</t>
        </is>
      </c>
      <c r="N453" s="650" t="n"/>
      <c r="O453" s="650" t="n"/>
      <c r="P453" s="650" t="n"/>
      <c r="Q453" s="650" t="n"/>
      <c r="R453" s="650" t="n"/>
      <c r="S453" s="651" t="n"/>
      <c r="T453" s="43" t="inlineStr">
        <is>
          <t>кор</t>
        </is>
      </c>
      <c r="U453" s="681">
        <f>IFERROR(U451/H451,"0")+IFERROR(U452/H452,"0")</f>
        <v/>
      </c>
      <c r="V453" s="681">
        <f>IFERROR(V451/H451,"0")+IFERROR(V452/H452,"0")</f>
        <v/>
      </c>
      <c r="W453" s="681">
        <f>IFERROR(IF(W451="",0,W451),"0")+IFERROR(IF(W452="",0,W452),"0")</f>
        <v/>
      </c>
      <c r="X453" s="682" t="n"/>
      <c r="Y453" s="682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кг</t>
        </is>
      </c>
      <c r="U454" s="681">
        <f>IFERROR(SUM(U451:U452),"0")</f>
        <v/>
      </c>
      <c r="V454" s="681">
        <f>IFERROR(SUM(V451:V452),"0")</f>
        <v/>
      </c>
      <c r="W454" s="43" t="n"/>
      <c r="X454" s="682" t="n"/>
      <c r="Y454" s="682" t="n"/>
    </row>
    <row r="455" ht="14.25" customHeight="1">
      <c r="A455" s="327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7" t="n"/>
      <c r="Y455" s="327" t="n"/>
    </row>
    <row r="456" ht="27" customHeight="1">
      <c r="A456" s="64" t="inlineStr">
        <is>
          <t>SU002803</t>
        </is>
      </c>
      <c r="B456" s="64" t="inlineStr">
        <is>
          <t>P003204</t>
        </is>
      </c>
      <c r="C456" s="37" t="n">
        <v>4301051381</v>
      </c>
      <c r="D456" s="328" t="n">
        <v>4680115881068</v>
      </c>
      <c r="E456" s="642" t="n"/>
      <c r="F456" s="674" t="n">
        <v>1.3</v>
      </c>
      <c r="G456" s="38" t="n">
        <v>6</v>
      </c>
      <c r="H456" s="674" t="n">
        <v>7.8</v>
      </c>
      <c r="I456" s="674" t="n">
        <v>8.279999999999999</v>
      </c>
      <c r="J456" s="38" t="n">
        <v>56</v>
      </c>
      <c r="K456" s="39" t="inlineStr">
        <is>
          <t>СК2</t>
        </is>
      </c>
      <c r="L456" s="38" t="n">
        <v>30</v>
      </c>
      <c r="M456" s="92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6" s="676" t="n"/>
      <c r="O456" s="676" t="n"/>
      <c r="P456" s="676" t="n"/>
      <c r="Q456" s="642" t="n"/>
      <c r="R456" s="40" t="inlineStr"/>
      <c r="S456" s="40" t="inlineStr"/>
      <c r="T456" s="41" t="inlineStr">
        <is>
          <t>кг</t>
        </is>
      </c>
      <c r="U456" s="677" t="n">
        <v>0</v>
      </c>
      <c r="V456" s="678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1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P003205</t>
        </is>
      </c>
      <c r="C457" s="37" t="n">
        <v>4301051382</v>
      </c>
      <c r="D457" s="328" t="n">
        <v>4680115881075</v>
      </c>
      <c r="E457" s="642" t="n"/>
      <c r="F457" s="674" t="n">
        <v>0.5</v>
      </c>
      <c r="G457" s="38" t="n">
        <v>6</v>
      </c>
      <c r="H457" s="674" t="n">
        <v>3</v>
      </c>
      <c r="I457" s="674" t="n">
        <v>3.2</v>
      </c>
      <c r="J457" s="38" t="n">
        <v>156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IFERROR(IF(V457=0,"",ROUNDUP(V457/H457,0)*0.00753),"")</f>
        <v/>
      </c>
      <c r="X457" s="69" t="inlineStr"/>
      <c r="Y457" s="70" t="inlineStr"/>
      <c r="AC457" s="71" t="n"/>
      <c r="AZ457" s="312" t="inlineStr">
        <is>
          <t>КИ</t>
        </is>
      </c>
    </row>
    <row r="458">
      <c r="A458" s="322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9" t="n"/>
      <c r="M458" s="680" t="inlineStr">
        <is>
          <t>Итого</t>
        </is>
      </c>
      <c r="N458" s="650" t="n"/>
      <c r="O458" s="650" t="n"/>
      <c r="P458" s="650" t="n"/>
      <c r="Q458" s="650" t="n"/>
      <c r="R458" s="650" t="n"/>
      <c r="S458" s="651" t="n"/>
      <c r="T458" s="43" t="inlineStr">
        <is>
          <t>кор</t>
        </is>
      </c>
      <c r="U458" s="681">
        <f>IFERROR(U456/H456,"0")+IFERROR(U457/H457,"0")</f>
        <v/>
      </c>
      <c r="V458" s="681">
        <f>IFERROR(V456/H456,"0")+IFERROR(V457/H457,"0")</f>
        <v/>
      </c>
      <c r="W458" s="681">
        <f>IFERROR(IF(W456="",0,W456),"0")+IFERROR(IF(W457="",0,W457),"0")</f>
        <v/>
      </c>
      <c r="X458" s="682" t="n"/>
      <c r="Y458" s="68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кг</t>
        </is>
      </c>
      <c r="U459" s="681">
        <f>IFERROR(SUM(U456:U457),"0")</f>
        <v/>
      </c>
      <c r="V459" s="681">
        <f>IFERROR(SUM(V456:V457),"0")</f>
        <v/>
      </c>
      <c r="W459" s="43" t="n"/>
      <c r="X459" s="682" t="n"/>
      <c r="Y459" s="682" t="n"/>
    </row>
    <row r="460" ht="16.5" customHeight="1">
      <c r="A460" s="335" t="inlineStr">
        <is>
          <t>Выгодная цена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35" t="n"/>
      <c r="Y460" s="335" t="n"/>
    </row>
    <row r="461" ht="14.25" customHeight="1">
      <c r="A461" s="327" t="inlineStr">
        <is>
          <t>Копченые колбасы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27" t="n"/>
      <c r="Y461" s="327" t="n"/>
    </row>
    <row r="462" ht="27" customHeight="1">
      <c r="A462" s="64" t="inlineStr">
        <is>
          <t>SU002654</t>
        </is>
      </c>
      <c r="B462" s="64" t="inlineStr">
        <is>
          <t>P003020</t>
        </is>
      </c>
      <c r="C462" s="37" t="n">
        <v>4301031156</v>
      </c>
      <c r="D462" s="328" t="n">
        <v>4680115880856</v>
      </c>
      <c r="E462" s="642" t="n"/>
      <c r="F462" s="674" t="n">
        <v>0.7</v>
      </c>
      <c r="G462" s="38" t="n">
        <v>6</v>
      </c>
      <c r="H462" s="674" t="n">
        <v>4.2</v>
      </c>
      <c r="I462" s="674" t="n">
        <v>4.46</v>
      </c>
      <c r="J462" s="38" t="n">
        <v>156</v>
      </c>
      <c r="K462" s="39" t="inlineStr">
        <is>
          <t>СК2</t>
        </is>
      </c>
      <c r="L462" s="38" t="n">
        <v>35</v>
      </c>
      <c r="M462" s="92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2" s="676" t="n"/>
      <c r="O462" s="676" t="n"/>
      <c r="P462" s="676" t="n"/>
      <c r="Q462" s="642" t="n"/>
      <c r="R462" s="40" t="inlineStr"/>
      <c r="S462" s="40" t="inlineStr"/>
      <c r="T462" s="41" t="inlineStr">
        <is>
          <t>кг</t>
        </is>
      </c>
      <c r="U462" s="677" t="n">
        <v>0</v>
      </c>
      <c r="V462" s="678">
        <f>IFERROR(IF(U462="",0,CEILING((U462/$H462),1)*$H462),"")</f>
        <v/>
      </c>
      <c r="W462" s="42">
        <f>IFERROR(IF(V462=0,"",ROUNDUP(V462/H462,0)*0.00753),"")</f>
        <v/>
      </c>
      <c r="X462" s="69" t="inlineStr"/>
      <c r="Y462" s="70" t="inlineStr"/>
      <c r="AC462" s="71" t="n"/>
      <c r="AZ462" s="313" t="inlineStr">
        <is>
          <t>КИ</t>
        </is>
      </c>
    </row>
    <row r="463">
      <c r="A463" s="322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9" t="n"/>
      <c r="M463" s="680" t="inlineStr">
        <is>
          <t>Итого</t>
        </is>
      </c>
      <c r="N463" s="650" t="n"/>
      <c r="O463" s="650" t="n"/>
      <c r="P463" s="650" t="n"/>
      <c r="Q463" s="650" t="n"/>
      <c r="R463" s="650" t="n"/>
      <c r="S463" s="651" t="n"/>
      <c r="T463" s="43" t="inlineStr">
        <is>
          <t>кор</t>
        </is>
      </c>
      <c r="U463" s="681">
        <f>IFERROR(U462/H462,"0")</f>
        <v/>
      </c>
      <c r="V463" s="681">
        <f>IFERROR(V462/H462,"0")</f>
        <v/>
      </c>
      <c r="W463" s="681">
        <f>IFERROR(IF(W462="",0,W462),"0")</f>
        <v/>
      </c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кг</t>
        </is>
      </c>
      <c r="U464" s="681">
        <f>IFERROR(SUM(U462:U462),"0")</f>
        <v/>
      </c>
      <c r="V464" s="681">
        <f>IFERROR(SUM(V462:V462),"0")</f>
        <v/>
      </c>
      <c r="W464" s="43" t="n"/>
      <c r="X464" s="682" t="n"/>
      <c r="Y464" s="682" t="n"/>
    </row>
    <row r="465" ht="14.25" customHeight="1">
      <c r="A465" s="327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7" t="n"/>
      <c r="Y465" s="327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8" t="n">
        <v>4680115880870</v>
      </c>
      <c r="E466" s="642" t="n"/>
      <c r="F466" s="674" t="n">
        <v>1.3</v>
      </c>
      <c r="G466" s="38" t="n">
        <v>6</v>
      </c>
      <c r="H466" s="674" t="n">
        <v>7.8</v>
      </c>
      <c r="I466" s="674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76" t="n"/>
      <c r="O466" s="676" t="n"/>
      <c r="P466" s="676" t="n"/>
      <c r="Q466" s="642" t="n"/>
      <c r="R466" s="40" t="inlineStr"/>
      <c r="S466" s="40" t="inlineStr"/>
      <c r="T466" s="41" t="inlineStr">
        <is>
          <t>кг</t>
        </is>
      </c>
      <c r="U466" s="677" t="n">
        <v>0</v>
      </c>
      <c r="V466" s="678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4" t="inlineStr">
        <is>
          <t>КИ</t>
        </is>
      </c>
    </row>
    <row r="467">
      <c r="A467" s="322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79" t="n"/>
      <c r="M467" s="680" t="inlineStr">
        <is>
          <t>Итого</t>
        </is>
      </c>
      <c r="N467" s="650" t="n"/>
      <c r="O467" s="650" t="n"/>
      <c r="P467" s="650" t="n"/>
      <c r="Q467" s="650" t="n"/>
      <c r="R467" s="650" t="n"/>
      <c r="S467" s="651" t="n"/>
      <c r="T467" s="43" t="inlineStr">
        <is>
          <t>кор</t>
        </is>
      </c>
      <c r="U467" s="681">
        <f>IFERROR(U466/H466,"0")</f>
        <v/>
      </c>
      <c r="V467" s="681">
        <f>IFERROR(V466/H466,"0")</f>
        <v/>
      </c>
      <c r="W467" s="681">
        <f>IFERROR(IF(W466="",0,W466),"0")</f>
        <v/>
      </c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79" t="n"/>
      <c r="M468" s="680" t="inlineStr">
        <is>
          <t>Итого</t>
        </is>
      </c>
      <c r="N468" s="650" t="n"/>
      <c r="O468" s="650" t="n"/>
      <c r="P468" s="650" t="n"/>
      <c r="Q468" s="650" t="n"/>
      <c r="R468" s="650" t="n"/>
      <c r="S468" s="651" t="n"/>
      <c r="T468" s="43" t="inlineStr">
        <is>
          <t>кг</t>
        </is>
      </c>
      <c r="U468" s="681">
        <f>IFERROR(SUM(U466:U466),"0")</f>
        <v/>
      </c>
      <c r="V468" s="681">
        <f>IFERROR(SUM(V466:V466),"0")</f>
        <v/>
      </c>
      <c r="W468" s="43" t="n"/>
      <c r="X468" s="682" t="n"/>
      <c r="Y468" s="682" t="n"/>
    </row>
    <row r="469" ht="15" customHeight="1">
      <c r="A469" s="326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ИТОГО НЕТТО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/>
      </c>
      <c r="V469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ИТОГО БРУТТО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кг</t>
        </is>
      </c>
      <c r="U470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/>
      </c>
      <c r="V470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/>
      </c>
      <c r="W470" s="43" t="n"/>
      <c r="X470" s="682" t="n"/>
      <c r="Y470" s="682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Кол-во паллет</t>
        </is>
      </c>
      <c r="N471" s="633" t="n"/>
      <c r="O471" s="633" t="n"/>
      <c r="P471" s="633" t="n"/>
      <c r="Q471" s="633" t="n"/>
      <c r="R471" s="633" t="n"/>
      <c r="S471" s="634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/>
      </c>
      <c r="W471" s="43" t="n"/>
      <c r="X471" s="682" t="n"/>
      <c r="Y471" s="682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39" t="n"/>
      <c r="M472" s="924" t="inlineStr">
        <is>
          <t>Вес брутто  с паллетами</t>
        </is>
      </c>
      <c r="N472" s="633" t="n"/>
      <c r="O472" s="633" t="n"/>
      <c r="P472" s="633" t="n"/>
      <c r="Q472" s="633" t="n"/>
      <c r="R472" s="633" t="n"/>
      <c r="S472" s="634" t="n"/>
      <c r="T472" s="43" t="inlineStr">
        <is>
          <t>кг</t>
        </is>
      </c>
      <c r="U472" s="681">
        <f>GrossWeightTotal+PalletQtyTotal*25</f>
        <v/>
      </c>
      <c r="V472" s="681">
        <f>GrossWeightTotalR+PalletQtyTotalR*25</f>
        <v/>
      </c>
      <c r="W472" s="43" t="n"/>
      <c r="X472" s="682" t="n"/>
      <c r="Y472" s="682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39" t="n"/>
      <c r="M473" s="924" t="inlineStr">
        <is>
          <t>Кол-во коробок</t>
        </is>
      </c>
      <c r="N473" s="633" t="n"/>
      <c r="O473" s="633" t="n"/>
      <c r="P473" s="633" t="n"/>
      <c r="Q473" s="633" t="n"/>
      <c r="R473" s="633" t="n"/>
      <c r="S473" s="634" t="n"/>
      <c r="T473" s="43" t="inlineStr">
        <is>
          <t>шт</t>
        </is>
      </c>
      <c r="U473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/>
      </c>
      <c r="V473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/>
      </c>
      <c r="W473" s="43" t="n"/>
      <c r="X473" s="682" t="n"/>
      <c r="Y473" s="682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39" t="n"/>
      <c r="M474" s="924" t="inlineStr">
        <is>
          <t>Объем заказа</t>
        </is>
      </c>
      <c r="N474" s="633" t="n"/>
      <c r="O474" s="633" t="n"/>
      <c r="P474" s="633" t="n"/>
      <c r="Q474" s="633" t="n"/>
      <c r="R474" s="633" t="n"/>
      <c r="S474" s="634" t="n"/>
      <c r="T474" s="46" t="inlineStr">
        <is>
          <t>м3</t>
        </is>
      </c>
      <c r="U474" s="43" t="n"/>
      <c r="V474" s="43" t="n"/>
      <c r="W474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/>
      </c>
      <c r="X474" s="682" t="n"/>
      <c r="Y474" s="682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5" t="inlineStr">
        <is>
          <t>Ядрена копоть</t>
        </is>
      </c>
      <c r="C476" s="315" t="inlineStr">
        <is>
          <t>Вязанка</t>
        </is>
      </c>
      <c r="D476" s="925" t="n"/>
      <c r="E476" s="925" t="n"/>
      <c r="F476" s="926" t="n"/>
      <c r="G476" s="315" t="inlineStr">
        <is>
          <t>Стародворье</t>
        </is>
      </c>
      <c r="H476" s="925" t="n"/>
      <c r="I476" s="925" t="n"/>
      <c r="J476" s="925" t="n"/>
      <c r="K476" s="925" t="n"/>
      <c r="L476" s="926" t="n"/>
      <c r="M476" s="315" t="inlineStr">
        <is>
          <t>Особый рецепт</t>
        </is>
      </c>
      <c r="N476" s="926" t="n"/>
      <c r="O476" s="315" t="inlineStr">
        <is>
          <t>Баварушка</t>
        </is>
      </c>
      <c r="P476" s="926" t="n"/>
      <c r="Q476" s="315" t="inlineStr">
        <is>
          <t>Дугушка</t>
        </is>
      </c>
      <c r="R476" s="315" t="inlineStr">
        <is>
          <t>Зареченские</t>
        </is>
      </c>
      <c r="S476" s="926" t="n"/>
      <c r="T476" s="1" t="n"/>
      <c r="Y476" s="61" t="n"/>
      <c r="AB476" s="1" t="n"/>
    </row>
    <row r="477" ht="14.25" customHeight="1" thickTop="1">
      <c r="A477" s="316" t="inlineStr">
        <is>
          <t>СЕРИЯ</t>
        </is>
      </c>
      <c r="B477" s="315" t="inlineStr">
        <is>
          <t>Ядрена копоть</t>
        </is>
      </c>
      <c r="C477" s="315" t="inlineStr">
        <is>
          <t>Столичная</t>
        </is>
      </c>
      <c r="D477" s="315" t="inlineStr">
        <is>
          <t>Классическая</t>
        </is>
      </c>
      <c r="E477" s="315" t="inlineStr">
        <is>
          <t>Вязанка</t>
        </is>
      </c>
      <c r="F477" s="315" t="inlineStr">
        <is>
          <t>Сливушки</t>
        </is>
      </c>
      <c r="G477" s="315" t="inlineStr">
        <is>
          <t>Золоченная в печи</t>
        </is>
      </c>
      <c r="H477" s="315" t="inlineStr">
        <is>
          <t>Мясорубская</t>
        </is>
      </c>
      <c r="I477" s="315" t="inlineStr">
        <is>
          <t>Сочинка</t>
        </is>
      </c>
      <c r="J477" s="315" t="inlineStr">
        <is>
          <t>Бордо</t>
        </is>
      </c>
      <c r="K477" s="315" t="inlineStr">
        <is>
          <t>Фирменная</t>
        </is>
      </c>
      <c r="L477" s="315" t="inlineStr">
        <is>
          <t>Бавария</t>
        </is>
      </c>
      <c r="M477" s="315" t="inlineStr">
        <is>
          <t>Особая</t>
        </is>
      </c>
      <c r="N477" s="315" t="inlineStr">
        <is>
          <t>Особая Без свинины</t>
        </is>
      </c>
      <c r="O477" s="315" t="inlineStr">
        <is>
          <t>Филейбургская</t>
        </is>
      </c>
      <c r="P477" s="315" t="inlineStr">
        <is>
          <t>Балыкбургская</t>
        </is>
      </c>
      <c r="Q477" s="315" t="inlineStr">
        <is>
          <t>Дугушка</t>
        </is>
      </c>
      <c r="R477" s="315" t="inlineStr">
        <is>
          <t>Зареченские продукты</t>
        </is>
      </c>
      <c r="S477" s="315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27" t="n"/>
      <c r="B478" s="928" t="n"/>
      <c r="C478" s="928" t="n"/>
      <c r="D478" s="928" t="n"/>
      <c r="E478" s="928" t="n"/>
      <c r="F478" s="928" t="n"/>
      <c r="G478" s="928" t="n"/>
      <c r="H478" s="928" t="n"/>
      <c r="I478" s="928" t="n"/>
      <c r="J478" s="928" t="n"/>
      <c r="K478" s="928" t="n"/>
      <c r="L478" s="928" t="n"/>
      <c r="M478" s="928" t="n"/>
      <c r="N478" s="928" t="n"/>
      <c r="O478" s="928" t="n"/>
      <c r="P478" s="928" t="n"/>
      <c r="Q478" s="928" t="n"/>
      <c r="R478" s="928" t="n"/>
      <c r="S478" s="928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9" s="53">
        <f>IFERROR(V125*1,"0")+IFERROR(V126*1,"0")+IFERROR(V127*1,"0")+IFERROR(V128*1,"0")</f>
        <v/>
      </c>
      <c r="G479" s="53">
        <f>IFERROR(V134*1,"0")+IFERROR(V135*1,"0")+IFERROR(V136*1,"0")</f>
        <v/>
      </c>
      <c r="H479" s="53">
        <f>IFERROR(V141*1,"0")+IFERROR(V142*1,"0")+IFERROR(V143*1,"0")+IFERROR(V144*1,"0")+IFERROR(V145*1,"0")+IFERROR(V146*1,"0")+IFERROR(V147*1,"0")+IFERROR(V148*1,"0")</f>
        <v/>
      </c>
      <c r="I479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9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9" s="53">
        <f>IFERROR(V253*1,"0")+IFERROR(V254*1,"0")+IFERROR(V255*1,"0")+IFERROR(V256*1,"0")+IFERROR(V257*1,"0")+IFERROR(V258*1,"0")+IFERROR(V259*1,"0")+IFERROR(V263*1,"0")+IFERROR(V264*1,"0")</f>
        <v/>
      </c>
      <c r="L479" s="53">
        <f>IFERROR(V269*1,"0")+IFERROR(V273*1,"0")+IFERROR(V274*1,"0")+IFERROR(V275*1,"0")+IFERROR(V279*1,"0")+IFERROR(V283*1,"0")</f>
        <v/>
      </c>
      <c r="M479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9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9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9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9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9" s="53">
        <f>IFERROR(V440*1,"0")+IFERROR(V441*1,"0")+IFERROR(V445*1,"0")+IFERROR(V446*1,"0")+IFERROR(V447*1,"0")+IFERROR(V451*1,"0")+IFERROR(V452*1,"0")+IFERROR(V456*1,"0")+IFERROR(V457*1,"0")</f>
        <v/>
      </c>
      <c r="S479" s="53">
        <f>IFERROR(V462*1,"0")+IFERROR(V466*1,"0")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EqEGSMuGTuiGhirCBEPXA==" formatRows="1" sort="0" spinCount="100000" hashValue="Md33lYi7uRgwPdjtncDlQRvDr9InNaM1fBFx1JK6Dmug+JSpelWiCQLLfanq0tfIiCYwskTAjZ4k2+szbe5KC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6V8VsQYaCIqJJ0CPmkWng==" formatRows="1" sort="0" spinCount="100000" hashValue="XvZBDCzL8UEpYuDtSswBXGgsFUd7VcGEGxSR26nxXIn3vuUqY6TJ2VVh2e/xxzUCC8Q6vRn5gQQVaAjUzzO3e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2023-10-06T09:14:06Z</dcterms:modified>
  <cp:lastModifiedBy>Admin</cp:lastModifiedBy>
</cp:coreProperties>
</file>