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6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9" i="2" l="1"/>
  <c r="U470" i="2" s="1"/>
  <c r="U468" i="2"/>
  <c r="U466" i="2"/>
  <c r="U465" i="2"/>
  <c r="V464" i="2"/>
  <c r="S477" i="2" s="1"/>
  <c r="M464" i="2"/>
  <c r="U461" i="2"/>
  <c r="U460" i="2"/>
  <c r="V459" i="2"/>
  <c r="W459" i="2" s="1"/>
  <c r="M459" i="2"/>
  <c r="V458" i="2"/>
  <c r="M458" i="2"/>
  <c r="U456" i="2"/>
  <c r="U455" i="2"/>
  <c r="V454" i="2"/>
  <c r="W454" i="2" s="1"/>
  <c r="M454" i="2"/>
  <c r="V453" i="2"/>
  <c r="W453" i="2" s="1"/>
  <c r="V452" i="2"/>
  <c r="M452" i="2"/>
  <c r="U450" i="2"/>
  <c r="U449" i="2"/>
  <c r="V448" i="2"/>
  <c r="W448" i="2" s="1"/>
  <c r="M448" i="2"/>
  <c r="V447" i="2"/>
  <c r="W447" i="2" s="1"/>
  <c r="V446" i="2"/>
  <c r="U444" i="2"/>
  <c r="U443" i="2"/>
  <c r="V442" i="2"/>
  <c r="W442" i="2" s="1"/>
  <c r="M442" i="2"/>
  <c r="V441" i="2"/>
  <c r="V444" i="2" s="1"/>
  <c r="M441" i="2"/>
  <c r="U437" i="2"/>
  <c r="U436" i="2"/>
  <c r="V435" i="2"/>
  <c r="W435" i="2" s="1"/>
  <c r="M435" i="2"/>
  <c r="V434" i="2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V426" i="2"/>
  <c r="W426" i="2" s="1"/>
  <c r="M426" i="2"/>
  <c r="V425" i="2"/>
  <c r="M425" i="2"/>
  <c r="U423" i="2"/>
  <c r="U422" i="2"/>
  <c r="V421" i="2"/>
  <c r="M421" i="2"/>
  <c r="V420" i="2"/>
  <c r="W420" i="2" s="1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V404" i="2" s="1"/>
  <c r="M402" i="2"/>
  <c r="U400" i="2"/>
  <c r="U399" i="2"/>
  <c r="V398" i="2"/>
  <c r="V400" i="2" s="1"/>
  <c r="M398" i="2"/>
  <c r="U396" i="2"/>
  <c r="U395" i="2"/>
  <c r="V394" i="2"/>
  <c r="W394" i="2" s="1"/>
  <c r="M394" i="2"/>
  <c r="V393" i="2"/>
  <c r="W393" i="2" s="1"/>
  <c r="M393" i="2"/>
  <c r="V392" i="2"/>
  <c r="W392" i="2" s="1"/>
  <c r="M392" i="2"/>
  <c r="V391" i="2"/>
  <c r="W391" i="2" s="1"/>
  <c r="W390" i="2"/>
  <c r="V390" i="2"/>
  <c r="M390" i="2"/>
  <c r="V389" i="2"/>
  <c r="W389" i="2" s="1"/>
  <c r="M389" i="2"/>
  <c r="V388" i="2"/>
  <c r="W388" i="2" s="1"/>
  <c r="M388" i="2"/>
  <c r="U386" i="2"/>
  <c r="U385" i="2"/>
  <c r="V384" i="2"/>
  <c r="W384" i="2" s="1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V363" i="2"/>
  <c r="W363" i="2" s="1"/>
  <c r="M363" i="2"/>
  <c r="V362" i="2"/>
  <c r="W362" i="2" s="1"/>
  <c r="M362" i="2"/>
  <c r="V361" i="2"/>
  <c r="W361" i="2" s="1"/>
  <c r="M361" i="2"/>
  <c r="U359" i="2"/>
  <c r="U358" i="2"/>
  <c r="V357" i="2"/>
  <c r="W357" i="2" s="1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M345" i="2"/>
  <c r="U343" i="2"/>
  <c r="U342" i="2"/>
  <c r="V341" i="2"/>
  <c r="W341" i="2" s="1"/>
  <c r="M341" i="2"/>
  <c r="V340" i="2"/>
  <c r="W340" i="2" s="1"/>
  <c r="M340" i="2"/>
  <c r="U336" i="2"/>
  <c r="V335" i="2"/>
  <c r="U335" i="2"/>
  <c r="W334" i="2"/>
  <c r="W335" i="2" s="1"/>
  <c r="V334" i="2"/>
  <c r="V336" i="2" s="1"/>
  <c r="M334" i="2"/>
  <c r="U332" i="2"/>
  <c r="U331" i="2"/>
  <c r="V330" i="2"/>
  <c r="W330" i="2" s="1"/>
  <c r="M330" i="2"/>
  <c r="V329" i="2"/>
  <c r="W329" i="2" s="1"/>
  <c r="M329" i="2"/>
  <c r="V328" i="2"/>
  <c r="W328" i="2" s="1"/>
  <c r="M328" i="2"/>
  <c r="V327" i="2"/>
  <c r="V332" i="2" s="1"/>
  <c r="M327" i="2"/>
  <c r="U325" i="2"/>
  <c r="U324" i="2"/>
  <c r="V323" i="2"/>
  <c r="W323" i="2" s="1"/>
  <c r="M323" i="2"/>
  <c r="V322" i="2"/>
  <c r="M322" i="2"/>
  <c r="U320" i="2"/>
  <c r="U319" i="2"/>
  <c r="V318" i="2"/>
  <c r="W318" i="2" s="1"/>
  <c r="M318" i="2"/>
  <c r="V317" i="2"/>
  <c r="W317" i="2" s="1"/>
  <c r="M317" i="2"/>
  <c r="V316" i="2"/>
  <c r="W316" i="2" s="1"/>
  <c r="M316" i="2"/>
  <c r="V315" i="2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W302" i="2" s="1"/>
  <c r="M302" i="2"/>
  <c r="V301" i="2"/>
  <c r="W301" i="2" s="1"/>
  <c r="M301" i="2"/>
  <c r="U299" i="2"/>
  <c r="U298" i="2"/>
  <c r="V297" i="2"/>
  <c r="W297" i="2" s="1"/>
  <c r="M297" i="2"/>
  <c r="W296" i="2"/>
  <c r="V296" i="2"/>
  <c r="M296" i="2"/>
  <c r="V295" i="2"/>
  <c r="W295" i="2" s="1"/>
  <c r="W294" i="2"/>
  <c r="V294" i="2"/>
  <c r="M294" i="2"/>
  <c r="V293" i="2"/>
  <c r="W293" i="2" s="1"/>
  <c r="M293" i="2"/>
  <c r="V292" i="2"/>
  <c r="W292" i="2" s="1"/>
  <c r="M292" i="2"/>
  <c r="V291" i="2"/>
  <c r="W291" i="2" s="1"/>
  <c r="M291" i="2"/>
  <c r="V290" i="2"/>
  <c r="M290" i="2"/>
  <c r="U286" i="2"/>
  <c r="U285" i="2"/>
  <c r="V284" i="2"/>
  <c r="V286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W274" i="2" s="1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W264" i="2" s="1"/>
  <c r="M264" i="2"/>
  <c r="U262" i="2"/>
  <c r="U261" i="2"/>
  <c r="V260" i="2"/>
  <c r="W260" i="2" s="1"/>
  <c r="M260" i="2"/>
  <c r="V259" i="2"/>
  <c r="W259" i="2" s="1"/>
  <c r="M259" i="2"/>
  <c r="V258" i="2"/>
  <c r="W258" i="2" s="1"/>
  <c r="M258" i="2"/>
  <c r="W257" i="2"/>
  <c r="V257" i="2"/>
  <c r="M257" i="2"/>
  <c r="V256" i="2"/>
  <c r="W256" i="2" s="1"/>
  <c r="V255" i="2"/>
  <c r="W255" i="2" s="1"/>
  <c r="M255" i="2"/>
  <c r="V254" i="2"/>
  <c r="M254" i="2"/>
  <c r="U251" i="2"/>
  <c r="U250" i="2"/>
  <c r="V249" i="2"/>
  <c r="W249" i="2" s="1"/>
  <c r="M249" i="2"/>
  <c r="W248" i="2"/>
  <c r="V248" i="2"/>
  <c r="M248" i="2"/>
  <c r="V247" i="2"/>
  <c r="V250" i="2" s="1"/>
  <c r="M247" i="2"/>
  <c r="U245" i="2"/>
  <c r="U244" i="2"/>
  <c r="V243" i="2"/>
  <c r="W243" i="2" s="1"/>
  <c r="M243" i="2"/>
  <c r="V242" i="2"/>
  <c r="W242" i="2" s="1"/>
  <c r="V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W222" i="2"/>
  <c r="V222" i="2"/>
  <c r="M222" i="2"/>
  <c r="V221" i="2"/>
  <c r="W221" i="2" s="1"/>
  <c r="M221" i="2"/>
  <c r="V220" i="2"/>
  <c r="W220" i="2" s="1"/>
  <c r="M220" i="2"/>
  <c r="V219" i="2"/>
  <c r="W219" i="2" s="1"/>
  <c r="M219" i="2"/>
  <c r="U217" i="2"/>
  <c r="U216" i="2"/>
  <c r="V215" i="2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M198" i="2"/>
  <c r="V197" i="2"/>
  <c r="M197" i="2"/>
  <c r="U194" i="2"/>
  <c r="U193" i="2"/>
  <c r="V192" i="2"/>
  <c r="W192" i="2" s="1"/>
  <c r="M192" i="2"/>
  <c r="V191" i="2"/>
  <c r="M191" i="2"/>
  <c r="U189" i="2"/>
  <c r="U188" i="2"/>
  <c r="V187" i="2"/>
  <c r="W187" i="2" s="1"/>
  <c r="M187" i="2"/>
  <c r="W186" i="2"/>
  <c r="V186" i="2"/>
  <c r="M186" i="2"/>
  <c r="V185" i="2"/>
  <c r="W185" i="2" s="1"/>
  <c r="M185" i="2"/>
  <c r="W184" i="2"/>
  <c r="V184" i="2"/>
  <c r="M184" i="2"/>
  <c r="V183" i="2"/>
  <c r="W183" i="2" s="1"/>
  <c r="M183" i="2"/>
  <c r="V182" i="2"/>
  <c r="W182" i="2" s="1"/>
  <c r="M182" i="2"/>
  <c r="W181" i="2"/>
  <c r="V181" i="2"/>
  <c r="M181" i="2"/>
  <c r="V180" i="2"/>
  <c r="W180" i="2" s="1"/>
  <c r="M180" i="2"/>
  <c r="V179" i="2"/>
  <c r="W179" i="2" s="1"/>
  <c r="M179" i="2"/>
  <c r="V178" i="2"/>
  <c r="W178" i="2" s="1"/>
  <c r="W177" i="2"/>
  <c r="V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W172" i="2"/>
  <c r="V172" i="2"/>
  <c r="M172" i="2"/>
  <c r="V171" i="2"/>
  <c r="V170" i="2"/>
  <c r="M170" i="2"/>
  <c r="U168" i="2"/>
  <c r="U167" i="2"/>
  <c r="V166" i="2"/>
  <c r="W166" i="2" s="1"/>
  <c r="M166" i="2"/>
  <c r="V165" i="2"/>
  <c r="W165" i="2" s="1"/>
  <c r="M165" i="2"/>
  <c r="W164" i="2"/>
  <c r="V164" i="2"/>
  <c r="M164" i="2"/>
  <c r="V163" i="2"/>
  <c r="M163" i="2"/>
  <c r="U161" i="2"/>
  <c r="U160" i="2"/>
  <c r="V159" i="2"/>
  <c r="W159" i="2" s="1"/>
  <c r="M159" i="2"/>
  <c r="W158" i="2"/>
  <c r="V158" i="2"/>
  <c r="U156" i="2"/>
  <c r="U155" i="2"/>
  <c r="W154" i="2"/>
  <c r="V154" i="2"/>
  <c r="M154" i="2"/>
  <c r="V153" i="2"/>
  <c r="V156" i="2" s="1"/>
  <c r="M153" i="2"/>
  <c r="U150" i="2"/>
  <c r="U149" i="2"/>
  <c r="W148" i="2"/>
  <c r="V148" i="2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M141" i="2"/>
  <c r="U138" i="2"/>
  <c r="U137" i="2"/>
  <c r="V136" i="2"/>
  <c r="W136" i="2" s="1"/>
  <c r="M136" i="2"/>
  <c r="V135" i="2"/>
  <c r="W135" i="2" s="1"/>
  <c r="M135" i="2"/>
  <c r="V134" i="2"/>
  <c r="M134" i="2"/>
  <c r="U130" i="2"/>
  <c r="U129" i="2"/>
  <c r="V128" i="2"/>
  <c r="W128" i="2" s="1"/>
  <c r="M128" i="2"/>
  <c r="V127" i="2"/>
  <c r="W127" i="2" s="1"/>
  <c r="M127" i="2"/>
  <c r="V126" i="2"/>
  <c r="W126" i="2" s="1"/>
  <c r="M126" i="2"/>
  <c r="V125" i="2"/>
  <c r="M125" i="2"/>
  <c r="U122" i="2"/>
  <c r="U121" i="2"/>
  <c r="V120" i="2"/>
  <c r="W120" i="2" s="1"/>
  <c r="V119" i="2"/>
  <c r="W119" i="2" s="1"/>
  <c r="M119" i="2"/>
  <c r="V118" i="2"/>
  <c r="W118" i="2" s="1"/>
  <c r="W117" i="2"/>
  <c r="V117" i="2"/>
  <c r="M117" i="2"/>
  <c r="V116" i="2"/>
  <c r="M116" i="2"/>
  <c r="U114" i="2"/>
  <c r="U113" i="2"/>
  <c r="V112" i="2"/>
  <c r="W112" i="2" s="1"/>
  <c r="W111" i="2"/>
  <c r="V111" i="2"/>
  <c r="M111" i="2"/>
  <c r="V110" i="2"/>
  <c r="W110" i="2" s="1"/>
  <c r="W109" i="2"/>
  <c r="V109" i="2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W68" i="2"/>
  <c r="V68" i="2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7" i="2" s="1"/>
  <c r="U60" i="2"/>
  <c r="U59" i="2"/>
  <c r="V58" i="2"/>
  <c r="W58" i="2" s="1"/>
  <c r="W57" i="2"/>
  <c r="V57" i="2"/>
  <c r="M57" i="2"/>
  <c r="V56" i="2"/>
  <c r="W56" i="2" s="1"/>
  <c r="M56" i="2"/>
  <c r="V55" i="2"/>
  <c r="U52" i="2"/>
  <c r="U51" i="2"/>
  <c r="V50" i="2"/>
  <c r="W50" i="2" s="1"/>
  <c r="M50" i="2"/>
  <c r="V49" i="2"/>
  <c r="C477" i="2" s="1"/>
  <c r="M49" i="2"/>
  <c r="U45" i="2"/>
  <c r="U44" i="2"/>
  <c r="V43" i="2"/>
  <c r="V45" i="2" s="1"/>
  <c r="M43" i="2"/>
  <c r="U41" i="2"/>
  <c r="U40" i="2"/>
  <c r="V39" i="2"/>
  <c r="V41" i="2" s="1"/>
  <c r="M39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277" i="2" l="1"/>
  <c r="M477" i="2"/>
  <c r="V37" i="2"/>
  <c r="V325" i="2"/>
  <c r="V460" i="2"/>
  <c r="D477" i="2"/>
  <c r="V87" i="2"/>
  <c r="V233" i="2"/>
  <c r="V319" i="2"/>
  <c r="P477" i="2"/>
  <c r="V423" i="2"/>
  <c r="V436" i="2"/>
  <c r="V455" i="2"/>
  <c r="V466" i="2"/>
  <c r="V376" i="2"/>
  <c r="V51" i="2"/>
  <c r="V122" i="2"/>
  <c r="F477" i="2"/>
  <c r="W125" i="2"/>
  <c r="W129" i="2" s="1"/>
  <c r="V149" i="2"/>
  <c r="W141" i="2"/>
  <c r="W149" i="2" s="1"/>
  <c r="V155" i="2"/>
  <c r="V167" i="2"/>
  <c r="W163" i="2"/>
  <c r="W167" i="2" s="1"/>
  <c r="V188" i="2"/>
  <c r="W171" i="2"/>
  <c r="V213" i="2"/>
  <c r="W197" i="2"/>
  <c r="V217" i="2"/>
  <c r="W215" i="2"/>
  <c r="W216" i="2" s="1"/>
  <c r="W43" i="2"/>
  <c r="W44" i="2" s="1"/>
  <c r="W55" i="2"/>
  <c r="W59" i="2" s="1"/>
  <c r="V60" i="2"/>
  <c r="I477" i="2"/>
  <c r="W153" i="2"/>
  <c r="W155" i="2" s="1"/>
  <c r="V194" i="2"/>
  <c r="W191" i="2"/>
  <c r="W193" i="2" s="1"/>
  <c r="V251" i="2"/>
  <c r="W247" i="2"/>
  <c r="W250" i="2" s="1"/>
  <c r="V101" i="2"/>
  <c r="V113" i="2"/>
  <c r="V121" i="2"/>
  <c r="V130" i="2"/>
  <c r="G477" i="2"/>
  <c r="V150" i="2"/>
  <c r="V161" i="2"/>
  <c r="V189" i="2"/>
  <c r="V212" i="2"/>
  <c r="W223" i="2"/>
  <c r="V224" i="2"/>
  <c r="V239" i="2"/>
  <c r="V245" i="2"/>
  <c r="K477" i="2"/>
  <c r="V261" i="2"/>
  <c r="V267" i="2"/>
  <c r="V278" i="2"/>
  <c r="W284" i="2"/>
  <c r="W285" i="2" s="1"/>
  <c r="V285" i="2"/>
  <c r="W290" i="2"/>
  <c r="W298" i="2" s="1"/>
  <c r="V299" i="2"/>
  <c r="V307" i="2"/>
  <c r="W315" i="2"/>
  <c r="W319" i="2" s="1"/>
  <c r="W322" i="2"/>
  <c r="W324" i="2" s="1"/>
  <c r="V324" i="2"/>
  <c r="O477" i="2"/>
  <c r="V359" i="2"/>
  <c r="V365" i="2"/>
  <c r="W372" i="2"/>
  <c r="W375" i="2" s="1"/>
  <c r="W383" i="2"/>
  <c r="W385" i="2" s="1"/>
  <c r="V386" i="2"/>
  <c r="W398" i="2"/>
  <c r="W399" i="2" s="1"/>
  <c r="V399" i="2"/>
  <c r="W402" i="2"/>
  <c r="W403" i="2" s="1"/>
  <c r="V403" i="2"/>
  <c r="Q477" i="2"/>
  <c r="W421" i="2"/>
  <c r="W422" i="2" s="1"/>
  <c r="V431" i="2"/>
  <c r="V437" i="2"/>
  <c r="R477" i="2"/>
  <c r="V450" i="2"/>
  <c r="W452" i="2"/>
  <c r="W455" i="2" s="1"/>
  <c r="V461" i="2"/>
  <c r="W266" i="2"/>
  <c r="V266" i="2"/>
  <c r="W342" i="2"/>
  <c r="V342" i="2"/>
  <c r="W365" i="2"/>
  <c r="W395" i="2"/>
  <c r="V396" i="2"/>
  <c r="V456" i="2"/>
  <c r="U471" i="2"/>
  <c r="W303" i="2"/>
  <c r="V468" i="2"/>
  <c r="U467" i="2"/>
  <c r="V304" i="2"/>
  <c r="J9" i="2"/>
  <c r="W32" i="2"/>
  <c r="W160" i="2"/>
  <c r="W238" i="2"/>
  <c r="V32" i="2"/>
  <c r="V44" i="2"/>
  <c r="W93" i="2"/>
  <c r="W101" i="2" s="1"/>
  <c r="W107" i="2"/>
  <c r="W113" i="2" s="1"/>
  <c r="V129" i="2"/>
  <c r="V168" i="2"/>
  <c r="W198" i="2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W212" i="2" l="1"/>
  <c r="V467" i="2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<sst xmlns="http://schemas.openxmlformats.org/spreadsheetml/2006/main" count="2731" uniqueCount="644">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</sst>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Z477"/>
  <sheetViews>
    <sheetView showGridLines="0" tabSelected="1" topLeftCell="F1" zoomScale="85" zoomScaleNormal="85" zoomScaleSheetLayoutView="100" workbookViewId="0">
      <selection activeCell="U427" sqref="U4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/>
      <c r="I5" s="629"/>
      <c r="J5" s="629"/>
      <c r="K5" s="629"/>
      <c r="M5" s="27" t="s">
        <v>4</v>
      </c>
      <c r="N5" s="624">
        <v>45215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0.79166666666666663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hidden="1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hidden="1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hidden="1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hidden="1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hidden="1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hidden="1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hidden="1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hidden="1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hidden="1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hidden="1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hidden="1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hidden="1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hidden="1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hidden="1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hidden="1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hidden="1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idden="1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hidden="1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hidden="1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hidden="1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hidden="1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hidden="1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hidden="1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hidden="1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hidden="1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hidden="1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hidden="1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hidden="1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hidden="1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500</v>
      </c>
      <c r="V49" s="56">
        <f>IFERROR(IF(U49="",0,CEILING((U49/$H49),1)*$H49),"")</f>
        <v>507.6</v>
      </c>
      <c r="W49" s="42">
        <f>IFERROR(IF(V49=0,"",ROUNDUP(V49/H49,0)*0.02175),"")</f>
        <v>1.0222499999999999</v>
      </c>
      <c r="X49" s="69" t="s">
        <v>48</v>
      </c>
      <c r="Y49" s="70" t="s">
        <v>48</v>
      </c>
      <c r="AC49" s="71"/>
      <c r="AZ49" s="83" t="s">
        <v>65</v>
      </c>
    </row>
    <row r="50" spans="1:52" ht="27" hidden="1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/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46.296296296296291</v>
      </c>
      <c r="V51" s="44">
        <f>IFERROR(V49/H49,"0")+IFERROR(V50/H50,"0")</f>
        <v>47</v>
      </c>
      <c r="W51" s="44">
        <f>IFERROR(IF(W49="",0,W49),"0")+IFERROR(IF(W50="",0,W50),"0")</f>
        <v>1.0222499999999999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500</v>
      </c>
      <c r="V52" s="44">
        <f>IFERROR(SUM(V49:V50),"0")</f>
        <v>507.6</v>
      </c>
      <c r="W52" s="43"/>
      <c r="X52" s="68"/>
      <c r="Y52" s="68"/>
    </row>
    <row r="53" spans="1:52" ht="16.5" hidden="1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hidden="1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hidden="1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hidden="1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hidden="1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hidden="1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hidden="1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hidden="1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hidden="1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hidden="1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hidden="1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hidden="1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hidden="1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hidden="1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hidden="1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hidden="1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hidden="1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hidden="1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hidden="1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hidden="1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hidden="1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hidden="1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hidden="1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hidden="1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hidden="1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idden="1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hidden="1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hidden="1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hidden="1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hidden="1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hidden="1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hidden="1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hidden="1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hidden="1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idden="1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hidden="1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hidden="1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hidden="1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hidden="1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hidden="1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hidden="1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hidden="1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hidden="1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hidden="1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hidden="1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hidden="1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hidden="1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hidden="1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idden="1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hidden="1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hidden="1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hidden="1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hidden="1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hidden="1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hidden="1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hidden="1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hidden="1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hidden="1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hidden="1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hidden="1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idden="1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hidden="1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hidden="1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hidden="1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hidden="1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hidden="1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hidden="1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hidden="1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idden="1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hidden="1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hidden="1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hidden="1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hidden="1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hidden="1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hidden="1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hidden="1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idden="1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hidden="1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hidden="1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hidden="1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hidden="1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hidden="1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hidden="1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hidden="1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idden="1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hidden="1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hidden="1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hidden="1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hidden="1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hidden="1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hidden="1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hidden="1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hidden="1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hidden="1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hidden="1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hidden="1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idden="1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hidden="1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hidden="1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hidden="1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hidden="1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hidden="1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hidden="1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hidden="1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hidden="1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hidden="1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hidden="1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idden="1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hidden="1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hidden="1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hidden="1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hidden="1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hidden="1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hidden="1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idden="1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hidden="1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hidden="1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hidden="1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hidden="1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hidden="1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hidden="1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hidden="1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hidden="1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hidden="1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hidden="1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hidden="1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hidden="1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hidden="1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hidden="1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hidden="1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hidden="1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hidden="1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hidden="1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hidden="1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hidden="1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idden="1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hidden="1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hidden="1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hidden="1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hidden="1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hidden="1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hidden="1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hidden="1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hidden="1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hidden="1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hidden="1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hidden="1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hidden="1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hidden="1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hidden="1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hidden="1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hidden="1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hidden="1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hidden="1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hidden="1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hidden="1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hidden="1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hidden="1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hidden="1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idden="1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hidden="1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hidden="1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hidden="1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idden="1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hidden="1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hidden="1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hidden="1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hidden="1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hidden="1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hidden="1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idden="1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hidden="1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hidden="1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hidden="1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hidden="1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hidden="1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hidden="1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hidden="1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hidden="1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idden="1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0</v>
      </c>
      <c r="V232" s="44">
        <f>IFERROR(V226/H226,"0")+IFERROR(V227/H227,"0")+IFERROR(V228/H228,"0")+IFERROR(V229/H229,"0")+IFERROR(V230/H230,"0")+IFERROR(V231/H231,"0")</f>
        <v>0</v>
      </c>
      <c r="W232" s="44">
        <f>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52" hidden="1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0</v>
      </c>
      <c r="V233" s="44">
        <f>IFERROR(SUM(V226:V231),"0")</f>
        <v>0</v>
      </c>
      <c r="W233" s="43"/>
      <c r="X233" s="68"/>
      <c r="Y233" s="68"/>
    </row>
    <row r="234" spans="1:52" ht="14.25" hidden="1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hidden="1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hidden="1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hidden="1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idden="1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hidden="1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hidden="1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hidden="1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hidden="1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hidden="1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idden="1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hidden="1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hidden="1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hidden="1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hidden="1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hidden="1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idden="1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hidden="1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hidden="1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hidden="1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hidden="1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hidden="1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hidden="1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hidden="1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hidden="1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hidden="1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hidden="1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idden="1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hidden="1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hidden="1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hidden="1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hidden="1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hidden="1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hidden="1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hidden="1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hidden="1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hidden="1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idden="1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hidden="1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hidden="1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hidden="1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hidden="1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hidden="1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idden="1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hidden="1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hidden="1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hidden="1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hidden="1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hidden="1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hidden="1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hidden="1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hidden="1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hidden="1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hidden="1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hidden="1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hidden="1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hidden="1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hidden="1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hidden="1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hidden="1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hidden="1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hidden="1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hidden="1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hidden="1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idden="1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0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68"/>
      <c r="Y298" s="68"/>
    </row>
    <row r="299" spans="1:52" hidden="1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0</v>
      </c>
      <c r="V299" s="44">
        <f>IFERROR(SUM(V290:V297),"0")</f>
        <v>0</v>
      </c>
      <c r="W299" s="43"/>
      <c r="X299" s="68"/>
      <c r="Y299" s="68"/>
    </row>
    <row r="300" spans="1:52" ht="14.25" hidden="1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16000</v>
      </c>
      <c r="V301" s="56">
        <f>IFERROR(IF(U301="",0,CEILING((U301/$H301),1)*$H301),"")</f>
        <v>16005</v>
      </c>
      <c r="W301" s="42">
        <f>IFERROR(IF(V301=0,"",ROUNDUP(V301/H301,0)*0.02175),"")</f>
        <v>23.207249999999998</v>
      </c>
      <c r="X301" s="69" t="s">
        <v>48</v>
      </c>
      <c r="Y301" s="70" t="s">
        <v>48</v>
      </c>
      <c r="AC301" s="71"/>
      <c r="AZ301" s="236" t="s">
        <v>65</v>
      </c>
    </row>
    <row r="302" spans="1:52" ht="27" hidden="1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1066.6666666666667</v>
      </c>
      <c r="V303" s="44">
        <f>IFERROR(V301/H301,"0")+IFERROR(V302/H302,"0")</f>
        <v>1067</v>
      </c>
      <c r="W303" s="44">
        <f>IFERROR(IF(W301="",0,W301),"0")+IFERROR(IF(W302="",0,W302),"0")</f>
        <v>23.207249999999998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16000</v>
      </c>
      <c r="V304" s="44">
        <f>IFERROR(SUM(V301:V302),"0")</f>
        <v>16005</v>
      </c>
      <c r="W304" s="43"/>
      <c r="X304" s="68"/>
      <c r="Y304" s="68"/>
    </row>
    <row r="305" spans="1:52" ht="14.25" hidden="1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hidden="1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hidden="1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hidden="1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hidden="1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hidden="1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hidden="1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hidden="1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hidden="1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hidden="1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hidden="1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hidden="1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hidden="1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hidden="1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idden="1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hidden="1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hidden="1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hidden="1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hidden="1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idden="1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hidden="1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hidden="1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hidden="1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hidden="1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hidden="1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hidden="1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idden="1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hidden="1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hidden="1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hidden="1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hidden="1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hidden="1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hidden="1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hidden="1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hidden="1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hidden="1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hidden="1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idden="1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hidden="1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hidden="1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hidden="1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hidden="1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hidden="1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hidden="1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hidden="1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hidden="1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hidden="1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hidden="1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hidden="1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hidden="1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hidden="1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hidden="1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hidden="1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idden="1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hidden="1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hidden="1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hidden="1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hidden="1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hidden="1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hidden="1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idden="1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hidden="1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hidden="1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hidden="1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idden="1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hidden="1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hidden="1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hidden="1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hidden="1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hidden="1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idden="1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hidden="1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hidden="1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hidden="1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hidden="1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hidden="1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hidden="1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hidden="1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hidden="1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hidden="1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idden="1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hidden="1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hidden="1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hidden="1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hidden="1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hidden="1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hidden="1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hidden="1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hidden="1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hidden="1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idden="1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hidden="1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hidden="1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hidden="1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hidden="1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hidden="1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hidden="1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hidden="1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hidden="1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hidden="1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hidden="1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hidden="1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hidden="1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1200</v>
      </c>
      <c r="V408" s="56">
        <f t="shared" ref="V408:V416" si="18">IFERROR(IF(U408="",0,CEILING((U408/$H408),1)*$H408),"")</f>
        <v>1203.8400000000001</v>
      </c>
      <c r="W408" s="42">
        <f>IFERROR(IF(V408=0,"",ROUNDUP(V408/H408,0)*0.01196),"")</f>
        <v>2.72688</v>
      </c>
      <c r="X408" s="69" t="s">
        <v>48</v>
      </c>
      <c r="Y408" s="70" t="s">
        <v>48</v>
      </c>
      <c r="AC408" s="71"/>
      <c r="AZ408" s="286" t="s">
        <v>65</v>
      </c>
    </row>
    <row r="409" spans="1:52" ht="27" hidden="1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hidden="1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hidden="1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hidden="1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hidden="1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hidden="1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hidden="1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hidden="1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227.27272727272725</v>
      </c>
      <c r="V417" s="44">
        <f>IFERROR(V408/H408,"0")+IFERROR(V409/H409,"0")+IFERROR(V410/H410,"0")+IFERROR(V411/H411,"0")+IFERROR(V412/H412,"0")+IFERROR(V413/H413,"0")+IFERROR(V414/H414,"0")+IFERROR(V415/H415,"0")+IFERROR(V416/H416,"0")</f>
        <v>228.00000000000003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2.72688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1200</v>
      </c>
      <c r="V418" s="44">
        <f>IFERROR(SUM(V408:V416),"0")</f>
        <v>1203.8400000000001</v>
      </c>
      <c r="W418" s="43"/>
      <c r="X418" s="68"/>
      <c r="Y418" s="68"/>
    </row>
    <row r="419" spans="1:52" ht="14.25" hidden="1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hidden="1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hidden="1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idden="1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hidden="1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hidden="1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hidden="1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100</v>
      </c>
      <c r="V426" s="56">
        <f t="shared" si="19"/>
        <v>100.32000000000001</v>
      </c>
      <c r="W426" s="42">
        <f>IFERROR(IF(V426=0,"",ROUNDUP(V426/H426,0)*0.01196),"")</f>
        <v>0.22724</v>
      </c>
      <c r="X426" s="69" t="s">
        <v>48</v>
      </c>
      <c r="Y426" s="70" t="s">
        <v>48</v>
      </c>
      <c r="AC426" s="71"/>
      <c r="AZ426" s="298" t="s">
        <v>65</v>
      </c>
    </row>
    <row r="427" spans="1:52" ht="27" hidden="1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hidden="1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hidden="1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hidden="1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18.939393939393938</v>
      </c>
      <c r="V431" s="44">
        <f>IFERROR(V425/H425,"0")+IFERROR(V426/H426,"0")+IFERROR(V427/H427,"0")+IFERROR(V428/H428,"0")+IFERROR(V429/H429,"0")+IFERROR(V430/H430,"0")</f>
        <v>19</v>
      </c>
      <c r="W431" s="44">
        <f>IFERROR(IF(W425="",0,W425),"0")+IFERROR(IF(W426="",0,W426),"0")+IFERROR(IF(W427="",0,W427),"0")+IFERROR(IF(W428="",0,W428),"0")+IFERROR(IF(W429="",0,W429),"0")+IFERROR(IF(W430="",0,W430),"0")</f>
        <v>0.22724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100</v>
      </c>
      <c r="V432" s="44">
        <f>IFERROR(SUM(V425:V430),"0")</f>
        <v>100.32000000000001</v>
      </c>
      <c r="W432" s="43"/>
      <c r="X432" s="68"/>
      <c r="Y432" s="68"/>
    </row>
    <row r="433" spans="1:52" ht="14.25" hidden="1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hidden="1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hidden="1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hidden="1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hidden="1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hidden="1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hidden="1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hidden="1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hidden="1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hidden="1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hidden="1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hidden="1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hidden="1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hidden="1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hidden="1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hidden="1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idden="1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hidden="1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hidden="1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hidden="1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hidden="1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hidden="1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idden="1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hidden="1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hidden="1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hidden="1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hidden="1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hidden="1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hidden="1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hidden="1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hidden="1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hidden="1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hidden="1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hidden="1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17800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17816.759999999998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18422.858585858583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18440.399999999998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26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26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19072.858585858583</v>
      </c>
      <c r="V470" s="44">
        <f>GrossWeightTotalR+PalletQtyTotalR*25</f>
        <v>19090.399999999998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1359.1750841750843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1361</v>
      </c>
      <c r="W471" s="43"/>
      <c r="X471" s="68"/>
      <c r="Y471" s="68"/>
    </row>
    <row r="472" spans="1:28" ht="14.25" hidden="1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27.183619999999998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507.6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0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16005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1304.1600000000001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066,67"/>
        <filter val="1 200,00"/>
        <filter val="1 359,18"/>
        <filter val="100,00"/>
        <filter val="16 000,00"/>
        <filter val="17 800,00"/>
        <filter val="18 422,86"/>
        <filter val="18,94"/>
        <filter val="19 072,86"/>
        <filter val="227,27"/>
        <filter val="26"/>
        <filter val="46,30"/>
        <filter val="500,00"/>
      </filters>
    </filterColumn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