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7C7DE65-F0AE-4BEE-B6FD-C1BBD32D82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X200" i="1" s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X134" i="1" s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X91" i="1" s="1"/>
  <c r="W89" i="1"/>
  <c r="N89" i="1"/>
  <c r="W88" i="1"/>
  <c r="X88" i="1" s="1"/>
  <c r="N88" i="1"/>
  <c r="X87" i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W51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V520" i="1" s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92" i="1" l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X381" i="1"/>
  <c r="W32" i="1"/>
  <c r="X26" i="1"/>
  <c r="X32" i="1" s="1"/>
  <c r="W33" i="1"/>
  <c r="W36" i="1"/>
  <c r="W520" i="1" s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<sst xmlns="http://schemas.openxmlformats.org/spreadsheetml/2006/main" count="2228" uniqueCount="751">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</sst>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3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50</v>
      </c>
      <c r="W49" s="349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135</v>
      </c>
      <c r="W50" s="349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54.629629629629633</v>
      </c>
      <c r="W51" s="350">
        <f>IFERROR(W49/H49,"0")+IFERROR(W50/H50,"0")</f>
        <v>55</v>
      </c>
      <c r="X51" s="350">
        <f>IFERROR(IF(X49="",0,X49),"0")+IFERROR(IF(X50="",0,X50),"0")</f>
        <v>0.48524999999999996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185</v>
      </c>
      <c r="W52" s="350">
        <f>IFERROR(SUM(W49:W50),"0")</f>
        <v>189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18.518518518518519</v>
      </c>
      <c r="W59" s="350">
        <f>IFERROR(W55/H55,"0")+IFERROR(W56/H56,"0")+IFERROR(W57/H57,"0")+IFERROR(W58/H58,"0")</f>
        <v>19</v>
      </c>
      <c r="X59" s="350">
        <f>IFERROR(IF(X55="",0,X55),"0")+IFERROR(IF(X56="",0,X56),"0")+IFERROR(IF(X57="",0,X57),"0")+IFERROR(IF(X58="",0,X58),"0")</f>
        <v>0.41324999999999995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200</v>
      </c>
      <c r="W60" s="350">
        <f>IFERROR(SUM(W55:W58),"0")</f>
        <v>205.20000000000002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200</v>
      </c>
      <c r="W65" s="349">
        <f t="shared" si="2"/>
        <v>201.6</v>
      </c>
      <c r="X65" s="36">
        <f t="shared" si="3"/>
        <v>0.39149999999999996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10</v>
      </c>
      <c r="W70" s="349">
        <f t="shared" si="2"/>
        <v>12</v>
      </c>
      <c r="X70" s="36">
        <f>IFERROR(IF(W70=0,"",ROUNDUP(W70/H70,0)*0.00753),"")</f>
        <v>3.0120000000000001E-2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180</v>
      </c>
      <c r="W71" s="349">
        <f t="shared" si="2"/>
        <v>180</v>
      </c>
      <c r="X71" s="36">
        <f t="shared" ref="X71:X77" si="4">IFERROR(IF(W71=0,"",ROUNDUP(W71/H71,0)*0.00937),"")</f>
        <v>0.42164999999999997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630</v>
      </c>
      <c r="W77" s="349">
        <f t="shared" si="2"/>
        <v>630</v>
      </c>
      <c r="X77" s="36">
        <f t="shared" si="4"/>
        <v>1.3118000000000001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40</v>
      </c>
      <c r="W78" s="349">
        <f t="shared" si="2"/>
        <v>41.6</v>
      </c>
      <c r="X78" s="36">
        <f>IFERROR(IF(W78=0,"",ROUNDUP(W78/H78,0)*0.00753),"")</f>
        <v>9.7890000000000005E-2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1629</v>
      </c>
      <c r="W82" s="349">
        <f t="shared" si="2"/>
        <v>1629</v>
      </c>
      <c r="X82" s="36">
        <f>IFERROR(IF(W82=0,"",ROUNDUP(W82/H82,0)*0.00937),"")</f>
        <v>3.39194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580.69047619047615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582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5.6448999999999998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2689</v>
      </c>
      <c r="W85" s="350">
        <f>IFERROR(SUM(W63:W83),"0")</f>
        <v>2694.2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24.5</v>
      </c>
      <c r="W101" s="349">
        <f t="shared" si="5"/>
        <v>25.2</v>
      </c>
      <c r="X101" s="36">
        <f>IFERROR(IF(W101=0,"",ROUNDUP(W101/H101,0)*0.00753),"")</f>
        <v>6.7769999999999997E-2</v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8.75</v>
      </c>
      <c r="W102" s="350">
        <f>IFERROR(W94/H94,"0")+IFERROR(W95/H95,"0")+IFERROR(W96/H96,"0")+IFERROR(W97/H97,"0")+IFERROR(W98/H98,"0")+IFERROR(W99/H99,"0")+IFERROR(W100/H100,"0")+IFERROR(W101/H101,"0")</f>
        <v>9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6.7769999999999997E-2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24.5</v>
      </c>
      <c r="W103" s="350">
        <f>IFERROR(SUM(W94:W101),"0")</f>
        <v>25.2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90</v>
      </c>
      <c r="W105" s="349">
        <f t="shared" ref="W105:W115" si="6">IFERROR(IF(V105="",0,CEILING((V105/$H105),1)*$H105),"")</f>
        <v>92.4</v>
      </c>
      <c r="X105" s="36">
        <f>IFERROR(IF(W105=0,"",ROUNDUP(W105/H105,0)*0.02175),"")</f>
        <v>0.23924999999999999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110</v>
      </c>
      <c r="W107" s="349">
        <f t="shared" si="6"/>
        <v>117.60000000000001</v>
      </c>
      <c r="X107" s="36">
        <f>IFERROR(IF(W107=0,"",ROUNDUP(W107/H107,0)*0.02175),"")</f>
        <v>0.30449999999999999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56.1</v>
      </c>
      <c r="W110" s="349">
        <f t="shared" si="6"/>
        <v>58.080000000000005</v>
      </c>
      <c r="X110" s="36">
        <f>IFERROR(IF(W110=0,"",ROUNDUP(W110/H110,0)*0.00753),"")</f>
        <v>0.16566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102.6</v>
      </c>
      <c r="W111" s="349">
        <f t="shared" si="6"/>
        <v>102.60000000000001</v>
      </c>
      <c r="X111" s="36">
        <f>IFERROR(IF(W111=0,"",ROUNDUP(W111/H111,0)*0.00753),"")</f>
        <v>0.28614000000000001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15</v>
      </c>
      <c r="W114" s="349">
        <f t="shared" si="6"/>
        <v>15</v>
      </c>
      <c r="X114" s="36">
        <f>IFERROR(IF(W114=0,"",ROUNDUP(W114/H114,0)*0.00753),"")</f>
        <v>3.7650000000000003E-2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88.059523809523796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90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1.0331999999999999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373.70000000000005</v>
      </c>
      <c r="W117" s="350">
        <f>IFERROR(SUM(W105:W115),"0")</f>
        <v>385.68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500</v>
      </c>
      <c r="W131" s="349">
        <f>IFERROR(IF(V131="",0,CEILING((V131/$H131),1)*$H131),"")</f>
        <v>504</v>
      </c>
      <c r="X131" s="36">
        <f>IFERROR(IF(W131=0,"",ROUNDUP(W131/H131,0)*0.02175),"")</f>
        <v>1.3049999999999999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737.1</v>
      </c>
      <c r="W133" s="349">
        <f>IFERROR(IF(V133="",0,CEILING((V133/$H133),1)*$H133),"")</f>
        <v>737.1</v>
      </c>
      <c r="X133" s="36">
        <f>IFERROR(IF(W133=0,"",ROUNDUP(W133/H133,0)*0.00753),"")</f>
        <v>2.0556900000000002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332.52380952380952</v>
      </c>
      <c r="W134" s="350">
        <f>IFERROR(W130/H130,"0")+IFERROR(W131/H131,"0")+IFERROR(W132/H132,"0")+IFERROR(W133/H133,"0")</f>
        <v>333</v>
      </c>
      <c r="X134" s="350">
        <f>IFERROR(IF(X130="",0,X130),"0")+IFERROR(IF(X131="",0,X131),"0")+IFERROR(IF(X132="",0,X132),"0")+IFERROR(IF(X133="",0,X133),"0")</f>
        <v>3.36069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1237.0999999999999</v>
      </c>
      <c r="W135" s="350">
        <f>IFERROR(SUM(W130:W133),"0")</f>
        <v>1241.0999999999999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100</v>
      </c>
      <c r="W146" s="349">
        <f t="shared" ref="W146:W154" si="8">IFERROR(IF(V146="",0,CEILING((V146/$H146),1)*$H146),"")</f>
        <v>100.80000000000001</v>
      </c>
      <c r="X146" s="36">
        <f>IFERROR(IF(W146=0,"",ROUNDUP(W146/H146,0)*0.00753),"")</f>
        <v>0.18071999999999999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150</v>
      </c>
      <c r="W148" s="349">
        <f t="shared" si="8"/>
        <v>151.20000000000002</v>
      </c>
      <c r="X148" s="36">
        <f>IFERROR(IF(W148=0,"",ROUNDUP(W148/H148,0)*0.00753),"")</f>
        <v>0.27107999999999999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87.5</v>
      </c>
      <c r="W149" s="349">
        <f t="shared" si="8"/>
        <v>88.2</v>
      </c>
      <c r="X149" s="36">
        <f>IFERROR(IF(W149=0,"",ROUNDUP(W149/H149,0)*0.00502),"")</f>
        <v>0.21084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122.5</v>
      </c>
      <c r="W151" s="349">
        <f t="shared" si="8"/>
        <v>123.9</v>
      </c>
      <c r="X151" s="36">
        <f>IFERROR(IF(W151=0,"",ROUNDUP(W151/H151,0)*0.00502),"")</f>
        <v>0.29618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140</v>
      </c>
      <c r="W152" s="349">
        <f t="shared" si="8"/>
        <v>140.70000000000002</v>
      </c>
      <c r="X152" s="36">
        <f>IFERROR(IF(W152=0,"",ROUNDUP(W152/H152,0)*0.00502),"")</f>
        <v>0.33634000000000003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226.19047619047618</v>
      </c>
      <c r="W155" s="350">
        <f>IFERROR(W146/H146,"0")+IFERROR(W147/H147,"0")+IFERROR(W148/H148,"0")+IFERROR(W149/H149,"0")+IFERROR(W150/H150,"0")+IFERROR(W151/H151,"0")+IFERROR(W152/H152,"0")+IFERROR(W153/H153,"0")+IFERROR(W154/H154,"0")</f>
        <v>228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1.2951600000000001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600</v>
      </c>
      <c r="W156" s="350">
        <f>IFERROR(SUM(W146:W154),"0")</f>
        <v>604.80000000000007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120</v>
      </c>
      <c r="W169" s="349">
        <f>IFERROR(IF(V169="",0,CEILING((V169/$H169),1)*$H169),"")</f>
        <v>124.2</v>
      </c>
      <c r="X169" s="36">
        <f>IFERROR(IF(W169=0,"",ROUNDUP(W169/H169,0)*0.00937),"")</f>
        <v>0.21551000000000001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110</v>
      </c>
      <c r="W171" s="349">
        <f>IFERROR(IF(V171="",0,CEILING((V171/$H171),1)*$H171),"")</f>
        <v>113.4</v>
      </c>
      <c r="X171" s="36">
        <f>IFERROR(IF(W171=0,"",ROUNDUP(W171/H171,0)*0.00937),"")</f>
        <v>0.19677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110</v>
      </c>
      <c r="W172" s="349">
        <f>IFERROR(IF(V172="",0,CEILING((V172/$H172),1)*$H172),"")</f>
        <v>113.4</v>
      </c>
      <c r="X172" s="36">
        <f>IFERROR(IF(W172=0,"",ROUNDUP(W172/H172,0)*0.00937),"")</f>
        <v>0.19677</v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62.962962962962962</v>
      </c>
      <c r="W173" s="350">
        <f>IFERROR(W169/H169,"0")+IFERROR(W170/H170,"0")+IFERROR(W171/H171,"0")+IFERROR(W172/H172,"0")</f>
        <v>65</v>
      </c>
      <c r="X173" s="350">
        <f>IFERROR(IF(X169="",0,X169),"0")+IFERROR(IF(X170="",0,X170),"0")+IFERROR(IF(X171="",0,X171),"0")+IFERROR(IF(X172="",0,X172),"0")</f>
        <v>0.60904999999999998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340</v>
      </c>
      <c r="W174" s="350">
        <f>IFERROR(SUM(W169:W172),"0")</f>
        <v>351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150</v>
      </c>
      <c r="W177" s="349">
        <f t="shared" si="9"/>
        <v>156.6</v>
      </c>
      <c r="X177" s="36">
        <f>IFERROR(IF(W177=0,"",ROUNDUP(W177/H177,0)*0.02175),"")</f>
        <v>0.39149999999999996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360</v>
      </c>
      <c r="W182" s="349">
        <f t="shared" si="9"/>
        <v>360</v>
      </c>
      <c r="X182" s="36">
        <f>IFERROR(IF(W182=0,"",ROUNDUP(W182/H182,0)*0.00753),"")</f>
        <v>1.1294999999999999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280</v>
      </c>
      <c r="W184" s="349">
        <f t="shared" si="9"/>
        <v>280.8</v>
      </c>
      <c r="X184" s="36">
        <f>IFERROR(IF(W184=0,"",ROUNDUP(W184/H184,0)*0.00753),"")</f>
        <v>0.88101000000000007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832</v>
      </c>
      <c r="W186" s="349">
        <f t="shared" si="9"/>
        <v>832.8</v>
      </c>
      <c r="X186" s="36">
        <f t="shared" ref="X186:X192" si="10">IFERROR(IF(W186=0,"",ROUNDUP(W186/H186,0)*0.00753),"")</f>
        <v>2.6129100000000003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955.2</v>
      </c>
      <c r="W188" s="349">
        <f t="shared" si="9"/>
        <v>955.19999999999993</v>
      </c>
      <c r="X188" s="36">
        <f t="shared" si="10"/>
        <v>2.9969399999999999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80</v>
      </c>
      <c r="W191" s="349">
        <f t="shared" si="9"/>
        <v>81.599999999999994</v>
      </c>
      <c r="X191" s="36">
        <f t="shared" si="10"/>
        <v>0.25602000000000003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280</v>
      </c>
      <c r="W192" s="349">
        <f t="shared" si="9"/>
        <v>280.8</v>
      </c>
      <c r="X192" s="36">
        <f t="shared" si="10"/>
        <v>0.88101000000000007</v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1178.5747126436781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1181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9.1488899999999997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2937.2</v>
      </c>
      <c r="W194" s="350">
        <f>IFERROR(SUM(W176:W192),"0")</f>
        <v>2947.8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36</v>
      </c>
      <c r="W198" s="349">
        <f>IFERROR(IF(V198="",0,CEILING((V198/$H198),1)*$H198),"")</f>
        <v>36</v>
      </c>
      <c r="X198" s="36">
        <f>IFERROR(IF(W198=0,"",ROUNDUP(W198/H198,0)*0.00753),"")</f>
        <v>0.11295000000000001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100</v>
      </c>
      <c r="W199" s="349">
        <f>IFERROR(IF(V199="",0,CEILING((V199/$H199),1)*$H199),"")</f>
        <v>100.8</v>
      </c>
      <c r="X199" s="36">
        <f>IFERROR(IF(W199=0,"",ROUNDUP(W199/H199,0)*0.00753),"")</f>
        <v>0.31625999999999999</v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56.666666666666671</v>
      </c>
      <c r="W200" s="350">
        <f>IFERROR(W196/H196,"0")+IFERROR(W197/H197,"0")+IFERROR(W198/H198,"0")+IFERROR(W199/H199,"0")</f>
        <v>57</v>
      </c>
      <c r="X200" s="350">
        <f>IFERROR(IF(X196="",0,X196),"0")+IFERROR(IF(X197="",0,X197),"0")+IFERROR(IF(X198="",0,X198),"0")+IFERROR(IF(X199="",0,X199),"0")</f>
        <v>0.42920999999999998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136</v>
      </c>
      <c r="W201" s="350">
        <f>IFERROR(SUM(W196:W199),"0")</f>
        <v>136.80000000000001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60</v>
      </c>
      <c r="W206" s="349">
        <f t="shared" si="11"/>
        <v>69.599999999999994</v>
      </c>
      <c r="X206" s="36">
        <f>IFERROR(IF(W206=0,"",ROUNDUP(W206/H206,0)*0.02175),"")</f>
        <v>0.1305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44</v>
      </c>
      <c r="W209" s="349">
        <f t="shared" si="11"/>
        <v>44</v>
      </c>
      <c r="X209" s="36">
        <f>IFERROR(IF(W209=0,"",ROUNDUP(W209/H209,0)*0.00937),"")</f>
        <v>0.10306999999999999</v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16.172413793103448</v>
      </c>
      <c r="W210" s="350">
        <f>IFERROR(W204/H204,"0")+IFERROR(W205/H205,"0")+IFERROR(W206/H206,"0")+IFERROR(W207/H207,"0")+IFERROR(W208/H208,"0")+IFERROR(W209/H209,"0")</f>
        <v>17</v>
      </c>
      <c r="X210" s="350">
        <f>IFERROR(IF(X204="",0,X204),"0")+IFERROR(IF(X205="",0,X205),"0")+IFERROR(IF(X206="",0,X206),"0")+IFERROR(IF(X207="",0,X207),"0")+IFERROR(IF(X208="",0,X208),"0")+IFERROR(IF(X209="",0,X209),"0")</f>
        <v>0.23357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104</v>
      </c>
      <c r="W211" s="350">
        <f>IFERROR(SUM(W204:W209),"0")</f>
        <v>113.6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210</v>
      </c>
      <c r="W213" s="349">
        <f>IFERROR(IF(V213="",0,CEILING((V213/$H213),1)*$H213),"")</f>
        <v>210</v>
      </c>
      <c r="X213" s="36">
        <f>IFERROR(IF(W213=0,"",ROUNDUP(W213/H213,0)*0.00502),"")</f>
        <v>0.502</v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100</v>
      </c>
      <c r="W214" s="350">
        <f>IFERROR(W213/H213,"0")</f>
        <v>100</v>
      </c>
      <c r="X214" s="350">
        <f>IFERROR(IF(X213="",0,X213),"0")</f>
        <v>0.502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210</v>
      </c>
      <c r="W215" s="350">
        <f>IFERROR(SUM(W213:W213),"0")</f>
        <v>210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100</v>
      </c>
      <c r="W220" s="349">
        <f t="shared" si="12"/>
        <v>104.39999999999999</v>
      </c>
      <c r="X220" s="36">
        <f>IFERROR(IF(W220=0,"",ROUNDUP(W220/H220,0)*0.02175),"")</f>
        <v>0.19574999999999998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120</v>
      </c>
      <c r="W223" s="349">
        <f t="shared" si="12"/>
        <v>120</v>
      </c>
      <c r="X223" s="36">
        <f>IFERROR(IF(W223=0,"",ROUNDUP(W223/H223,0)*0.00937),"")</f>
        <v>0.28110000000000002</v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38.620689655172413</v>
      </c>
      <c r="W224" s="350">
        <f>IFERROR(W218/H218,"0")+IFERROR(W219/H219,"0")+IFERROR(W220/H220,"0")+IFERROR(W221/H221,"0")+IFERROR(W222/H222,"0")+IFERROR(W223/H223,"0")</f>
        <v>39</v>
      </c>
      <c r="X224" s="350">
        <f>IFERROR(IF(X218="",0,X218),"0")+IFERROR(IF(X219="",0,X219),"0")+IFERROR(IF(X220="",0,X220),"0")+IFERROR(IF(X221="",0,X221),"0")+IFERROR(IF(X222="",0,X222),"0")+IFERROR(IF(X223="",0,X223),"0")</f>
        <v>0.47685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220</v>
      </c>
      <c r="W225" s="350">
        <f>IFERROR(SUM(W218:W223),"0")</f>
        <v>224.39999999999998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19.600000000000001</v>
      </c>
      <c r="W254" s="349">
        <f>IFERROR(IF(V254="",0,CEILING((V254/$H254),1)*$H254),"")</f>
        <v>20.16</v>
      </c>
      <c r="X254" s="36">
        <f>IFERROR(IF(W254=0,"",ROUNDUP(W254/H254,0)*0.00502),"")</f>
        <v>6.0240000000000002E-2</v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11.666666666666668</v>
      </c>
      <c r="W255" s="350">
        <f>IFERROR(W251/H251,"0")+IFERROR(W252/H252,"0")+IFERROR(W253/H253,"0")+IFERROR(W254/H254,"0")</f>
        <v>12</v>
      </c>
      <c r="X255" s="350">
        <f>IFERROR(IF(X251="",0,X251),"0")+IFERROR(IF(X252="",0,X252),"0")+IFERROR(IF(X253="",0,X253),"0")+IFERROR(IF(X254="",0,X254),"0")</f>
        <v>6.0240000000000002E-2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19.600000000000001</v>
      </c>
      <c r="W256" s="350">
        <f>IFERROR(SUM(W251:W254),"0")</f>
        <v>20.16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59.400000000000013</v>
      </c>
      <c r="W265" s="349">
        <f t="shared" si="15"/>
        <v>59.4</v>
      </c>
      <c r="X265" s="36">
        <f>IFERROR(IF(W265=0,"",ROUNDUP(W265/H265,0)*0.00753),"")</f>
        <v>0.22590000000000002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30.000000000000007</v>
      </c>
      <c r="W267" s="350">
        <f>IFERROR(W258/H258,"0")+IFERROR(W259/H259,"0")+IFERROR(W260/H260,"0")+IFERROR(W261/H261,"0")+IFERROR(W262/H262,"0")+IFERROR(W263/H263,"0")+IFERROR(W264/H264,"0")+IFERROR(W265/H265,"0")+IFERROR(W266/H266,"0")</f>
        <v>30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0.22590000000000002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59.400000000000013</v>
      </c>
      <c r="W268" s="350">
        <f>IFERROR(SUM(W258:W266),"0")</f>
        <v>59.4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30</v>
      </c>
      <c r="W270" s="349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100</v>
      </c>
      <c r="W271" s="349">
        <f>IFERROR(IF(V271="",0,CEILING((V271/$H271),1)*$H271),"")</f>
        <v>101.39999999999999</v>
      </c>
      <c r="X271" s="36">
        <f>IFERROR(IF(W271=0,"",ROUNDUP(W271/H271,0)*0.02175),"")</f>
        <v>0.28275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16.391941391941394</v>
      </c>
      <c r="W273" s="350">
        <f>IFERROR(W270/H270,"0")+IFERROR(W271/H271,"0")+IFERROR(W272/H272,"0")</f>
        <v>17</v>
      </c>
      <c r="X273" s="350">
        <f>IFERROR(IF(X270="",0,X270),"0")+IFERROR(IF(X271="",0,X271),"0")+IFERROR(IF(X272="",0,X272),"0")</f>
        <v>0.36975000000000002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130</v>
      </c>
      <c r="W274" s="350">
        <f>IFERROR(SUM(W270:W272),"0")</f>
        <v>135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85</v>
      </c>
      <c r="W278" s="349">
        <f>IFERROR(IF(V278="",0,CEILING((V278/$H278),1)*$H278),"")</f>
        <v>86.699999999999989</v>
      </c>
      <c r="X278" s="36">
        <f>IFERROR(IF(W278=0,"",ROUNDUP(W278/H278,0)*0.00753),"")</f>
        <v>0.25602000000000003</v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33.333333333333336</v>
      </c>
      <c r="W279" s="350">
        <f>IFERROR(W276/H276,"0")+IFERROR(W277/H277,"0")+IFERROR(W278/H278,"0")</f>
        <v>34</v>
      </c>
      <c r="X279" s="350">
        <f>IFERROR(IF(X276="",0,X276),"0")+IFERROR(IF(X277="",0,X277),"0")+IFERROR(IF(X278="",0,X278),"0")</f>
        <v>0.25602000000000003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85</v>
      </c>
      <c r="W280" s="350">
        <f>IFERROR(SUM(W276:W278),"0")</f>
        <v>86.699999999999989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1004.5</v>
      </c>
      <c r="W311" s="349">
        <f>IFERROR(IF(V311="",0,CEILING((V311/$H311),1)*$H311),"")</f>
        <v>1005.9000000000001</v>
      </c>
      <c r="X311" s="36">
        <f>IFERROR(IF(W311=0,"",ROUNDUP(W311/H311,0)*0.00753),"")</f>
        <v>3.6068700000000002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729.4</v>
      </c>
      <c r="W312" s="349">
        <f>IFERROR(IF(V312="",0,CEILING((V312/$H312),1)*$H312),"")</f>
        <v>730.80000000000007</v>
      </c>
      <c r="X312" s="36">
        <f>IFERROR(IF(W312=0,"",ROUNDUP(W312/H312,0)*0.00753),"")</f>
        <v>2.6204399999999999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825.66666666666663</v>
      </c>
      <c r="W313" s="350">
        <f>IFERROR(W310/H310,"0")+IFERROR(W311/H311,"0")+IFERROR(W312/H312,"0")</f>
        <v>827</v>
      </c>
      <c r="X313" s="350">
        <f>IFERROR(IF(X310="",0,X310),"0")+IFERROR(IF(X311="",0,X311),"0")+IFERROR(IF(X312="",0,X312),"0")</f>
        <v>6.2273100000000001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1733.9</v>
      </c>
      <c r="W314" s="350">
        <f>IFERROR(SUM(W310:W312),"0")</f>
        <v>1736.7000000000003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1100</v>
      </c>
      <c r="W328" s="349">
        <f t="shared" si="17"/>
        <v>1110</v>
      </c>
      <c r="X328" s="36">
        <f>IFERROR(IF(W328=0,"",ROUNDUP(W328/H328,0)*0.02175),"")</f>
        <v>1.6094999999999999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1100</v>
      </c>
      <c r="W330" s="349">
        <f t="shared" si="17"/>
        <v>1110</v>
      </c>
      <c r="X330" s="36">
        <f>IFERROR(IF(W330=0,"",ROUNDUP(W330/H330,0)*0.02175),"")</f>
        <v>1.6094999999999999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50</v>
      </c>
      <c r="W332" s="349">
        <f t="shared" si="17"/>
        <v>50</v>
      </c>
      <c r="X332" s="36">
        <f>IFERROR(IF(W332=0,"",ROUNDUP(W332/H332,0)*0.00937),"")</f>
        <v>9.3700000000000006E-2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156.66666666666666</v>
      </c>
      <c r="W334" s="350">
        <f>IFERROR(W326/H326,"0")+IFERROR(W327/H327,"0")+IFERROR(W328/H328,"0")+IFERROR(W329/H329,"0")+IFERROR(W330/H330,"0")+IFERROR(W331/H331,"0")+IFERROR(W332/H332,"0")+IFERROR(W333/H333,"0")</f>
        <v>158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3.3127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2250</v>
      </c>
      <c r="W335" s="350">
        <f>IFERROR(SUM(W326:W333),"0")</f>
        <v>2270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1200</v>
      </c>
      <c r="W337" s="349">
        <f>IFERROR(IF(V337="",0,CEILING((V337/$H337),1)*$H337),"")</f>
        <v>1200</v>
      </c>
      <c r="X337" s="36">
        <f>IFERROR(IF(W337=0,"",ROUNDUP(W337/H337,0)*0.02175),"")</f>
        <v>1.7399999999999998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80</v>
      </c>
      <c r="W340" s="350">
        <f>IFERROR(W337/H337,"0")+IFERROR(W338/H338,"0")+IFERROR(W339/H339,"0")</f>
        <v>80</v>
      </c>
      <c r="X340" s="350">
        <f>IFERROR(IF(X337="",0,X337),"0")+IFERROR(IF(X338="",0,X338),"0")+IFERROR(IF(X339="",0,X339),"0")</f>
        <v>1.7399999999999998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1200</v>
      </c>
      <c r="W341" s="350">
        <f>IFERROR(SUM(W337:W339),"0")</f>
        <v>1200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20</v>
      </c>
      <c r="W366" s="349">
        <f>IFERROR(IF(V366="",0,CEILING((V366/$H366),1)*$H366),"")</f>
        <v>23.4</v>
      </c>
      <c r="X366" s="36">
        <f>IFERROR(IF(W366=0,"",ROUNDUP(W366/H366,0)*0.02175),"")</f>
        <v>6.5250000000000002E-2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2.5641025641025643</v>
      </c>
      <c r="W370" s="350">
        <f>IFERROR(W366/H366,"0")+IFERROR(W367/H367,"0")+IFERROR(W368/H368,"0")+IFERROR(W369/H369,"0")</f>
        <v>3</v>
      </c>
      <c r="X370" s="350">
        <f>IFERROR(IF(X366="",0,X366),"0")+IFERROR(IF(X367="",0,X367),"0")+IFERROR(IF(X368="",0,X368),"0")+IFERROR(IF(X369="",0,X369),"0")</f>
        <v>6.5250000000000002E-2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20</v>
      </c>
      <c r="W371" s="350">
        <f>IFERROR(SUM(W366:W369),"0")</f>
        <v>23.4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150</v>
      </c>
      <c r="W384" s="349">
        <f t="shared" ref="W384:W396" si="18">IFERROR(IF(V384="",0,CEILING((V384/$H384),1)*$H384),"")</f>
        <v>151.20000000000002</v>
      </c>
      <c r="X384" s="36">
        <f>IFERROR(IF(W384=0,"",ROUNDUP(W384/H384,0)*0.00753),"")</f>
        <v>0.27107999999999999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120</v>
      </c>
      <c r="W386" s="349">
        <f t="shared" si="18"/>
        <v>121.80000000000001</v>
      </c>
      <c r="X386" s="36">
        <f>IFERROR(IF(W386=0,"",ROUNDUP(W386/H386,0)*0.00753),"")</f>
        <v>0.21837000000000001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168</v>
      </c>
      <c r="W387" s="349">
        <f t="shared" si="18"/>
        <v>168</v>
      </c>
      <c r="X387" s="36">
        <f>IFERROR(IF(W387=0,"",ROUNDUP(W387/H387,0)*0.00753),"")</f>
        <v>0.753</v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87.5</v>
      </c>
      <c r="W389" s="349">
        <f t="shared" si="18"/>
        <v>88.2</v>
      </c>
      <c r="X389" s="36">
        <f t="shared" si="19"/>
        <v>0.21084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87.5</v>
      </c>
      <c r="W395" s="349">
        <f t="shared" si="18"/>
        <v>88.2</v>
      </c>
      <c r="X395" s="36">
        <f t="shared" si="19"/>
        <v>0.21084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247.61904761904759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249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1.6641299999999999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613</v>
      </c>
      <c r="W398" s="350">
        <f>IFERROR(SUM(W384:W396),"0")</f>
        <v>617.40000000000009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80</v>
      </c>
      <c r="W423" s="349">
        <f t="shared" ref="W423:W429" si="20">IFERROR(IF(V423="",0,CEILING((V423/$H423),1)*$H423),"")</f>
        <v>84</v>
      </c>
      <c r="X423" s="36">
        <f>IFERROR(IF(W423=0,"",ROUNDUP(W423/H423,0)*0.00753),"")</f>
        <v>0.15060000000000001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116.9</v>
      </c>
      <c r="W428" s="349">
        <f t="shared" si="20"/>
        <v>117.60000000000001</v>
      </c>
      <c r="X428" s="36">
        <f>IFERROR(IF(W428=0,"",ROUNDUP(W428/H428,0)*0.00502),"")</f>
        <v>0.28112000000000004</v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74.714285714285708</v>
      </c>
      <c r="W430" s="350">
        <f>IFERROR(W423/H423,"0")+IFERROR(W424/H424,"0")+IFERROR(W425/H425,"0")+IFERROR(W426/H426,"0")+IFERROR(W427/H427,"0")+IFERROR(W428/H428,"0")+IFERROR(W429/H429,"0")</f>
        <v>76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0.43172000000000005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196.9</v>
      </c>
      <c r="W431" s="350">
        <f>IFERROR(SUM(W423:W429),"0")</f>
        <v>201.60000000000002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70</v>
      </c>
      <c r="W448" s="349">
        <f t="shared" ref="W448:W458" si="21">IFERROR(IF(V448="",0,CEILING((V448/$H448),1)*$H448),"")</f>
        <v>73.92</v>
      </c>
      <c r="X448" s="36">
        <f t="shared" ref="X448:X453" si="22">IFERROR(IF(W448=0,"",ROUNDUP(W448/H448,0)*0.01196),"")</f>
        <v>0.16744000000000001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30</v>
      </c>
      <c r="W450" s="349">
        <f t="shared" si="21"/>
        <v>31.68</v>
      </c>
      <c r="X450" s="36">
        <f t="shared" si="22"/>
        <v>7.1760000000000004E-2</v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72</v>
      </c>
      <c r="W454" s="349">
        <f t="shared" si="21"/>
        <v>72</v>
      </c>
      <c r="X454" s="36">
        <f>IFERROR(IF(W454=0,"",ROUNDUP(W454/H454,0)*0.00937),"")</f>
        <v>0.18740000000000001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30</v>
      </c>
      <c r="W458" s="349">
        <f t="shared" si="21"/>
        <v>32.4</v>
      </c>
      <c r="X458" s="36">
        <f>IFERROR(IF(W458=0,"",ROUNDUP(W458/H458,0)*0.00937),"")</f>
        <v>8.4330000000000002E-2</v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47.272727272727273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49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0.51093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202</v>
      </c>
      <c r="W460" s="350">
        <f>IFERROR(SUM(W448:W458),"0")</f>
        <v>210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50</v>
      </c>
      <c r="W462" s="349">
        <f>IFERROR(IF(V462="",0,CEILING((V462/$H462),1)*$H462),"")</f>
        <v>52.800000000000004</v>
      </c>
      <c r="X462" s="36">
        <f>IFERROR(IF(W462=0,"",ROUNDUP(W462/H462,0)*0.01196),"")</f>
        <v>0.1196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9.4696969696969688</v>
      </c>
      <c r="W464" s="350">
        <f>IFERROR(W462/H462,"0")+IFERROR(W463/H463,"0")</f>
        <v>10</v>
      </c>
      <c r="X464" s="350">
        <f>IFERROR(IF(X462="",0,X462),"0")+IFERROR(IF(X463="",0,X463),"0")</f>
        <v>0.1196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50</v>
      </c>
      <c r="W465" s="350">
        <f>IFERROR(SUM(W462:W463),"0")</f>
        <v>52.800000000000004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60</v>
      </c>
      <c r="W467" s="349">
        <f t="shared" ref="W467:W472" si="23">IFERROR(IF(V467="",0,CEILING((V467/$H467),1)*$H467),"")</f>
        <v>63.36</v>
      </c>
      <c r="X467" s="36">
        <f>IFERROR(IF(W467=0,"",ROUNDUP(W467/H467,0)*0.01196),"")</f>
        <v>0.14352000000000001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150</v>
      </c>
      <c r="W468" s="349">
        <f t="shared" si="23"/>
        <v>153.12</v>
      </c>
      <c r="X468" s="36">
        <f>IFERROR(IF(W468=0,"",ROUNDUP(W468/H468,0)*0.01196),"")</f>
        <v>0.34683999999999998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24</v>
      </c>
      <c r="W472" s="349">
        <f t="shared" si="23"/>
        <v>25.2</v>
      </c>
      <c r="X472" s="36">
        <f>IFERROR(IF(W472=0,"",ROUNDUP(W472/H472,0)*0.00937),"")</f>
        <v>6.5589999999999996E-2</v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46.439393939393931</v>
      </c>
      <c r="W473" s="350">
        <f>IFERROR(W467/H467,"0")+IFERROR(W468/H468,"0")+IFERROR(W469/H469,"0")+IFERROR(W470/H470,"0")+IFERROR(W471/H471,"0")+IFERROR(W472/H472,"0")</f>
        <v>48</v>
      </c>
      <c r="X473" s="350">
        <f>IFERROR(IF(X467="",0,X467),"0")+IFERROR(IF(X468="",0,X468),"0")+IFERROR(IF(X469="",0,X469),"0")+IFERROR(IF(X470="",0,X470),"0")+IFERROR(IF(X471="",0,X471),"0")+IFERROR(IF(X472="",0,X472),"0")</f>
        <v>0.55595000000000006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234</v>
      </c>
      <c r="W474" s="350">
        <f>IFERROR(SUM(W467:W472),"0")</f>
        <v>241.68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1000</v>
      </c>
      <c r="W509" s="349">
        <f>IFERROR(IF(V509="",0,CEILING((V509/$H509),1)*$H509),"")</f>
        <v>1006.1999999999999</v>
      </c>
      <c r="X509" s="36">
        <f>IFERROR(IF(W509=0,"",ROUNDUP(W509/H509,0)*0.02175),"")</f>
        <v>2.8057499999999997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128.2051282051282</v>
      </c>
      <c r="W514" s="350">
        <f>IFERROR(W509/H509,"0")+IFERROR(W510/H510,"0")+IFERROR(W511/H511,"0")+IFERROR(W512/H512,"0")+IFERROR(W513/H513,"0")</f>
        <v>129</v>
      </c>
      <c r="X514" s="350">
        <f>IFERROR(IF(X509="",0,X509),"0")+IFERROR(IF(X510="",0,X510),"0")+IFERROR(IF(X511="",0,X511),"0")+IFERROR(IF(X512="",0,X512),"0")+IFERROR(IF(X513="",0,X513),"0")</f>
        <v>2.8057499999999997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1000</v>
      </c>
      <c r="W515" s="350">
        <f>IFERROR(SUM(W509:W513),"0")</f>
        <v>1006.1999999999999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17050.3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17189.82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18358.834802278187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18506.579999999998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37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19283.834802278187</v>
      </c>
      <c r="W519" s="350">
        <f>GrossWeightTotalR+PalletQtyTotalR*25</f>
        <v>19431.579999999998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4472.3695365936728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4497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42.04504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189</v>
      </c>
      <c r="D526" s="46">
        <f>IFERROR(W55*1,"0")+IFERROR(W56*1,"0")+IFERROR(W57*1,"0")+IFERROR(W58*1,"0")</f>
        <v>205.20000000000002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3105.0799999999995</v>
      </c>
      <c r="F526" s="46">
        <f>IFERROR(W130*1,"0")+IFERROR(W131*1,"0")+IFERROR(W132*1,"0")+IFERROR(W133*1,"0")</f>
        <v>1241.0999999999999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604.80000000000007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3435.6000000000004</v>
      </c>
      <c r="J526" s="46">
        <f>IFERROR(W204*1,"0")+IFERROR(W205*1,"0")+IFERROR(W206*1,"0")+IFERROR(W207*1,"0")+IFERROR(W208*1,"0")+IFERROR(W209*1,"0")+IFERROR(W213*1,"0")</f>
        <v>323.60000000000002</v>
      </c>
      <c r="K526" s="346"/>
      <c r="L526" s="46">
        <f>IFERROR(W218*1,"0")+IFERROR(W219*1,"0")+IFERROR(W220*1,"0")+IFERROR(W221*1,"0")+IFERROR(W222*1,"0")+IFERROR(W223*1,"0")</f>
        <v>224.39999999999998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301.26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1736.7000000000003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3470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23.4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617.40000000000009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201.60000000000002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504.48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1006.1999999999999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2024-04-10T10:51:17Z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