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6C1F007-361F-4CF2-839B-A674D9C480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N348" i="1"/>
  <c r="V346" i="1"/>
  <c r="W345" i="1"/>
  <c r="V345" i="1"/>
  <c r="X344" i="1"/>
  <c r="W344" i="1"/>
  <c r="N344" i="1"/>
  <c r="W343" i="1"/>
  <c r="X343" i="1" s="1"/>
  <c r="N343" i="1"/>
  <c r="X342" i="1"/>
  <c r="W342" i="1"/>
  <c r="W346" i="1" s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W284" i="1" s="1"/>
  <c r="V279" i="1"/>
  <c r="V278" i="1"/>
  <c r="W277" i="1"/>
  <c r="X277" i="1" s="1"/>
  <c r="N277" i="1"/>
  <c r="X276" i="1"/>
  <c r="W276" i="1"/>
  <c r="N276" i="1"/>
  <c r="W275" i="1"/>
  <c r="W279" i="1" s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X272" i="1" s="1"/>
  <c r="W265" i="1"/>
  <c r="N265" i="1"/>
  <c r="W264" i="1"/>
  <c r="X264" i="1" s="1"/>
  <c r="N264" i="1"/>
  <c r="X263" i="1"/>
  <c r="W263" i="1"/>
  <c r="W272" i="1" s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X249" i="1" s="1"/>
  <c r="W233" i="1"/>
  <c r="N233" i="1"/>
  <c r="V230" i="1"/>
  <c r="V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V220" i="1"/>
  <c r="V219" i="1"/>
  <c r="X218" i="1"/>
  <c r="W218" i="1"/>
  <c r="N218" i="1"/>
  <c r="W217" i="1"/>
  <c r="W219" i="1" s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W215" i="1" s="1"/>
  <c r="N209" i="1"/>
  <c r="X208" i="1"/>
  <c r="W208" i="1"/>
  <c r="N208" i="1"/>
  <c r="V205" i="1"/>
  <c r="V204" i="1"/>
  <c r="X203" i="1"/>
  <c r="W203" i="1"/>
  <c r="N203" i="1"/>
  <c r="W202" i="1"/>
  <c r="X202" i="1" s="1"/>
  <c r="N202" i="1"/>
  <c r="X201" i="1"/>
  <c r="W201" i="1"/>
  <c r="N201" i="1"/>
  <c r="W200" i="1"/>
  <c r="W204" i="1" s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8" i="1" s="1"/>
  <c r="N180" i="1"/>
  <c r="V178" i="1"/>
  <c r="V177" i="1"/>
  <c r="W176" i="1"/>
  <c r="X176" i="1" s="1"/>
  <c r="N176" i="1"/>
  <c r="X175" i="1"/>
  <c r="W175" i="1"/>
  <c r="N175" i="1"/>
  <c r="W174" i="1"/>
  <c r="W178" i="1" s="1"/>
  <c r="N174" i="1"/>
  <c r="X173" i="1"/>
  <c r="W173" i="1"/>
  <c r="W177" i="1" s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W166" i="1" s="1"/>
  <c r="N164" i="1"/>
  <c r="X163" i="1"/>
  <c r="W163" i="1"/>
  <c r="N163" i="1"/>
  <c r="V160" i="1"/>
  <c r="V159" i="1"/>
  <c r="X158" i="1"/>
  <c r="W158" i="1"/>
  <c r="N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W159" i="1" s="1"/>
  <c r="N151" i="1"/>
  <c r="X150" i="1"/>
  <c r="W150" i="1"/>
  <c r="N150" i="1"/>
  <c r="V147" i="1"/>
  <c r="V146" i="1"/>
  <c r="X145" i="1"/>
  <c r="W145" i="1"/>
  <c r="N145" i="1"/>
  <c r="W144" i="1"/>
  <c r="X144" i="1" s="1"/>
  <c r="N144" i="1"/>
  <c r="X143" i="1"/>
  <c r="X146" i="1" s="1"/>
  <c r="W143" i="1"/>
  <c r="G530" i="1" s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X134" i="1" s="1"/>
  <c r="N134" i="1"/>
  <c r="X133" i="1"/>
  <c r="W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W120" i="1" s="1"/>
  <c r="N108" i="1"/>
  <c r="X107" i="1"/>
  <c r="W107" i="1"/>
  <c r="W119" i="1" s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30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30" i="1" s="1"/>
  <c r="N56" i="1"/>
  <c r="V53" i="1"/>
  <c r="V52" i="1"/>
  <c r="W51" i="1"/>
  <c r="W53" i="1" s="1"/>
  <c r="N51" i="1"/>
  <c r="X50" i="1"/>
  <c r="W50" i="1"/>
  <c r="C530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520" i="1" s="1"/>
  <c r="V33" i="1"/>
  <c r="X32" i="1"/>
  <c r="W32" i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W33" i="1" s="1"/>
  <c r="N26" i="1"/>
  <c r="V24" i="1"/>
  <c r="V23" i="1"/>
  <c r="V524" i="1" s="1"/>
  <c r="W22" i="1"/>
  <c r="W23" i="1" s="1"/>
  <c r="N22" i="1"/>
  <c r="H10" i="1"/>
  <c r="A9" i="1"/>
  <c r="A10" i="1" s="1"/>
  <c r="D7" i="1"/>
  <c r="O6" i="1"/>
  <c r="N2" i="1"/>
  <c r="X138" i="1" l="1"/>
  <c r="X229" i="1"/>
  <c r="W24" i="1"/>
  <c r="W61" i="1"/>
  <c r="W93" i="1"/>
  <c r="W138" i="1"/>
  <c r="W146" i="1"/>
  <c r="F9" i="1"/>
  <c r="J9" i="1"/>
  <c r="F10" i="1"/>
  <c r="X22" i="1"/>
  <c r="X23" i="1" s="1"/>
  <c r="X26" i="1"/>
  <c r="X33" i="1" s="1"/>
  <c r="W34" i="1"/>
  <c r="X51" i="1"/>
  <c r="X52" i="1" s="1"/>
  <c r="W52" i="1"/>
  <c r="W524" i="1" s="1"/>
  <c r="X56" i="1"/>
  <c r="X60" i="1" s="1"/>
  <c r="W60" i="1"/>
  <c r="X64" i="1"/>
  <c r="X86" i="1" s="1"/>
  <c r="W86" i="1"/>
  <c r="X89" i="1"/>
  <c r="X93" i="1" s="1"/>
  <c r="X97" i="1"/>
  <c r="X104" i="1" s="1"/>
  <c r="X108" i="1"/>
  <c r="X119" i="1" s="1"/>
  <c r="X122" i="1"/>
  <c r="X129" i="1" s="1"/>
  <c r="W129" i="1"/>
  <c r="F530" i="1"/>
  <c r="W139" i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V523" i="1"/>
  <c r="P530" i="1"/>
  <c r="H9" i="1"/>
  <c r="B530" i="1"/>
  <c r="W522" i="1"/>
  <c r="W521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3" i="1" l="1"/>
  <c r="X525" i="1"/>
  <c r="W520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<sst xmlns="http://schemas.openxmlformats.org/spreadsheetml/2006/main" count="2229" uniqueCount="735">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</sst>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8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73</v>
      </c>
      <c r="W50" s="353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31.95</v>
      </c>
      <c r="W51" s="353">
        <f>IFERROR(IF(V51="",0,CEILING((V51/$H51),1)*$H51),"")</f>
        <v>32.400000000000006</v>
      </c>
      <c r="X51" s="36">
        <f>IFERROR(IF(W51=0,"",ROUNDUP(W51/H51,0)*0.00753),"")</f>
        <v>9.0359999999999996E-2</v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18.592592592592592</v>
      </c>
      <c r="W52" s="354">
        <f>IFERROR(W50/H50,"0")+IFERROR(W51/H51,"0")</f>
        <v>19</v>
      </c>
      <c r="X52" s="354">
        <f>IFERROR(IF(X50="",0,X50),"0")+IFERROR(IF(X51="",0,X51),"0")</f>
        <v>0.24260999999999999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104.95</v>
      </c>
      <c r="W53" s="354">
        <f>IFERROR(SUM(W50:W51),"0")</f>
        <v>108.00000000000001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185</v>
      </c>
      <c r="W56" s="353">
        <f>IFERROR(IF(V56="",0,CEILING((V56/$H56),1)*$H56),"")</f>
        <v>194.4</v>
      </c>
      <c r="X56" s="36">
        <f>IFERROR(IF(W56=0,"",ROUNDUP(W56/H56,0)*0.02175),"")</f>
        <v>0.39149999999999996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182.25</v>
      </c>
      <c r="W58" s="353">
        <f>IFERROR(IF(V58="",0,CEILING((V58/$H58),1)*$H58),"")</f>
        <v>184.5</v>
      </c>
      <c r="X58" s="36">
        <f>IFERROR(IF(W58=0,"",ROUNDUP(W58/H58,0)*0.00937),"")</f>
        <v>0.38417000000000001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57.629629629629633</v>
      </c>
      <c r="W60" s="354">
        <f>IFERROR(W56/H56,"0")+IFERROR(W57/H57,"0")+IFERROR(W58/H58,"0")+IFERROR(W59/H59,"0")</f>
        <v>59</v>
      </c>
      <c r="X60" s="354">
        <f>IFERROR(IF(X56="",0,X56),"0")+IFERROR(IF(X57="",0,X57),"0")+IFERROR(IF(X58="",0,X58),"0")+IFERROR(IF(X59="",0,X59),"0")</f>
        <v>0.77566999999999997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367.25</v>
      </c>
      <c r="W61" s="354">
        <f>IFERROR(SUM(W56:W59),"0")</f>
        <v>378.9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12</v>
      </c>
      <c r="W64" s="353">
        <f t="shared" ref="W64:W85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53</v>
      </c>
      <c r="W65" s="353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79</v>
      </c>
      <c r="W68" s="353">
        <f t="shared" si="2"/>
        <v>86.4</v>
      </c>
      <c r="X68" s="36">
        <f t="shared" si="3"/>
        <v>0.17399999999999999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34</v>
      </c>
      <c r="W70" s="353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17.5</v>
      </c>
      <c r="W71" s="353">
        <f t="shared" si="2"/>
        <v>18</v>
      </c>
      <c r="X71" s="36">
        <f>IFERROR(IF(W71=0,"",ROUNDUP(W71/H71,0)*0.00753),"")</f>
        <v>4.5179999999999998E-2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96.800000000000011</v>
      </c>
      <c r="W73" s="353">
        <f t="shared" si="2"/>
        <v>100</v>
      </c>
      <c r="X73" s="36">
        <f t="shared" si="4"/>
        <v>0.23424999999999999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166.5</v>
      </c>
      <c r="W79" s="353">
        <f t="shared" si="2"/>
        <v>166.5</v>
      </c>
      <c r="X79" s="36">
        <f t="shared" si="4"/>
        <v>0.34669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34.799999999999997</v>
      </c>
      <c r="W80" s="353">
        <f t="shared" si="2"/>
        <v>35.200000000000003</v>
      </c>
      <c r="X80" s="36">
        <f>IFERROR(IF(W80=0,"",ROUNDUP(W80/H80,0)*0.00753),"")</f>
        <v>8.2830000000000001E-2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96.3</v>
      </c>
      <c r="W84" s="353">
        <f t="shared" si="2"/>
        <v>99</v>
      </c>
      <c r="X84" s="36">
        <f>IFERROR(IF(W84=0,"",ROUNDUP(W84/H84,0)*0.00937),"")</f>
        <v>0.20613999999999999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115.46243386243387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1.3283399999999999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589.9</v>
      </c>
      <c r="W87" s="354">
        <f>IFERROR(SUM(W64:W85),"0")</f>
        <v>628.30000000000007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3.5</v>
      </c>
      <c r="W103" s="353">
        <f t="shared" si="5"/>
        <v>5.6</v>
      </c>
      <c r="X103" s="36">
        <f>IFERROR(IF(W103=0,"",ROUNDUP(W103/H103,0)*0.00753),"")</f>
        <v>1.506E-2</v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1.25</v>
      </c>
      <c r="W104" s="354">
        <f>IFERROR(W96/H96,"0")+IFERROR(W97/H97,"0")+IFERROR(W98/H98,"0")+IFERROR(W99/H99,"0")+IFERROR(W100/H100,"0")+IFERROR(W101/H101,"0")+IFERROR(W102/H102,"0")+IFERROR(W103/H103,"0")</f>
        <v>2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1.506E-2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3.5</v>
      </c>
      <c r="W105" s="354">
        <f>IFERROR(SUM(W96:W103),"0")</f>
        <v>5.6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160</v>
      </c>
      <c r="W109" s="353">
        <f t="shared" si="6"/>
        <v>168</v>
      </c>
      <c r="X109" s="36">
        <f>IFERROR(IF(W109=0,"",ROUNDUP(W109/H109,0)*0.02175),"")</f>
        <v>0.43499999999999994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58</v>
      </c>
      <c r="W110" s="353">
        <f t="shared" si="6"/>
        <v>58.800000000000004</v>
      </c>
      <c r="X110" s="36">
        <f>IFERROR(IF(W110=0,"",ROUNDUP(W110/H110,0)*0.02175),"")</f>
        <v>0.15225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16.170000000000002</v>
      </c>
      <c r="W113" s="353">
        <f t="shared" si="6"/>
        <v>18.48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68.400000000000006</v>
      </c>
      <c r="W114" s="353">
        <f t="shared" si="6"/>
        <v>70.2</v>
      </c>
      <c r="X114" s="36">
        <f>IFERROR(IF(W114=0,"",ROUNDUP(W114/H114,0)*0.00753),"")</f>
        <v>0.19578000000000001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</v>
      </c>
      <c r="W117" s="353">
        <f t="shared" si="6"/>
        <v>3</v>
      </c>
      <c r="X117" s="36">
        <f>IFERROR(IF(W117=0,"",ROUNDUP(W117/H117,0)*0.00753),"")</f>
        <v>7.5300000000000002E-3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58.410714285714278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61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0.84326999999999996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305.57000000000005</v>
      </c>
      <c r="W120" s="354">
        <f>IFERROR(SUM(W107:W118),"0")</f>
        <v>318.48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56</v>
      </c>
      <c r="W125" s="353">
        <f t="shared" si="7"/>
        <v>58.800000000000004</v>
      </c>
      <c r="X125" s="36">
        <f>IFERROR(IF(W125=0,"",ROUNDUP(W125/H125,0)*0.02175),"")</f>
        <v>0.15225</v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34.65</v>
      </c>
      <c r="W127" s="353">
        <f t="shared" si="7"/>
        <v>35.64</v>
      </c>
      <c r="X127" s="36">
        <f>IFERROR(IF(W127=0,"",ROUNDUP(W127/H127,0)*0.00753),"")</f>
        <v>0.13553999999999999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24.166666666666664</v>
      </c>
      <c r="W129" s="354">
        <f>IFERROR(W122/H122,"0")+IFERROR(W123/H123,"0")+IFERROR(W124/H124,"0")+IFERROR(W125/H125,"0")+IFERROR(W126/H126,"0")+IFERROR(W127/H127,"0")+IFERROR(W128/H128,"0")</f>
        <v>25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0.28778999999999999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90.65</v>
      </c>
      <c r="W130" s="354">
        <f>IFERROR(SUM(W122:W128),"0")</f>
        <v>94.44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215</v>
      </c>
      <c r="W135" s="353">
        <f>IFERROR(IF(V135="",0,CEILING((V135/$H135),1)*$H135),"")</f>
        <v>218.4</v>
      </c>
      <c r="X135" s="36">
        <f>IFERROR(IF(W135=0,"",ROUNDUP(W135/H135,0)*0.02175),"")</f>
        <v>0.5655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68.400000000000006</v>
      </c>
      <c r="W137" s="353">
        <f>IFERROR(IF(V137="",0,CEILING((V137/$H137),1)*$H137),"")</f>
        <v>70.2</v>
      </c>
      <c r="X137" s="36">
        <f>IFERROR(IF(W137=0,"",ROUNDUP(W137/H137,0)*0.00753),"")</f>
        <v>0.19578000000000001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50.928571428571431</v>
      </c>
      <c r="W138" s="354">
        <f>IFERROR(W133/H133,"0")+IFERROR(W134/H134,"0")+IFERROR(W135/H135,"0")+IFERROR(W136/H136,"0")+IFERROR(W137/H137,"0")</f>
        <v>52</v>
      </c>
      <c r="X138" s="354">
        <f>IFERROR(IF(X133="",0,X133),"0")+IFERROR(IF(X134="",0,X134),"0")+IFERROR(IF(X135="",0,X135),"0")+IFERROR(IF(X136="",0,X136),"0")+IFERROR(IF(X137="",0,X137),"0")</f>
        <v>0.76127999999999996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283.39999999999998</v>
      </c>
      <c r="W139" s="354">
        <f>IFERROR(SUM(W133:W137),"0")</f>
        <v>288.60000000000002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42.7</v>
      </c>
      <c r="W153" s="353">
        <f t="shared" si="8"/>
        <v>44.1</v>
      </c>
      <c r="X153" s="36">
        <f>IFERROR(IF(W153=0,"",ROUNDUP(W153/H153,0)*0.00502),"")</f>
        <v>0.10542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57.749999999999993</v>
      </c>
      <c r="W155" s="353">
        <f t="shared" si="8"/>
        <v>58.800000000000004</v>
      </c>
      <c r="X155" s="36">
        <f>IFERROR(IF(W155=0,"",ROUNDUP(W155/H155,0)*0.00502),"")</f>
        <v>0.14056000000000002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57.749999999999993</v>
      </c>
      <c r="W156" s="353">
        <f t="shared" si="8"/>
        <v>58.800000000000004</v>
      </c>
      <c r="X156" s="36">
        <f>IFERROR(IF(W156=0,"",ROUNDUP(W156/H156,0)*0.00502),"")</f>
        <v>0.14056000000000002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75.333333333333329</v>
      </c>
      <c r="W159" s="354">
        <f>IFERROR(W150/H150,"0")+IFERROR(W151/H151,"0")+IFERROR(W152/H152,"0")+IFERROR(W153/H153,"0")+IFERROR(W154/H154,"0")+IFERROR(W155/H155,"0")+IFERROR(W156/H156,"0")+IFERROR(W157/H157,"0")+IFERROR(W158/H158,"0")</f>
        <v>77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0.38654000000000005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158.19999999999999</v>
      </c>
      <c r="W160" s="354">
        <f>IFERROR(SUM(W150:W158),"0")</f>
        <v>161.70000000000002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190</v>
      </c>
      <c r="W173" s="353">
        <f>IFERROR(IF(V173="",0,CEILING((V173/$H173),1)*$H173),"")</f>
        <v>194.4</v>
      </c>
      <c r="X173" s="36">
        <f>IFERROR(IF(W173=0,"",ROUNDUP(W173/H173,0)*0.00937),"")</f>
        <v>0.33732000000000001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123</v>
      </c>
      <c r="W174" s="353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154</v>
      </c>
      <c r="W175" s="353">
        <f>IFERROR(IF(V175="",0,CEILING((V175/$H175),1)*$H175),"")</f>
        <v>156.60000000000002</v>
      </c>
      <c r="X175" s="36">
        <f>IFERROR(IF(W175=0,"",ROUNDUP(W175/H175,0)*0.00937),"")</f>
        <v>0.27172999999999997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129</v>
      </c>
      <c r="W176" s="353">
        <f>IFERROR(IF(V176="",0,CEILING((V176/$H176),1)*$H176),"")</f>
        <v>129.60000000000002</v>
      </c>
      <c r="X176" s="36">
        <f>IFERROR(IF(W176=0,"",ROUNDUP(W176/H176,0)*0.00937),"")</f>
        <v>0.22488</v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110.37037037037037</v>
      </c>
      <c r="W177" s="354">
        <f>IFERROR(W173/H173,"0")+IFERROR(W174/H174,"0")+IFERROR(W175/H175,"0")+IFERROR(W176/H176,"0")</f>
        <v>112</v>
      </c>
      <c r="X177" s="354">
        <f>IFERROR(IF(X173="",0,X173),"0")+IFERROR(IF(X174="",0,X174),"0")+IFERROR(IF(X175="",0,X175),"0")+IFERROR(IF(X176="",0,X176),"0")</f>
        <v>1.0494399999999999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596</v>
      </c>
      <c r="W178" s="354">
        <f>IFERROR(SUM(W173:W176),"0")</f>
        <v>604.80000000000007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62</v>
      </c>
      <c r="W181" s="353">
        <f t="shared" si="9"/>
        <v>69.599999999999994</v>
      </c>
      <c r="X181" s="36">
        <f>IFERROR(IF(W181=0,"",ROUNDUP(W181/H181,0)*0.02175),"")</f>
        <v>0.17399999999999999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100</v>
      </c>
      <c r="W186" s="353">
        <f t="shared" si="9"/>
        <v>100.8</v>
      </c>
      <c r="X186" s="36">
        <f>IFERROR(IF(W186=0,"",ROUNDUP(W186/H186,0)*0.00753),"")</f>
        <v>0.31625999999999999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110</v>
      </c>
      <c r="W188" s="353">
        <f t="shared" si="9"/>
        <v>110.39999999999999</v>
      </c>
      <c r="X188" s="36">
        <f>IFERROR(IF(W188=0,"",ROUNDUP(W188/H188,0)*0.00753),"")</f>
        <v>0.34638000000000002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132</v>
      </c>
      <c r="W190" s="353">
        <f t="shared" si="9"/>
        <v>132</v>
      </c>
      <c r="X190" s="36">
        <f t="shared" ref="X190:X196" si="10">IFERROR(IF(W190=0,"",ROUNDUP(W190/H190,0)*0.00753),"")</f>
        <v>0.41415000000000002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120</v>
      </c>
      <c r="W192" s="353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48</v>
      </c>
      <c r="W195" s="353">
        <f t="shared" si="9"/>
        <v>48</v>
      </c>
      <c r="X195" s="36">
        <f t="shared" si="10"/>
        <v>0.15060000000000001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132</v>
      </c>
      <c r="W196" s="353">
        <f t="shared" si="9"/>
        <v>132</v>
      </c>
      <c r="X196" s="36">
        <f t="shared" si="10"/>
        <v>0.41415000000000002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274.62643678160919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276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2.1920400000000004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704</v>
      </c>
      <c r="W198" s="354">
        <f>IFERROR(SUM(W180:W196),"0")</f>
        <v>712.8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38.400000000000013</v>
      </c>
      <c r="W202" s="353">
        <f>IFERROR(IF(V202="",0,CEILING((V202/$H202),1)*$H202),"")</f>
        <v>38.4</v>
      </c>
      <c r="X202" s="36">
        <f>IFERROR(IF(W202=0,"",ROUNDUP(W202/H202,0)*0.00753),"")</f>
        <v>0.12048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34</v>
      </c>
      <c r="W203" s="353">
        <f>IFERROR(IF(V203="",0,CEILING((V203/$H203),1)*$H203),"")</f>
        <v>36</v>
      </c>
      <c r="X203" s="36">
        <f>IFERROR(IF(W203=0,"",ROUNDUP(W203/H203,0)*0.00753),"")</f>
        <v>0.11295000000000001</v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30.166666666666675</v>
      </c>
      <c r="W204" s="354">
        <f>IFERROR(W200/H200,"0")+IFERROR(W201/H201,"0")+IFERROR(W202/H202,"0")+IFERROR(W203/H203,"0")</f>
        <v>31</v>
      </c>
      <c r="X204" s="354">
        <f>IFERROR(IF(X200="",0,X200),"0")+IFERROR(IF(X201="",0,X201),"0")+IFERROR(IF(X202="",0,X202),"0")+IFERROR(IF(X203="",0,X203),"0")</f>
        <v>0.23343000000000003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72.400000000000006</v>
      </c>
      <c r="W205" s="354">
        <f>IFERROR(SUM(W200:W203),"0")</f>
        <v>74.400000000000006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30</v>
      </c>
      <c r="W210" s="353">
        <f t="shared" si="11"/>
        <v>34.799999999999997</v>
      </c>
      <c r="X210" s="36">
        <f>IFERROR(IF(W210=0,"",ROUNDUP(W210/H210,0)*0.02175),"")</f>
        <v>6.5250000000000002E-2</v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13.6</v>
      </c>
      <c r="W213" s="353">
        <f t="shared" si="11"/>
        <v>16</v>
      </c>
      <c r="X213" s="36">
        <f>IFERROR(IF(W213=0,"",ROUNDUP(W213/H213,0)*0.00937),"")</f>
        <v>3.7479999999999999E-2</v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5.9862068965517246</v>
      </c>
      <c r="W214" s="354">
        <f>IFERROR(W208/H208,"0")+IFERROR(W209/H209,"0")+IFERROR(W210/H210,"0")+IFERROR(W211/H211,"0")+IFERROR(W212/H212,"0")+IFERROR(W213/H213,"0")</f>
        <v>7</v>
      </c>
      <c r="X214" s="354">
        <f>IFERROR(IF(X208="",0,X208),"0")+IFERROR(IF(X209="",0,X209),"0")+IFERROR(IF(X210="",0,X210),"0")+IFERROR(IF(X211="",0,X211),"0")+IFERROR(IF(X212="",0,X212),"0")+IFERROR(IF(X213="",0,X213),"0")</f>
        <v>0.10273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43.6</v>
      </c>
      <c r="W215" s="354">
        <f>IFERROR(SUM(W208:W213),"0")</f>
        <v>50.8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101.5</v>
      </c>
      <c r="W217" s="353">
        <f>IFERROR(IF(V217="",0,CEILING((V217/$H217),1)*$H217),"")</f>
        <v>102.9</v>
      </c>
      <c r="X217" s="36">
        <f>IFERROR(IF(W217=0,"",ROUNDUP(W217/H217,0)*0.00502),"")</f>
        <v>0.24598</v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48.333333333333329</v>
      </c>
      <c r="W219" s="354">
        <f>IFERROR(W217/H217,"0")+IFERROR(W218/H218,"0")</f>
        <v>49</v>
      </c>
      <c r="X219" s="354">
        <f>IFERROR(IF(X217="",0,X217),"0")+IFERROR(IF(X218="",0,X218),"0")</f>
        <v>0.24598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101.5</v>
      </c>
      <c r="W220" s="354">
        <f>IFERROR(SUM(W217:W218),"0")</f>
        <v>102.9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31</v>
      </c>
      <c r="W225" s="353">
        <f t="shared" si="12"/>
        <v>34.799999999999997</v>
      </c>
      <c r="X225" s="36">
        <f>IFERROR(IF(W225=0,"",ROUNDUP(W225/H225,0)*0.02175),"")</f>
        <v>6.5250000000000002E-2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9.2000000000000011</v>
      </c>
      <c r="W228" s="353">
        <f t="shared" si="12"/>
        <v>12</v>
      </c>
      <c r="X228" s="36">
        <f>IFERROR(IF(W228=0,"",ROUNDUP(W228/H228,0)*0.00937),"")</f>
        <v>2.811E-2</v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4.9724137931034491</v>
      </c>
      <c r="W229" s="354">
        <f>IFERROR(W223/H223,"0")+IFERROR(W224/H224,"0")+IFERROR(W225/H225,"0")+IFERROR(W226/H226,"0")+IFERROR(W227/H227,"0")+IFERROR(W228/H228,"0")</f>
        <v>6</v>
      </c>
      <c r="X229" s="354">
        <f>IFERROR(IF(X223="",0,X223),"0")+IFERROR(IF(X224="",0,X224),"0")+IFERROR(IF(X225="",0,X225),"0")+IFERROR(IF(X226="",0,X226),"0")+IFERROR(IF(X227="",0,X227),"0")+IFERROR(IF(X228="",0,X228),"0")</f>
        <v>9.3359999999999999E-2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40.200000000000003</v>
      </c>
      <c r="W230" s="354">
        <f>IFERROR(SUM(W223:W228),"0")</f>
        <v>46.8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20.399999999999999</v>
      </c>
      <c r="W248" s="353">
        <f t="shared" si="13"/>
        <v>24</v>
      </c>
      <c r="X248" s="36">
        <f>IFERROR(IF(W248=0,"",ROUNDUP(W248/H248,0)*0.00937),"")</f>
        <v>5.6219999999999999E-2</v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5.0999999999999996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6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5.6219999999999999E-2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20.399999999999999</v>
      </c>
      <c r="W250" s="354">
        <f>IFERROR(SUM(W233:W248),"0")</f>
        <v>24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54</v>
      </c>
      <c r="W256" s="353">
        <f>IFERROR(IF(V256="",0,CEILING((V256/$H256),1)*$H256),"")</f>
        <v>54.6</v>
      </c>
      <c r="X256" s="36">
        <f>IFERROR(IF(W256=0,"",ROUNDUP(W256/H256,0)*0.00753),"")</f>
        <v>9.7890000000000005E-2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31.64</v>
      </c>
      <c r="W259" s="353">
        <f>IFERROR(IF(V259="",0,CEILING((V259/$H259),1)*$H259),"")</f>
        <v>31.919999999999998</v>
      </c>
      <c r="X259" s="36">
        <f>IFERROR(IF(W259=0,"",ROUNDUP(W259/H259,0)*0.00502),"")</f>
        <v>9.5380000000000006E-2</v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31.69047619047619</v>
      </c>
      <c r="W260" s="354">
        <f>IFERROR(W256/H256,"0")+IFERROR(W257/H257,"0")+IFERROR(W258/H258,"0")+IFERROR(W259/H259,"0")</f>
        <v>32</v>
      </c>
      <c r="X260" s="354">
        <f>IFERROR(IF(X256="",0,X256),"0")+IFERROR(IF(X257="",0,X257),"0")+IFERROR(IF(X258="",0,X258),"0")+IFERROR(IF(X259="",0,X259),"0")</f>
        <v>0.19327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85.64</v>
      </c>
      <c r="W261" s="354">
        <f>IFERROR(SUM(W256:W259),"0")</f>
        <v>86.52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58.575000000000003</v>
      </c>
      <c r="W270" s="353">
        <f t="shared" si="15"/>
        <v>59.4</v>
      </c>
      <c r="X270" s="36">
        <f>IFERROR(IF(W270=0,"",ROUNDUP(W270/H270,0)*0.00753),"")</f>
        <v>0.22590000000000002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61.875</v>
      </c>
      <c r="W271" s="353">
        <f t="shared" si="15"/>
        <v>63.36</v>
      </c>
      <c r="X271" s="36">
        <f>IFERROR(IF(W271=0,"",ROUNDUP(W271/H271,0)*0.00753),"")</f>
        <v>0.24096000000000001</v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60.833333333333336</v>
      </c>
      <c r="W272" s="354">
        <f>IFERROR(W263/H263,"0")+IFERROR(W264/H264,"0")+IFERROR(W265/H265,"0")+IFERROR(W266/H266,"0")+IFERROR(W267/H267,"0")+IFERROR(W268/H268,"0")+IFERROR(W269/H269,"0")+IFERROR(W270/H270,"0")+IFERROR(W271/H271,"0")</f>
        <v>62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0.46686000000000005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120.45</v>
      </c>
      <c r="W273" s="354">
        <f>IFERROR(SUM(W263:W271),"0")</f>
        <v>122.75999999999999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24</v>
      </c>
      <c r="W275" s="353">
        <f>IFERROR(IF(V275="",0,CEILING((V275/$H275),1)*$H275),"")</f>
        <v>25.200000000000003</v>
      </c>
      <c r="X275" s="36">
        <f>IFERROR(IF(W275=0,"",ROUNDUP(W275/H275,0)*0.02175),"")</f>
        <v>6.5250000000000002E-2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180</v>
      </c>
      <c r="W276" s="353">
        <f>IFERROR(IF(V276="",0,CEILING((V276/$H276),1)*$H276),"")</f>
        <v>187.2</v>
      </c>
      <c r="X276" s="36">
        <f>IFERROR(IF(W276=0,"",ROUNDUP(W276/H276,0)*0.02175),"")</f>
        <v>0.52200000000000002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4</v>
      </c>
      <c r="W277" s="353">
        <f>IFERROR(IF(V277="",0,CEILING((V277/$H277),1)*$H277),"")</f>
        <v>8.4</v>
      </c>
      <c r="X277" s="36">
        <f>IFERROR(IF(W277=0,"",ROUNDUP(W277/H277,0)*0.02175),"")</f>
        <v>2.1749999999999999E-2</v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26.410256410256409</v>
      </c>
      <c r="W278" s="354">
        <f>IFERROR(W275/H275,"0")+IFERROR(W276/H276,"0")+IFERROR(W277/H277,"0")</f>
        <v>28</v>
      </c>
      <c r="X278" s="354">
        <f>IFERROR(IF(X275="",0,X275),"0")+IFERROR(IF(X276="",0,X276),"0")+IFERROR(IF(X277="",0,X277),"0")</f>
        <v>0.6090000000000001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208</v>
      </c>
      <c r="W279" s="354">
        <f>IFERROR(SUM(W275:W277),"0")</f>
        <v>220.79999999999998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8.5</v>
      </c>
      <c r="W283" s="353">
        <f>IFERROR(IF(V283="",0,CEILING((V283/$H283),1)*$H283),"")</f>
        <v>10.199999999999999</v>
      </c>
      <c r="X283" s="36">
        <f>IFERROR(IF(W283=0,"",ROUNDUP(W283/H283,0)*0.00753),"")</f>
        <v>3.0120000000000001E-2</v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3.3333333333333335</v>
      </c>
      <c r="W284" s="354">
        <f>IFERROR(W281/H281,"0")+IFERROR(W282/H282,"0")+IFERROR(W283/H283,"0")</f>
        <v>4</v>
      </c>
      <c r="X284" s="354">
        <f>IFERROR(IF(X281="",0,X281),"0")+IFERROR(IF(X282="",0,X282),"0")+IFERROR(IF(X283="",0,X283),"0")</f>
        <v>3.0120000000000001E-2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8.5</v>
      </c>
      <c r="W285" s="354">
        <f>IFERROR(SUM(W281:W283),"0")</f>
        <v>10.199999999999999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1.8</v>
      </c>
      <c r="W311" s="353">
        <f>IFERROR(IF(V311="",0,CEILING((V311/$H311),1)*$H311),"")</f>
        <v>1.8</v>
      </c>
      <c r="X311" s="36">
        <f>IFERROR(IF(W311=0,"",ROUNDUP(W311/H311,0)*0.00753),"")</f>
        <v>7.5300000000000002E-3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</v>
      </c>
      <c r="W312" s="354">
        <f>IFERROR(W311/H311,"0")</f>
        <v>1</v>
      </c>
      <c r="X312" s="354">
        <f>IFERROR(IF(X311="",0,X311),"0")</f>
        <v>7.5300000000000002E-3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1.8</v>
      </c>
      <c r="W313" s="354">
        <f>IFERROR(SUM(W311:W311),"0")</f>
        <v>1.8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525</v>
      </c>
      <c r="W316" s="353">
        <f>IFERROR(IF(V316="",0,CEILING((V316/$H316),1)*$H316),"")</f>
        <v>525</v>
      </c>
      <c r="X316" s="36">
        <f>IFERROR(IF(W316=0,"",ROUNDUP(W316/H316,0)*0.00753),"")</f>
        <v>1.8825000000000001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280</v>
      </c>
      <c r="W317" s="353">
        <f>IFERROR(IF(V317="",0,CEILING((V317/$H317),1)*$H317),"")</f>
        <v>281.40000000000003</v>
      </c>
      <c r="X317" s="36">
        <f>IFERROR(IF(W317=0,"",ROUNDUP(W317/H317,0)*0.00753),"")</f>
        <v>1.00902</v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383.33333333333331</v>
      </c>
      <c r="W318" s="354">
        <f>IFERROR(W315/H315,"0")+IFERROR(W316/H316,"0")+IFERROR(W317/H317,"0")</f>
        <v>384</v>
      </c>
      <c r="X318" s="354">
        <f>IFERROR(IF(X315="",0,X315),"0")+IFERROR(IF(X316="",0,X316),"0")+IFERROR(IF(X317="",0,X317),"0")</f>
        <v>2.8915199999999999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805</v>
      </c>
      <c r="W319" s="354">
        <f>IFERROR(SUM(W315:W317),"0")</f>
        <v>806.40000000000009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15.96</v>
      </c>
      <c r="W321" s="353">
        <f>IFERROR(IF(V321="",0,CEILING((V321/$H321),1)*$H321),"")</f>
        <v>15.959999999999999</v>
      </c>
      <c r="X321" s="36">
        <f>IFERROR(IF(W321=0,"",ROUNDUP(W321/H321,0)*0.00753),"")</f>
        <v>5.271E-2</v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7.0000000000000009</v>
      </c>
      <c r="W322" s="354">
        <f>IFERROR(W321/H321,"0")</f>
        <v>7</v>
      </c>
      <c r="X322" s="354">
        <f>IFERROR(IF(X321="",0,X321),"0")</f>
        <v>5.271E-2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15.96</v>
      </c>
      <c r="W323" s="354">
        <f>IFERROR(SUM(W321:W321),"0")</f>
        <v>15.959999999999999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1225</v>
      </c>
      <c r="W332" s="353">
        <f t="shared" si="17"/>
        <v>1230</v>
      </c>
      <c r="X332" s="36">
        <f>IFERROR(IF(W332=0,"",ROUNDUP(W332/H332,0)*0.02175),"")</f>
        <v>1.7834999999999999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900</v>
      </c>
      <c r="W334" s="353">
        <f t="shared" si="17"/>
        <v>900</v>
      </c>
      <c r="X334" s="36">
        <f>IFERROR(IF(W334=0,"",ROUNDUP(W334/H334,0)*0.02175),"")</f>
        <v>1.3049999999999999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750</v>
      </c>
      <c r="W336" s="353">
        <f t="shared" si="17"/>
        <v>750</v>
      </c>
      <c r="X336" s="36">
        <f>IFERROR(IF(W336=0,"",ROUNDUP(W336/H336,0)*0.02175),"")</f>
        <v>1.0874999999999999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14</v>
      </c>
      <c r="W337" s="353">
        <f t="shared" si="17"/>
        <v>15</v>
      </c>
      <c r="X337" s="36">
        <f>IFERROR(IF(W337=0,"",ROUNDUP(W337/H337,0)*0.00937),"")</f>
        <v>2.811E-2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3</v>
      </c>
      <c r="W338" s="353">
        <f t="shared" si="17"/>
        <v>5</v>
      </c>
      <c r="X338" s="36">
        <f>IFERROR(IF(W338=0,"",ROUNDUP(W338/H338,0)*0.00937),"")</f>
        <v>9.3699999999999999E-3</v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195.06666666666669</v>
      </c>
      <c r="W339" s="354">
        <f>IFERROR(W331/H331,"0")+IFERROR(W332/H332,"0")+IFERROR(W333/H333,"0")+IFERROR(W334/H334,"0")+IFERROR(W335/H335,"0")+IFERROR(W336/H336,"0")+IFERROR(W337/H337,"0")+IFERROR(W338/H338,"0")</f>
        <v>196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4.2134799999999997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2892</v>
      </c>
      <c r="W340" s="354">
        <f>IFERROR(SUM(W331:W338),"0")</f>
        <v>2900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1195</v>
      </c>
      <c r="W342" s="353">
        <f>IFERROR(IF(V342="",0,CEILING((V342/$H342),1)*$H342),"")</f>
        <v>1200</v>
      </c>
      <c r="X342" s="36">
        <f>IFERROR(IF(W342=0,"",ROUNDUP(W342/H342,0)*0.02175),"")</f>
        <v>1.7399999999999998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79.666666666666671</v>
      </c>
      <c r="W345" s="354">
        <f>IFERROR(W342/H342,"0")+IFERROR(W343/H343,"0")+IFERROR(W344/H344,"0")</f>
        <v>80</v>
      </c>
      <c r="X345" s="354">
        <f>IFERROR(IF(X342="",0,X342),"0")+IFERROR(IF(X343="",0,X343),"0")+IFERROR(IF(X344="",0,X344),"0")</f>
        <v>1.7399999999999998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1195</v>
      </c>
      <c r="W346" s="354">
        <f>IFERROR(SUM(W342:W344),"0")</f>
        <v>1200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57.5</v>
      </c>
      <c r="W349" s="353">
        <f>IFERROR(IF(V349="",0,CEILING((V349/$H349),1)*$H349),"")</f>
        <v>62.4</v>
      </c>
      <c r="X349" s="36">
        <f>IFERROR(IF(W349=0,"",ROUNDUP(W349/H349,0)*0.02175),"")</f>
        <v>0.17399999999999999</v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7.3717948717948723</v>
      </c>
      <c r="W350" s="354">
        <f>IFERROR(W348/H348,"0")+IFERROR(W349/H349,"0")</f>
        <v>8</v>
      </c>
      <c r="X350" s="354">
        <f>IFERROR(IF(X348="",0,X348),"0")+IFERROR(IF(X349="",0,X349),"0")</f>
        <v>0.17399999999999999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57.5</v>
      </c>
      <c r="W351" s="354">
        <f>IFERROR(SUM(W348:W349),"0")</f>
        <v>62.4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34</v>
      </c>
      <c r="W353" s="353">
        <f>IFERROR(IF(V353="",0,CEILING((V353/$H353),1)*$H353),"")</f>
        <v>39</v>
      </c>
      <c r="X353" s="36">
        <f>IFERROR(IF(W353=0,"",ROUNDUP(W353/H353,0)*0.02175),"")</f>
        <v>0.10874999999999999</v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4.3589743589743595</v>
      </c>
      <c r="W354" s="354">
        <f>IFERROR(W353/H353,"0")</f>
        <v>5</v>
      </c>
      <c r="X354" s="354">
        <f>IFERROR(IF(X353="",0,X353),"0")</f>
        <v>0.10874999999999999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34</v>
      </c>
      <c r="W355" s="354">
        <f>IFERROR(SUM(W353:W353),"0")</f>
        <v>39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18</v>
      </c>
      <c r="W358" s="353">
        <f>IFERROR(IF(V358="",0,CEILING((V358/$H358),1)*$H358),"")</f>
        <v>24</v>
      </c>
      <c r="X358" s="36">
        <f>IFERROR(IF(W358=0,"",ROUNDUP(W358/H358,0)*0.02175),"")</f>
        <v>4.3499999999999997E-2</v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1.5</v>
      </c>
      <c r="W363" s="354">
        <f>IFERROR(W358/H358,"0")+IFERROR(W359/H359,"0")+IFERROR(W360/H360,"0")+IFERROR(W361/H361,"0")+IFERROR(W362/H362,"0")</f>
        <v>2</v>
      </c>
      <c r="X363" s="354">
        <f>IFERROR(IF(X358="",0,X358),"0")+IFERROR(IF(X359="",0,X359),"0")+IFERROR(IF(X360="",0,X360),"0")+IFERROR(IF(X361="",0,X361),"0")+IFERROR(IF(X362="",0,X362),"0")</f>
        <v>4.3499999999999997E-2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18</v>
      </c>
      <c r="W364" s="354">
        <f>IFERROR(SUM(W358:W362),"0")</f>
        <v>24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44</v>
      </c>
      <c r="W389" s="353">
        <f t="shared" ref="W389:W401" si="18">IFERROR(IF(V389="",0,CEILING((V389/$H389),1)*$H389),"")</f>
        <v>46.2</v>
      </c>
      <c r="X389" s="36">
        <f>IFERROR(IF(W389=0,"",ROUNDUP(W389/H389,0)*0.00753),"")</f>
        <v>8.2830000000000001E-2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30</v>
      </c>
      <c r="W391" s="353">
        <f t="shared" si="18"/>
        <v>33.6</v>
      </c>
      <c r="X391" s="36">
        <f>IFERROR(IF(W391=0,"",ROUNDUP(W391/H391,0)*0.00753),"")</f>
        <v>6.0240000000000002E-2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88.2</v>
      </c>
      <c r="W392" s="353">
        <f t="shared" si="18"/>
        <v>89.039999999999992</v>
      </c>
      <c r="X392" s="36">
        <f>IFERROR(IF(W392=0,"",ROUNDUP(W392/H392,0)*0.00753),"")</f>
        <v>0.39909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17.850000000000001</v>
      </c>
      <c r="W394" s="353">
        <f t="shared" si="18"/>
        <v>18.900000000000002</v>
      </c>
      <c r="X394" s="36">
        <f t="shared" si="19"/>
        <v>4.5179999999999998E-2</v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21</v>
      </c>
      <c r="W396" s="353">
        <f t="shared" si="18"/>
        <v>21</v>
      </c>
      <c r="X396" s="36">
        <f t="shared" si="19"/>
        <v>5.0200000000000002E-2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21</v>
      </c>
      <c r="W400" s="353">
        <f t="shared" si="18"/>
        <v>21</v>
      </c>
      <c r="X400" s="36">
        <f t="shared" si="19"/>
        <v>5.0200000000000002E-2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98.61904761904762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101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0.68774000000000002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222.04999999999998</v>
      </c>
      <c r="W403" s="354">
        <f>IFERROR(SUM(W389:W401),"0")</f>
        <v>229.74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0.6</v>
      </c>
      <c r="W415" s="353">
        <f>IFERROR(IF(V415="",0,CEILING((V415/$H415),1)*$H415),"")</f>
        <v>1.2</v>
      </c>
      <c r="X415" s="36">
        <f>IFERROR(IF(W415=0,"",ROUNDUP(W415/H415,0)*0.00627),"")</f>
        <v>6.2700000000000004E-3</v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0.6</v>
      </c>
      <c r="W416" s="353">
        <f>IFERROR(IF(V416="",0,CEILING((V416/$H416),1)*$H416),"")</f>
        <v>1.2</v>
      </c>
      <c r="X416" s="36">
        <f>IFERROR(IF(W416=0,"",ROUNDUP(W416/H416,0)*0.00627),"")</f>
        <v>6.2700000000000004E-3</v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2.75</v>
      </c>
      <c r="W417" s="353">
        <f>IFERROR(IF(V417="",0,CEILING((V417/$H417),1)*$H417),"")</f>
        <v>3.96</v>
      </c>
      <c r="X417" s="36">
        <f>IFERROR(IF(W417=0,"",ROUNDUP(W417/H417,0)*0.00627),"")</f>
        <v>1.881E-2</v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3.083333333333333</v>
      </c>
      <c r="W418" s="354">
        <f>IFERROR(W415/H415,"0")+IFERROR(W416/H416,"0")+IFERROR(W417/H417,"0")</f>
        <v>5</v>
      </c>
      <c r="X418" s="354">
        <f>IFERROR(IF(X415="",0,X415),"0")+IFERROR(IF(X416="",0,X416),"0")+IFERROR(IF(X417="",0,X417),"0")</f>
        <v>3.1350000000000003E-2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3.95</v>
      </c>
      <c r="W419" s="354">
        <f>IFERROR(SUM(W415:W417),"0")</f>
        <v>6.3599999999999994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24</v>
      </c>
      <c r="W427" s="353">
        <f t="shared" ref="W427:W433" si="20">IFERROR(IF(V427="",0,CEILING((V427/$H427),1)*$H427),"")</f>
        <v>25.200000000000003</v>
      </c>
      <c r="X427" s="36">
        <f>IFERROR(IF(W427=0,"",ROUNDUP(W427/H427,0)*0.00753),"")</f>
        <v>4.5179999999999998E-2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4.1999999999999993</v>
      </c>
      <c r="W432" s="353">
        <f t="shared" si="20"/>
        <v>4.2</v>
      </c>
      <c r="X432" s="36">
        <f>IFERROR(IF(W432=0,"",ROUNDUP(W432/H432,0)*0.00502),"")</f>
        <v>1.004E-2</v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7.7142857142857135</v>
      </c>
      <c r="W434" s="354">
        <f>IFERROR(W427/H427,"0")+IFERROR(W428/H428,"0")+IFERROR(W429/H429,"0")+IFERROR(W430/H430,"0")+IFERROR(W431/H431,"0")+IFERROR(W432/H432,"0")+IFERROR(W433/H433,"0")</f>
        <v>8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5.5219999999999998E-2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28.2</v>
      </c>
      <c r="W435" s="354">
        <f>IFERROR(SUM(W427:W433),"0")</f>
        <v>29.400000000000002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2.75</v>
      </c>
      <c r="W442" s="353">
        <f>IFERROR(IF(V442="",0,CEILING((V442/$H442),1)*$H442),"")</f>
        <v>3.96</v>
      </c>
      <c r="X442" s="36">
        <f>IFERROR(IF(W442=0,"",ROUNDUP(W442/H442,0)*0.00627),"")</f>
        <v>1.881E-2</v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2.083333333333333</v>
      </c>
      <c r="W443" s="354">
        <f>IFERROR(W442/H442,"0")</f>
        <v>3</v>
      </c>
      <c r="X443" s="354">
        <f>IFERROR(IF(X442="",0,X442),"0")</f>
        <v>1.881E-2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2.75</v>
      </c>
      <c r="W444" s="354">
        <f>IFERROR(SUM(W442:W442),"0")</f>
        <v>3.96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2.25</v>
      </c>
      <c r="W446" s="353">
        <f>IFERROR(IF(V446="",0,CEILING((V446/$H446),1)*$H446),"")</f>
        <v>3</v>
      </c>
      <c r="X446" s="36">
        <f>IFERROR(IF(W446=0,"",ROUNDUP(W446/H446,0)*0.00627),"")</f>
        <v>6.2700000000000004E-3</v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0.75</v>
      </c>
      <c r="W447" s="354">
        <f>IFERROR(W446/H446,"0")</f>
        <v>1</v>
      </c>
      <c r="X447" s="354">
        <f>IFERROR(IF(X446="",0,X446),"0")</f>
        <v>6.2700000000000004E-3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2.25</v>
      </c>
      <c r="W448" s="354">
        <f>IFERROR(SUM(W446:W446),"0")</f>
        <v>3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30</v>
      </c>
      <c r="W452" s="353">
        <f t="shared" ref="W452:W462" si="21">IFERROR(IF(V452="",0,CEILING((V452/$H452),1)*$H452),"")</f>
        <v>31.68</v>
      </c>
      <c r="X452" s="36">
        <f t="shared" ref="X452:X457" si="22">IFERROR(IF(W452=0,"",ROUNDUP(W452/H452,0)*0.01196),"")</f>
        <v>7.1760000000000004E-2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70</v>
      </c>
      <c r="W453" s="353">
        <f t="shared" si="21"/>
        <v>73.92</v>
      </c>
      <c r="X453" s="36">
        <f t="shared" si="22"/>
        <v>0.16744000000000001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60</v>
      </c>
      <c r="W456" s="353">
        <f t="shared" si="21"/>
        <v>63.36</v>
      </c>
      <c r="X456" s="36">
        <f t="shared" si="22"/>
        <v>0.14352000000000001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39.6</v>
      </c>
      <c r="W458" s="353">
        <f t="shared" si="21"/>
        <v>39.6</v>
      </c>
      <c r="X458" s="36">
        <f>IFERROR(IF(W458=0,"",ROUNDUP(W458/H458,0)*0.00937),"")</f>
        <v>0.10306999999999999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36</v>
      </c>
      <c r="W462" s="353">
        <f t="shared" si="21"/>
        <v>36</v>
      </c>
      <c r="X462" s="36">
        <f>IFERROR(IF(W462=0,"",ROUNDUP(W462/H462,0)*0.00937),"")</f>
        <v>9.3700000000000006E-2</v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51.303030303030297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53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0.57949000000000006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235.6</v>
      </c>
      <c r="W464" s="354">
        <f>IFERROR(SUM(W452:W462),"0")</f>
        <v>244.55999999999997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50</v>
      </c>
      <c r="W466" s="353">
        <f>IFERROR(IF(V466="",0,CEILING((V466/$H466),1)*$H466),"")</f>
        <v>52.800000000000004</v>
      </c>
      <c r="X466" s="36">
        <f>IFERROR(IF(W466=0,"",ROUNDUP(W466/H466,0)*0.01196),"")</f>
        <v>0.1196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9.4696969696969688</v>
      </c>
      <c r="W468" s="354">
        <f>IFERROR(W466/H466,"0")+IFERROR(W467/H467,"0")</f>
        <v>10</v>
      </c>
      <c r="X468" s="354">
        <f>IFERROR(IF(X466="",0,X466),"0")+IFERROR(IF(X467="",0,X467),"0")</f>
        <v>0.1196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50</v>
      </c>
      <c r="W469" s="354">
        <f>IFERROR(SUM(W466:W467),"0")</f>
        <v>52.800000000000004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6</v>
      </c>
      <c r="W471" s="353">
        <f t="shared" ref="W471:W476" si="23">IFERROR(IF(V471="",0,CEILING((V471/$H471),1)*$H471),"")</f>
        <v>10.56</v>
      </c>
      <c r="X471" s="36">
        <f>IFERROR(IF(W471=0,"",ROUNDUP(W471/H471,0)*0.01196),"")</f>
        <v>2.392E-2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12</v>
      </c>
      <c r="W472" s="353">
        <f t="shared" si="23"/>
        <v>15.84</v>
      </c>
      <c r="X472" s="36">
        <f>IFERROR(IF(W472=0,"",ROUNDUP(W472/H472,0)*0.01196),"")</f>
        <v>3.5880000000000002E-2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36</v>
      </c>
      <c r="W473" s="353">
        <f t="shared" si="23"/>
        <v>36.96</v>
      </c>
      <c r="X473" s="36">
        <f>IFERROR(IF(W473=0,"",ROUNDUP(W473/H473,0)*0.01196),"")</f>
        <v>8.3720000000000003E-2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10.8</v>
      </c>
      <c r="W474" s="353">
        <f t="shared" si="23"/>
        <v>10.8</v>
      </c>
      <c r="X474" s="36">
        <f>IFERROR(IF(W474=0,"",ROUNDUP(W474/H474,0)*0.00937),"")</f>
        <v>2.811E-2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10.8</v>
      </c>
      <c r="W475" s="353">
        <f t="shared" si="23"/>
        <v>10.8</v>
      </c>
      <c r="X475" s="36">
        <f>IFERROR(IF(W475=0,"",ROUNDUP(W475/H475,0)*0.00937),"")</f>
        <v>2.811E-2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14.4</v>
      </c>
      <c r="W476" s="353">
        <f t="shared" si="23"/>
        <v>14.4</v>
      </c>
      <c r="X476" s="36">
        <f>IFERROR(IF(W476=0,"",ROUNDUP(W476/H476,0)*0.00937),"")</f>
        <v>3.7479999999999999E-2</v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20.227272727272727</v>
      </c>
      <c r="W477" s="354">
        <f>IFERROR(W471/H471,"0")+IFERROR(W472/H472,"0")+IFERROR(W473/H473,"0")+IFERROR(W474/H474,"0")+IFERROR(W475/H475,"0")+IFERROR(W476/H476,"0")</f>
        <v>22</v>
      </c>
      <c r="X477" s="354">
        <f>IFERROR(IF(X471="",0,X471),"0")+IFERROR(IF(X472="",0,X472),"0")+IFERROR(IF(X473="",0,X473),"0")+IFERROR(IF(X474="",0,X474),"0")+IFERROR(IF(X475="",0,X475),"0")+IFERROR(IF(X476="",0,X476),"0")</f>
        <v>0.23721999999999999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90</v>
      </c>
      <c r="W478" s="354">
        <f>IFERROR(SUM(W471:W476),"0")</f>
        <v>99.36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650</v>
      </c>
      <c r="W513" s="353">
        <f>IFERROR(IF(V513="",0,CEILING((V513/$H513),1)*$H513),"")</f>
        <v>655.19999999999993</v>
      </c>
      <c r="X513" s="36">
        <f>IFERROR(IF(W513=0,"",ROUNDUP(W513/H513,0)*0.02175),"")</f>
        <v>1.827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83.333333333333329</v>
      </c>
      <c r="W518" s="354">
        <f>IFERROR(W513/H513,"0")+IFERROR(W514/H514,"0")+IFERROR(W515/H515,"0")+IFERROR(W516/H516,"0")+IFERROR(W517/H517,"0")</f>
        <v>84</v>
      </c>
      <c r="X518" s="354">
        <f>IFERROR(IF(X513="",0,X513),"0")+IFERROR(IF(X514="",0,X514),"0")+IFERROR(IF(X515="",0,X515),"0")+IFERROR(IF(X516="",0,X516),"0")+IFERROR(IF(X517="",0,X517),"0")</f>
        <v>1.827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650</v>
      </c>
      <c r="W519" s="354">
        <f>IFERROR(SUM(W513:W517),"0")</f>
        <v>655.19999999999993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10238.17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10450.739999999998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10883.426042292953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11110.537999999993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20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20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11383.426042292953</v>
      </c>
      <c r="W523" s="354">
        <f>GrossWeightTotalR+PalletQtyTotalR*25</f>
        <v>11610.537999999993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1961.9775381387451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2001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22.772449999999992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108.00000000000001</v>
      </c>
      <c r="D530" s="46">
        <f>IFERROR(W56*1,"0")+IFERROR(W57*1,"0")+IFERROR(W58*1,"0")+IFERROR(W59*1,"0")</f>
        <v>378.9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1046.8200000000002</v>
      </c>
      <c r="F530" s="46">
        <f>IFERROR(W133*1,"0")+IFERROR(W134*1,"0")+IFERROR(W135*1,"0")+IFERROR(W136*1,"0")+IFERROR(W137*1,"0")</f>
        <v>288.60000000000002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161.70000000000002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1392</v>
      </c>
      <c r="J530" s="46">
        <f>IFERROR(W208*1,"0")+IFERROR(W209*1,"0")+IFERROR(W210*1,"0")+IFERROR(W211*1,"0")+IFERROR(W212*1,"0")+IFERROR(W213*1,"0")+IFERROR(W217*1,"0")+IFERROR(W218*1,"0")</f>
        <v>153.69999999999999</v>
      </c>
      <c r="K530" s="346"/>
      <c r="L530" s="46">
        <f>IFERROR(W223*1,"0")+IFERROR(W224*1,"0")+IFERROR(W225*1,"0")+IFERROR(W226*1,"0")+IFERROR(W227*1,"0")+IFERROR(W228*1,"0")</f>
        <v>46.8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464.27999999999992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824.16000000000008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4201.3999999999996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24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236.1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36.36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396.71999999999991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691.19999999999993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2024-04-12T09:39:31Z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