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7B90BB-EA49-4DC9-A228-92BB513905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X479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X473" i="2" s="1"/>
  <c r="N467" i="2"/>
  <c r="V465" i="2"/>
  <c r="V464" i="2"/>
  <c r="X463" i="2"/>
  <c r="W463" i="2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X420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W409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W404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6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7" i="2" s="1"/>
  <c r="N306" i="2"/>
  <c r="V303" i="2"/>
  <c r="V302" i="2"/>
  <c r="W301" i="2"/>
  <c r="X301" i="2" s="1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H52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X105" i="2" s="1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1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C526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V24" i="2"/>
  <c r="V23" i="2"/>
  <c r="W22" i="2"/>
  <c r="N22" i="2"/>
  <c r="H10" i="2"/>
  <c r="A9" i="2"/>
  <c r="A10" i="2" s="1"/>
  <c r="D7" i="2"/>
  <c r="O6" i="2"/>
  <c r="N2" i="2"/>
  <c r="W37" i="2" l="1"/>
  <c r="X285" i="2"/>
  <c r="X499" i="2"/>
  <c r="W214" i="2"/>
  <c r="W349" i="2"/>
  <c r="W41" i="2"/>
  <c r="X247" i="2"/>
  <c r="X248" i="2" s="1"/>
  <c r="W248" i="2"/>
  <c r="X279" i="2"/>
  <c r="W321" i="2"/>
  <c r="W370" i="2"/>
  <c r="X400" i="2"/>
  <c r="X404" i="2" s="1"/>
  <c r="W518" i="2"/>
  <c r="W493" i="2"/>
  <c r="W507" i="2"/>
  <c r="X130" i="2"/>
  <c r="T526" i="2"/>
  <c r="X448" i="2"/>
  <c r="X459" i="2" s="1"/>
  <c r="X26" i="2"/>
  <c r="X32" i="2" s="1"/>
  <c r="W32" i="2"/>
  <c r="E526" i="2"/>
  <c r="X210" i="2"/>
  <c r="W308" i="2"/>
  <c r="X306" i="2"/>
  <c r="X307" i="2" s="1"/>
  <c r="P526" i="2"/>
  <c r="X326" i="2"/>
  <c r="X334" i="2" s="1"/>
  <c r="W363" i="2"/>
  <c r="X87" i="2"/>
  <c r="X91" i="2" s="1"/>
  <c r="W166" i="2"/>
  <c r="X164" i="2"/>
  <c r="X166" i="2" s="1"/>
  <c r="X196" i="2"/>
  <c r="X200" i="2" s="1"/>
  <c r="W225" i="2"/>
  <c r="W245" i="2"/>
  <c r="X270" i="2"/>
  <c r="X273" i="2" s="1"/>
  <c r="W302" i="2"/>
  <c r="W303" i="2"/>
  <c r="D526" i="2"/>
  <c r="X146" i="2"/>
  <c r="W224" i="2"/>
  <c r="V516" i="2"/>
  <c r="W44" i="2"/>
  <c r="W51" i="2"/>
  <c r="X55" i="2"/>
  <c r="X59" i="2" s="1"/>
  <c r="W116" i="2"/>
  <c r="W126" i="2"/>
  <c r="X213" i="2"/>
  <c r="X214" i="2" s="1"/>
  <c r="L526" i="2"/>
  <c r="X218" i="2"/>
  <c r="W255" i="2"/>
  <c r="X251" i="2"/>
  <c r="X255" i="2" s="1"/>
  <c r="W286" i="2"/>
  <c r="W345" i="2"/>
  <c r="Q526" i="2"/>
  <c r="X370" i="2"/>
  <c r="W374" i="2"/>
  <c r="W375" i="2"/>
  <c r="R526" i="2"/>
  <c r="W381" i="2"/>
  <c r="X407" i="2"/>
  <c r="X408" i="2" s="1"/>
  <c r="W408" i="2"/>
  <c r="W440" i="2"/>
  <c r="X438" i="2"/>
  <c r="X439" i="2" s="1"/>
  <c r="W484" i="2"/>
  <c r="X482" i="2"/>
  <c r="X483" i="2" s="1"/>
  <c r="W500" i="2"/>
  <c r="W499" i="2"/>
  <c r="W298" i="2"/>
  <c r="W359" i="2"/>
  <c r="X506" i="2"/>
  <c r="V520" i="2"/>
  <c r="W84" i="2"/>
  <c r="W117" i="2"/>
  <c r="W161" i="2"/>
  <c r="W174" i="2"/>
  <c r="W193" i="2"/>
  <c r="W267" i="2"/>
  <c r="W285" i="2"/>
  <c r="W297" i="2"/>
  <c r="W314" i="2"/>
  <c r="W313" i="2"/>
  <c r="X320" i="2"/>
  <c r="X321" i="2" s="1"/>
  <c r="X343" i="2"/>
  <c r="X345" i="2" s="1"/>
  <c r="W350" i="2"/>
  <c r="X355" i="2"/>
  <c r="W405" i="2"/>
  <c r="X414" i="2"/>
  <c r="S526" i="2"/>
  <c r="W431" i="2"/>
  <c r="X435" i="2"/>
  <c r="U526" i="2"/>
  <c r="W494" i="2"/>
  <c r="W506" i="2"/>
  <c r="W515" i="2"/>
  <c r="V519" i="2"/>
  <c r="F10" i="2"/>
  <c r="X134" i="2"/>
  <c r="X397" i="2"/>
  <c r="X340" i="2"/>
  <c r="X84" i="2"/>
  <c r="X1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358" i="2" l="1"/>
  <c r="X521" i="2" s="1"/>
  <c r="X224" i="2"/>
  <c r="W519" i="2"/>
  <c r="W520" i="2"/>
  <c r="W516" i="2"/>
</calcChain>
</file>

<file path=xl/sharedStrings.xml><?xml version="1.0" encoding="utf-8"?>
<sst xmlns="http://schemas.openxmlformats.org/spreadsheetml/2006/main" count="3429" uniqueCount="756">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</sst>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755</v>
      </c>
      <c r="I5" s="357"/>
      <c r="J5" s="357"/>
      <c r="K5" s="357"/>
      <c r="L5" s="357"/>
      <c r="N5" s="26" t="s">
        <v>4</v>
      </c>
      <c r="O5" s="359">
        <v>45393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idden="1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hidden="1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hidden="1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hidden="1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hidden="1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hidden="1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hidden="1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hidden="1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hidden="1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hidden="1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hidden="1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hidden="1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hidden="1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hidden="1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hidden="1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hidden="1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idden="1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hidden="1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hidden="1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hidden="1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hidden="1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hidden="1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idden="1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hidden="1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hidden="1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hidden="1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hidden="1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hidden="1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hidden="1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hidden="1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hidden="1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hidden="1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idden="1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hidden="1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hidden="1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hidden="1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hidden="1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idden="1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hidden="1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hidden="1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hidden="1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hidden="1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hidden="1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idden="1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hidden="1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hidden="1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hidden="1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hidden="1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hidden="1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hidden="1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hidden="1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hidden="1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hidden="1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idden="1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hidden="1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hidden="1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hidden="1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hidden="1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hidden="1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hidden="1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idden="1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hidden="1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hidden="1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hidden="1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hidden="1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hidden="1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hidden="1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hidden="1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idden="1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hidden="1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hidden="1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hidden="1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hidden="1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hidden="1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hidden="1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hidden="1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idden="1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hidden="1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hidden="1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hidden="1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hidden="1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hidden="1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hidden="1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hidden="1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idden="1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hidden="1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hidden="1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hidden="1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hidden="1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hidden="1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hidden="1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hidden="1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hidden="1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hidden="1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hidden="1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hidden="1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hidden="1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hidden="1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hidden="1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hidden="1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hidden="1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idden="1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hidden="1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hidden="1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hidden="1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hidden="1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hidden="1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hidden="1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hidden="1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hidden="1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idden="1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hidden="1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hidden="1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hidden="1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hidden="1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hidden="1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hidden="1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idden="1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hidden="1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hidden="1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hidden="1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hidden="1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hidden="1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hidden="1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idden="1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hidden="1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hidden="1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hidden="1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hidden="1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hidden="1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hidden="1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hidden="1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hidden="1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hidden="1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idden="1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hidden="1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hidden="1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hidden="1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hidden="1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hidden="1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hidden="1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idden="1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hidden="1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hidden="1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hidden="1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hidden="1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hidden="1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hidden="1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hidden="1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hidden="1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idden="1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hidden="1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hidden="1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hidden="1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400</v>
      </c>
      <c r="W259" s="54">
        <f t="shared" si="15"/>
        <v>405.59999999999997</v>
      </c>
      <c r="X259" s="40">
        <f>IFERROR(IF(W259=0,"",ROUNDUP(W259/H259,0)*0.02175),"")</f>
        <v>1.131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51.282051282051285</v>
      </c>
      <c r="W267" s="42">
        <f>IFERROR(W258/H258,"0")+IFERROR(W259/H259,"0")+IFERROR(W260/H260,"0")+IFERROR(W261/H261,"0")+IFERROR(W262/H262,"0")+IFERROR(W263/H263,"0")+IFERROR(W264/H264,"0")+IFERROR(W265/H265,"0")+IFERROR(W266/H266,"0")</f>
        <v>52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1.131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400</v>
      </c>
      <c r="W268" s="42">
        <f>IFERROR(SUM(W258:W266),"0")</f>
        <v>405.59999999999997</v>
      </c>
      <c r="X268" s="41"/>
      <c r="Y268" s="65"/>
      <c r="Z268" s="65"/>
    </row>
    <row r="269" spans="1:53" ht="14.25" hidden="1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hidden="1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hidden="1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hidden="1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idden="1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hidden="1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hidden="1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hidden="1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hidden="1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hidden="1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idden="1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hidden="1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hidden="1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hidden="1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idden="1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hidden="1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hidden="1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hidden="1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hidden="1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hidden="1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hidden="1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hidden="1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hidden="1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hidden="1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hidden="1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hidden="1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5750</v>
      </c>
      <c r="W326" s="54">
        <f t="shared" ref="W326:W333" si="17">IFERROR(IF(V326="",0,CEILING((V326/$H326),1)*$H326),"")</f>
        <v>5760</v>
      </c>
      <c r="X326" s="40">
        <f>IFERROR(IF(W326=0,"",ROUNDUP(W326/H326,0)*0.02039),"")</f>
        <v>7.8297599999999994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hidden="1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4000</v>
      </c>
      <c r="W328" s="54">
        <f t="shared" si="17"/>
        <v>4005</v>
      </c>
      <c r="X328" s="40">
        <f>IFERROR(IF(W328=0,"",ROUNDUP(W328/H328,0)*0.02175),"")</f>
        <v>5.8072499999999998</v>
      </c>
      <c r="Y328" s="66" t="s">
        <v>48</v>
      </c>
      <c r="Z328" s="67" t="s">
        <v>48</v>
      </c>
      <c r="AD328" s="68"/>
      <c r="BA328" s="252" t="s">
        <v>66</v>
      </c>
    </row>
    <row r="329" spans="1:53" ht="27" hidden="1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3600</v>
      </c>
      <c r="W330" s="54">
        <f t="shared" si="17"/>
        <v>3600</v>
      </c>
      <c r="X330" s="40">
        <f>IFERROR(IF(W330=0,"",ROUNDUP(W330/H330,0)*0.02175),"")</f>
        <v>5.22</v>
      </c>
      <c r="Y330" s="66" t="s">
        <v>48</v>
      </c>
      <c r="Z330" s="67" t="s">
        <v>48</v>
      </c>
      <c r="AD330" s="68"/>
      <c r="BA330" s="254" t="s">
        <v>66</v>
      </c>
    </row>
    <row r="331" spans="1:53" ht="27" hidden="1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890</v>
      </c>
      <c r="W334" s="42">
        <f>IFERROR(W326/H326,"0")+IFERROR(W327/H327,"0")+IFERROR(W328/H328,"0")+IFERROR(W329/H329,"0")+IFERROR(W330/H330,"0")+IFERROR(W331/H331,"0")+IFERROR(W332/H332,"0")+IFERROR(W333/H333,"0")</f>
        <v>891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18.857009999999999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13350</v>
      </c>
      <c r="W335" s="42">
        <f>IFERROR(SUM(W326:W333),"0")</f>
        <v>13365</v>
      </c>
      <c r="X335" s="41"/>
      <c r="Y335" s="65"/>
      <c r="Z335" s="65"/>
    </row>
    <row r="336" spans="1:53" ht="14.25" hidden="1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4750</v>
      </c>
      <c r="W337" s="54">
        <f>IFERROR(IF(V337="",0,CEILING((V337/$H337),1)*$H337),"")</f>
        <v>4755</v>
      </c>
      <c r="X337" s="40">
        <f>IFERROR(IF(W337=0,"",ROUNDUP(W337/H337,0)*0.02175),"")</f>
        <v>6.8947499999999993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hidden="1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hidden="1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316.66666666666669</v>
      </c>
      <c r="W340" s="42">
        <f>IFERROR(W337/H337,"0")+IFERROR(W338/H338,"0")+IFERROR(W339/H339,"0")</f>
        <v>317</v>
      </c>
      <c r="X340" s="42">
        <f>IFERROR(IF(X337="",0,X337),"0")+IFERROR(IF(X338="",0,X338),"0")+IFERROR(IF(X339="",0,X339),"0")</f>
        <v>6.8947499999999993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4750</v>
      </c>
      <c r="W341" s="42">
        <f>IFERROR(SUM(W337:W339),"0")</f>
        <v>4755</v>
      </c>
      <c r="X341" s="41"/>
      <c r="Y341" s="65"/>
      <c r="Z341" s="65"/>
    </row>
    <row r="342" spans="1:53" ht="14.25" hidden="1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hidden="1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hidden="1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hidden="1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hidden="1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hidden="1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hidden="1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hidden="1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hidden="1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hidden="1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hidden="1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hidden="1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hidden="1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hidden="1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hidden="1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hidden="1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hidden="1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hidden="1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hidden="1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hidden="1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hidden="1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hidden="1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hidden="1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hidden="1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hidden="1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hidden="1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hidden="1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hidden="1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hidden="1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hidden="1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hidden="1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hidden="1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hidden="1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hidden="1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hidden="1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hidden="1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hidden="1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hidden="1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hidden="1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hidden="1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hidden="1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hidden="1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hidden="1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hidden="1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hidden="1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hidden="1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hidden="1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hidden="1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hidden="1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hidden="1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hidden="1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idden="1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hidden="1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hidden="1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hidden="1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hidden="1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hidden="1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hidden="1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hidden="1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hidden="1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hidden="1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hidden="1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hidden="1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hidden="1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hidden="1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hidden="1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hidden="1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hidden="1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hidden="1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hidden="1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hidden="1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hidden="1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hidden="1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hidden="1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hidden="1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hidden="1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hidden="1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hidden="1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idden="1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hidden="1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hidden="1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hidden="1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hidden="1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hidden="1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hidden="1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hidden="1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hidden="1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hidden="1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hidden="1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hidden="1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hidden="1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hidden="1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hidden="1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hidden="1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hidden="1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hidden="1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hidden="1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hidden="1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hidden="1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hidden="1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hidden="1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hidden="1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idden="1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hidden="1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hidden="1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hidden="1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hidden="1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hidden="1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hidden="1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hidden="1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hidden="1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hidden="1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hidden="1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hidden="1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hidden="1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idden="1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hidden="1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hidden="1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hidden="1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hidden="1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hidden="1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hidden="1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hidden="1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hidden="1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hidden="1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hidden="1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hidden="1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hidden="1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hidden="1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hidden="1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hidden="1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hidden="1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hidden="1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hidden="1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idden="1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hidden="1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hidden="1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hidden="1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hidden="1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hidden="1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hidden="1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hidden="1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hidden="1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hidden="1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hidden="1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hidden="1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hidden="1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hidden="1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hidden="1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hidden="1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hidden="1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hidden="1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hidden="1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hidden="1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hidden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18500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18525.599999999999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19107.815384615384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19134.456000000002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27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27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19782.815384615384</v>
      </c>
      <c r="W519" s="42">
        <f>GrossWeightTotalR+PalletQtyTotalR*25</f>
        <v>19809.456000000002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1257.948717948718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1260</v>
      </c>
      <c r="X520" s="41"/>
      <c r="Y520" s="65"/>
      <c r="Z520" s="65"/>
    </row>
    <row r="521" spans="1:53" ht="14.25" hidden="1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26.882759999999998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405.59999999999997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18120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7,95"/>
        <filter val="13 350,00"/>
        <filter val="18 500,00"/>
        <filter val="19 107,82"/>
        <filter val="19 782,82"/>
        <filter val="27"/>
        <filter val="3 600,00"/>
        <filter val="316,67"/>
        <filter val="4 000,00"/>
        <filter val="4 750,00"/>
        <filter val="400,00"/>
        <filter val="5 750,00"/>
        <filter val="51,28"/>
        <filter val="890,00"/>
      </filters>
    </filterColumn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2024-04-09T09:40:22Z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