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1ECF81F-EB15-4AC9-97DF-1629A20FE4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W507" i="1" s="1"/>
  <c r="V500" i="1"/>
  <c r="V499" i="1"/>
  <c r="W498" i="1"/>
  <c r="X498" i="1" s="1"/>
  <c r="W497" i="1"/>
  <c r="X497" i="1" s="1"/>
  <c r="W496" i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W493" i="1" s="1"/>
  <c r="V484" i="1"/>
  <c r="V483" i="1"/>
  <c r="W482" i="1"/>
  <c r="V480" i="1"/>
  <c r="V479" i="1"/>
  <c r="W478" i="1"/>
  <c r="X478" i="1" s="1"/>
  <c r="N478" i="1"/>
  <c r="W477" i="1"/>
  <c r="X477" i="1" s="1"/>
  <c r="N477" i="1"/>
  <c r="X476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W458" i="1"/>
  <c r="X458" i="1" s="1"/>
  <c r="W457" i="1"/>
  <c r="X457" i="1" s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W434" i="1"/>
  <c r="X434" i="1" s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X403" i="1"/>
  <c r="W403" i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X337" i="1" s="1"/>
  <c r="N337" i="1"/>
  <c r="V335" i="1"/>
  <c r="V334" i="1"/>
  <c r="X333" i="1"/>
  <c r="W333" i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W302" i="1" s="1"/>
  <c r="N300" i="1"/>
  <c r="V298" i="1"/>
  <c r="V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W277" i="1"/>
  <c r="X277" i="1" s="1"/>
  <c r="W276" i="1"/>
  <c r="X276" i="1" s="1"/>
  <c r="V274" i="1"/>
  <c r="V273" i="1"/>
  <c r="W272" i="1"/>
  <c r="X272" i="1" s="1"/>
  <c r="N272" i="1"/>
  <c r="W271" i="1"/>
  <c r="X271" i="1" s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V194" i="1"/>
  <c r="V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W176" i="1"/>
  <c r="W194" i="1" s="1"/>
  <c r="N176" i="1"/>
  <c r="V174" i="1"/>
  <c r="V173" i="1"/>
  <c r="X172" i="1"/>
  <c r="W172" i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X164" i="1" s="1"/>
  <c r="X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X140" i="1"/>
  <c r="W140" i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N87" i="1"/>
  <c r="V85" i="1"/>
  <c r="V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W27" i="1"/>
  <c r="X27" i="1" s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59" i="1" l="1"/>
  <c r="X340" i="1"/>
  <c r="X22" i="1"/>
  <c r="X23" i="1" s="1"/>
  <c r="X348" i="1"/>
  <c r="X349" i="1" s="1"/>
  <c r="W349" i="1"/>
  <c r="S526" i="1"/>
  <c r="W515" i="1"/>
  <c r="W91" i="1"/>
  <c r="X87" i="1"/>
  <c r="X91" i="1" s="1"/>
  <c r="V516" i="1"/>
  <c r="V520" i="1"/>
  <c r="X116" i="1"/>
  <c r="X279" i="1"/>
  <c r="W166" i="1"/>
  <c r="X176" i="1"/>
  <c r="W200" i="1"/>
  <c r="X204" i="1"/>
  <c r="X210" i="1" s="1"/>
  <c r="W210" i="1"/>
  <c r="X213" i="1"/>
  <c r="X214" i="1" s="1"/>
  <c r="W214" i="1"/>
  <c r="L526" i="1"/>
  <c r="X300" i="1"/>
  <c r="X302" i="1" s="1"/>
  <c r="X407" i="1"/>
  <c r="X408" i="1" s="1"/>
  <c r="W408" i="1"/>
  <c r="X418" i="1"/>
  <c r="X420" i="1" s="1"/>
  <c r="W480" i="1"/>
  <c r="W479" i="1"/>
  <c r="X488" i="1"/>
  <c r="X493" i="1" s="1"/>
  <c r="X502" i="1"/>
  <c r="X506" i="1" s="1"/>
  <c r="W506" i="1"/>
  <c r="X509" i="1"/>
  <c r="X514" i="1" s="1"/>
  <c r="W514" i="1"/>
  <c r="V519" i="1"/>
  <c r="X134" i="1"/>
  <c r="X200" i="1"/>
  <c r="X358" i="1"/>
  <c r="F9" i="1"/>
  <c r="J9" i="1"/>
  <c r="F10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W519" i="1"/>
  <c r="X521" i="1"/>
  <c r="W516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<sst xmlns="http://schemas.openxmlformats.org/spreadsheetml/2006/main" count="2229" uniqueCount="752">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</sst>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3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0.54166666666666663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200</v>
      </c>
      <c r="W49" s="349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18.518518518518519</v>
      </c>
      <c r="W51" s="350">
        <f>IFERROR(W49/H49,"0")+IFERROR(W50/H50,"0")</f>
        <v>19</v>
      </c>
      <c r="X51" s="350">
        <f>IFERROR(IF(X49="",0,X49),"0")+IFERROR(IF(X50="",0,X50),"0")</f>
        <v>0.41324999999999995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200</v>
      </c>
      <c r="W52" s="350">
        <f>IFERROR(SUM(W49:W50),"0")</f>
        <v>205.20000000000002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300</v>
      </c>
      <c r="W65" s="349">
        <f t="shared" si="2"/>
        <v>302.39999999999998</v>
      </c>
      <c r="X65" s="36">
        <f t="shared" si="3"/>
        <v>0.58724999999999994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26.785714285714288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0.58724999999999994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300</v>
      </c>
      <c r="W85" s="350">
        <f>IFERROR(SUM(W63:W83),"0")</f>
        <v>302.39999999999998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300</v>
      </c>
      <c r="W131" s="349">
        <f>IFERROR(IF(V131="",0,CEILING((V131/$H131),1)*$H131),"")</f>
        <v>302.40000000000003</v>
      </c>
      <c r="X131" s="36">
        <f>IFERROR(IF(W131=0,"",ROUNDUP(W131/H131,0)*0.02175),"")</f>
        <v>0.78299999999999992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35.714285714285715</v>
      </c>
      <c r="W134" s="350">
        <f>IFERROR(W130/H130,"0")+IFERROR(W131/H131,"0")+IFERROR(W132/H132,"0")+IFERROR(W133/H133,"0")</f>
        <v>36</v>
      </c>
      <c r="X134" s="350">
        <f>IFERROR(IF(X130="",0,X130),"0")+IFERROR(IF(X131="",0,X131),"0")+IFERROR(IF(X132="",0,X132),"0")+IFERROR(IF(X133="",0,X133),"0")</f>
        <v>0.78299999999999992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300</v>
      </c>
      <c r="W135" s="350">
        <f>IFERROR(SUM(W130:W133),"0")</f>
        <v>302.40000000000003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400</v>
      </c>
      <c r="W177" s="349">
        <f t="shared" si="9"/>
        <v>400.2</v>
      </c>
      <c r="X177" s="36">
        <f>IFERROR(IF(W177=0,"",ROUNDUP(W177/H177,0)*0.02175),"")</f>
        <v>1.0004999999999999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45.977011494252878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46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1.0004999999999999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400</v>
      </c>
      <c r="W194" s="350">
        <f>IFERROR(SUM(W176:W192),"0")</f>
        <v>400.2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2000</v>
      </c>
      <c r="W327" s="349">
        <f t="shared" si="17"/>
        <v>2010</v>
      </c>
      <c r="X327" s="36">
        <f>IFERROR(IF(W327=0,"",ROUNDUP(W327/H327,0)*0.02175),"")</f>
        <v>2.9144999999999999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500</v>
      </c>
      <c r="W328" s="349">
        <f t="shared" si="17"/>
        <v>510</v>
      </c>
      <c r="X328" s="36">
        <f>IFERROR(IF(W328=0,"",ROUNDUP(W328/H328,0)*0.02175),"")</f>
        <v>0.73949999999999994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600</v>
      </c>
      <c r="W330" s="349">
        <f t="shared" si="17"/>
        <v>600</v>
      </c>
      <c r="X330" s="36">
        <f>IFERROR(IF(W330=0,"",ROUNDUP(W330/H330,0)*0.02175),"")</f>
        <v>0.86999999999999988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206.66666666666669</v>
      </c>
      <c r="W334" s="350">
        <f>IFERROR(W326/H326,"0")+IFERROR(W327/H327,"0")+IFERROR(W328/H328,"0")+IFERROR(W329/H329,"0")+IFERROR(W330/H330,"0")+IFERROR(W331/H331,"0")+IFERROR(W332/H332,"0")+IFERROR(W333/H333,"0")</f>
        <v>208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4.524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3100</v>
      </c>
      <c r="W335" s="350">
        <f>IFERROR(SUM(W326:W333),"0")</f>
        <v>3120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600</v>
      </c>
      <c r="W337" s="349">
        <f>IFERROR(IF(V337="",0,CEILING((V337/$H337),1)*$H337),"")</f>
        <v>600</v>
      </c>
      <c r="X337" s="36">
        <f>IFERROR(IF(W337=0,"",ROUNDUP(W337/H337,0)*0.02175),"")</f>
        <v>0.86999999999999988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40</v>
      </c>
      <c r="W340" s="350">
        <f>IFERROR(W337/H337,"0")+IFERROR(W338/H338,"0")+IFERROR(W339/H339,"0")</f>
        <v>40</v>
      </c>
      <c r="X340" s="350">
        <f>IFERROR(IF(X337="",0,X337),"0")+IFERROR(IF(X338="",0,X338),"0")+IFERROR(IF(X339="",0,X339),"0")</f>
        <v>0.86999999999999988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600</v>
      </c>
      <c r="W341" s="350">
        <f>IFERROR(SUM(W337:W339),"0")</f>
        <v>600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500</v>
      </c>
      <c r="W366" s="349">
        <f>IFERROR(IF(V366="",0,CEILING((V366/$H366),1)*$H366),"")</f>
        <v>507</v>
      </c>
      <c r="X366" s="36">
        <f>IFERROR(IF(W366=0,"",ROUNDUP(W366/H366,0)*0.02175),"")</f>
        <v>1.4137499999999998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64.102564102564102</v>
      </c>
      <c r="W370" s="350">
        <f>IFERROR(W366/H366,"0")+IFERROR(W367/H367,"0")+IFERROR(W368/H368,"0")+IFERROR(W369/H369,"0")</f>
        <v>65</v>
      </c>
      <c r="X370" s="350">
        <f>IFERROR(IF(X366="",0,X366),"0")+IFERROR(IF(X367="",0,X367),"0")+IFERROR(IF(X368="",0,X368),"0")+IFERROR(IF(X369="",0,X369),"0")</f>
        <v>1.4137499999999998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500</v>
      </c>
      <c r="W371" s="350">
        <f>IFERROR(SUM(W366:W369),"0")</f>
        <v>507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500</v>
      </c>
      <c r="W449" s="349">
        <f t="shared" si="21"/>
        <v>501.6</v>
      </c>
      <c r="X449" s="36">
        <f t="shared" si="22"/>
        <v>1.1362000000000001</v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300</v>
      </c>
      <c r="W452" s="349">
        <f t="shared" si="21"/>
        <v>300.96000000000004</v>
      </c>
      <c r="X452" s="36">
        <f t="shared" si="22"/>
        <v>0.68171999999999999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151.5151515151515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152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1.81792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800</v>
      </c>
      <c r="W460" s="350">
        <f>IFERROR(SUM(W448:W458),"0")</f>
        <v>802.56000000000006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400</v>
      </c>
      <c r="W462" s="349">
        <f>IFERROR(IF(V462="",0,CEILING((V462/$H462),1)*$H462),"")</f>
        <v>401.28000000000003</v>
      </c>
      <c r="X462" s="36">
        <f>IFERROR(IF(W462=0,"",ROUNDUP(W462/H462,0)*0.01196),"")</f>
        <v>0.90895999999999999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75.757575757575751</v>
      </c>
      <c r="W464" s="350">
        <f>IFERROR(W462/H462,"0")+IFERROR(W463/H463,"0")</f>
        <v>76</v>
      </c>
      <c r="X464" s="350">
        <f>IFERROR(IF(X462="",0,X462),"0")+IFERROR(IF(X463="",0,X463),"0")</f>
        <v>0.90895999999999999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400</v>
      </c>
      <c r="W465" s="350">
        <f>IFERROR(SUM(W462:W463),"0")</f>
        <v>401.28000000000003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200</v>
      </c>
      <c r="W468" s="349">
        <f t="shared" si="23"/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200</v>
      </c>
      <c r="W469" s="349">
        <f t="shared" si="23"/>
        <v>200.64000000000001</v>
      </c>
      <c r="X469" s="36">
        <f>IFERROR(IF(W469=0,"",ROUNDUP(W469/H469,0)*0.01196),"")</f>
        <v>0.45448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75.757575757575751</v>
      </c>
      <c r="W473" s="350">
        <f>IFERROR(W467/H467,"0")+IFERROR(W468/H468,"0")+IFERROR(W469/H469,"0")+IFERROR(W470/H470,"0")+IFERROR(W471/H471,"0")+IFERROR(W472/H472,"0")</f>
        <v>76</v>
      </c>
      <c r="X473" s="350">
        <f>IFERROR(IF(X467="",0,X467),"0")+IFERROR(IF(X468="",0,X468),"0")+IFERROR(IF(X469="",0,X469),"0")+IFERROR(IF(X470="",0,X470),"0")+IFERROR(IF(X471="",0,X471),"0")+IFERROR(IF(X472="",0,X472),"0")</f>
        <v>0.90895999999999999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400</v>
      </c>
      <c r="W474" s="350">
        <f>IFERROR(SUM(W467:W472),"0")</f>
        <v>401.28000000000003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7000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7042.32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7331.2503929021177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7375.572000000001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12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12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7631.2503929021177</v>
      </c>
      <c r="W519" s="350">
        <f>GrossWeightTotalR+PalletQtyTotalR*25</f>
        <v>7675.572000000001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740.79506381230522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745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13.227589999999999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205.20000000000002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302.39999999999998</v>
      </c>
      <c r="F526" s="46">
        <f>IFERROR(W130*1,"0")+IFERROR(W131*1,"0")+IFERROR(W132*1,"0")+IFERROR(W133*1,"0")</f>
        <v>302.40000000000003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400.2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3720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507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1605.1200000000003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2"/>
        <filter val="151,52"/>
        <filter val="18,52"/>
        <filter val="2 000,00"/>
        <filter val="200,00"/>
        <filter val="206,67"/>
        <filter val="26,79"/>
        <filter val="3 100,00"/>
        <filter val="300,00"/>
        <filter val="35,71"/>
        <filter val="40,00"/>
        <filter val="400,00"/>
        <filter val="45,98"/>
        <filter val="500,00"/>
        <filter val="600,00"/>
        <filter val="64,10"/>
        <filter val="7 000,00"/>
        <filter val="7 331,25"/>
        <filter val="7 631,25"/>
        <filter val="740,80"/>
        <filter val="75,76"/>
        <filter val="800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