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4,24\04,04,24 ПОКОМ ЗПФ филиалы\"/>
    </mc:Choice>
  </mc:AlternateContent>
  <xr:revisionPtr revIDLastSave="0" documentId="13_ncr:1_{85F645B2-33C8-4E3B-842F-D2DC838686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2" i="1" l="1"/>
  <c r="AF52" i="1" s="1"/>
  <c r="AC52" i="1"/>
  <c r="R84" i="1"/>
  <c r="AC84" i="1" s="1"/>
  <c r="R83" i="1"/>
  <c r="R80" i="1"/>
  <c r="AC80" i="1" s="1"/>
  <c r="R79" i="1"/>
  <c r="R78" i="1"/>
  <c r="AE78" i="1" s="1"/>
  <c r="AF78" i="1" s="1"/>
  <c r="R76" i="1"/>
  <c r="AC76" i="1" s="1"/>
  <c r="R74" i="1"/>
  <c r="AE74" i="1" s="1"/>
  <c r="AF74" i="1" s="1"/>
  <c r="R72" i="1"/>
  <c r="AC72" i="1" s="1"/>
  <c r="R67" i="1"/>
  <c r="R64" i="1"/>
  <c r="AE64" i="1" s="1"/>
  <c r="AF64" i="1" s="1"/>
  <c r="R62" i="1"/>
  <c r="AC62" i="1" s="1"/>
  <c r="R60" i="1"/>
  <c r="R56" i="1"/>
  <c r="R54" i="1"/>
  <c r="AE54" i="1" s="1"/>
  <c r="AF54" i="1" s="1"/>
  <c r="R50" i="1"/>
  <c r="R49" i="1"/>
  <c r="R47" i="1"/>
  <c r="R45" i="1"/>
  <c r="R43" i="1"/>
  <c r="R42" i="1"/>
  <c r="R41" i="1"/>
  <c r="R39" i="1"/>
  <c r="R38" i="1"/>
  <c r="R37" i="1"/>
  <c r="R33" i="1"/>
  <c r="AE33" i="1" s="1"/>
  <c r="AF33" i="1" s="1"/>
  <c r="R31" i="1"/>
  <c r="AC31" i="1" s="1"/>
  <c r="R29" i="1"/>
  <c r="AE29" i="1" s="1"/>
  <c r="AF29" i="1" s="1"/>
  <c r="R28" i="1"/>
  <c r="R27" i="1"/>
  <c r="AC27" i="1" s="1"/>
  <c r="R26" i="1"/>
  <c r="R23" i="1"/>
  <c r="AE23" i="1" s="1"/>
  <c r="AF23" i="1" s="1"/>
  <c r="R22" i="1"/>
  <c r="R16" i="1"/>
  <c r="AC16" i="1" s="1"/>
  <c r="R15" i="1"/>
  <c r="R10" i="1"/>
  <c r="AE10" i="1" s="1"/>
  <c r="AF10" i="1" s="1"/>
  <c r="R7" i="1"/>
  <c r="AC7" i="1" s="1"/>
  <c r="AE56" i="1" l="1"/>
  <c r="AF56" i="1" s="1"/>
  <c r="AC56" i="1"/>
  <c r="AE60" i="1"/>
  <c r="AF60" i="1" s="1"/>
  <c r="AC60" i="1"/>
  <c r="AE67" i="1"/>
  <c r="AF67" i="1" s="1"/>
  <c r="AC67" i="1"/>
  <c r="AE79" i="1"/>
  <c r="AF79" i="1" s="1"/>
  <c r="AC79" i="1"/>
  <c r="AE83" i="1"/>
  <c r="AF83" i="1" s="1"/>
  <c r="AC83" i="1"/>
  <c r="AC10" i="1"/>
  <c r="AC23" i="1"/>
  <c r="AC29" i="1"/>
  <c r="AC33" i="1"/>
  <c r="AC37" i="1"/>
  <c r="AC42" i="1"/>
  <c r="AC47" i="1"/>
  <c r="AE16" i="1"/>
  <c r="AF16" i="1" s="1"/>
  <c r="AE27" i="1"/>
  <c r="AF27" i="1" s="1"/>
  <c r="AE31" i="1"/>
  <c r="AF31" i="1" s="1"/>
  <c r="AE39" i="1"/>
  <c r="AF39" i="1" s="1"/>
  <c r="AE50" i="1"/>
  <c r="AF50" i="1" s="1"/>
  <c r="AE15" i="1"/>
  <c r="AF15" i="1" s="1"/>
  <c r="AC15" i="1"/>
  <c r="AE22" i="1"/>
  <c r="AF22" i="1" s="1"/>
  <c r="AC22" i="1"/>
  <c r="AE26" i="1"/>
  <c r="AF26" i="1" s="1"/>
  <c r="AC26" i="1"/>
  <c r="AE28" i="1"/>
  <c r="AF28" i="1" s="1"/>
  <c r="AC28" i="1"/>
  <c r="AE38" i="1"/>
  <c r="AF38" i="1" s="1"/>
  <c r="AC38" i="1"/>
  <c r="AE41" i="1"/>
  <c r="AF41" i="1" s="1"/>
  <c r="AC41" i="1"/>
  <c r="AE43" i="1"/>
  <c r="AF43" i="1" s="1"/>
  <c r="AC43" i="1"/>
  <c r="AE45" i="1"/>
  <c r="AF45" i="1" s="1"/>
  <c r="AC45" i="1"/>
  <c r="AE49" i="1"/>
  <c r="AF49" i="1" s="1"/>
  <c r="AC49" i="1"/>
  <c r="AC39" i="1"/>
  <c r="AC50" i="1"/>
  <c r="AC54" i="1"/>
  <c r="AC64" i="1"/>
  <c r="AC74" i="1"/>
  <c r="AC78" i="1"/>
  <c r="AE7" i="1"/>
  <c r="AF7" i="1" s="1"/>
  <c r="AE37" i="1"/>
  <c r="AF37" i="1" s="1"/>
  <c r="AE42" i="1"/>
  <c r="AF42" i="1" s="1"/>
  <c r="AE47" i="1"/>
  <c r="AF47" i="1" s="1"/>
  <c r="AE62" i="1"/>
  <c r="AF62" i="1" s="1"/>
  <c r="AE72" i="1"/>
  <c r="AF72" i="1" s="1"/>
  <c r="AE76" i="1"/>
  <c r="AF76" i="1" s="1"/>
  <c r="AE80" i="1"/>
  <c r="AF80" i="1" s="1"/>
  <c r="AE84" i="1"/>
  <c r="AF84" i="1" s="1"/>
  <c r="F49" i="1"/>
  <c r="E49" i="1"/>
  <c r="E39" i="1"/>
  <c r="F26" i="1"/>
  <c r="E26" i="1"/>
  <c r="F16" i="1"/>
  <c r="E16" i="1"/>
  <c r="F14" i="1"/>
  <c r="E14" i="1"/>
  <c r="AC17" i="1" l="1"/>
  <c r="AC24" i="1"/>
  <c r="AC25" i="1"/>
  <c r="AC40" i="1"/>
  <c r="AC46" i="1"/>
  <c r="AC48" i="1"/>
  <c r="AC55" i="1"/>
  <c r="AC61" i="1"/>
  <c r="AC65" i="1"/>
  <c r="AC66" i="1"/>
  <c r="AC68" i="1"/>
  <c r="AC69" i="1"/>
  <c r="AC70" i="1"/>
  <c r="AC71" i="1"/>
  <c r="AC6" i="1"/>
  <c r="P7" i="1"/>
  <c r="U7" i="1" s="1"/>
  <c r="P8" i="1"/>
  <c r="P9" i="1"/>
  <c r="P10" i="1"/>
  <c r="U10" i="1" s="1"/>
  <c r="P11" i="1"/>
  <c r="P12" i="1"/>
  <c r="P13" i="1"/>
  <c r="P14" i="1"/>
  <c r="P15" i="1"/>
  <c r="U15" i="1" s="1"/>
  <c r="P16" i="1"/>
  <c r="U16" i="1" s="1"/>
  <c r="P17" i="1"/>
  <c r="P18" i="1"/>
  <c r="P19" i="1"/>
  <c r="P20" i="1"/>
  <c r="P21" i="1"/>
  <c r="P22" i="1"/>
  <c r="U22" i="1" s="1"/>
  <c r="P23" i="1"/>
  <c r="U23" i="1" s="1"/>
  <c r="P24" i="1"/>
  <c r="P25" i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Q32" i="1" s="1"/>
  <c r="P33" i="1"/>
  <c r="U33" i="1" s="1"/>
  <c r="P34" i="1"/>
  <c r="P35" i="1"/>
  <c r="P36" i="1"/>
  <c r="P37" i="1"/>
  <c r="U37" i="1" s="1"/>
  <c r="P38" i="1"/>
  <c r="U38" i="1" s="1"/>
  <c r="P39" i="1"/>
  <c r="U39" i="1" s="1"/>
  <c r="P40" i="1"/>
  <c r="P41" i="1"/>
  <c r="U41" i="1" s="1"/>
  <c r="P42" i="1"/>
  <c r="U42" i="1" s="1"/>
  <c r="P43" i="1"/>
  <c r="U43" i="1" s="1"/>
  <c r="P44" i="1"/>
  <c r="Q44" i="1" s="1"/>
  <c r="P45" i="1"/>
  <c r="U45" i="1" s="1"/>
  <c r="P46" i="1"/>
  <c r="P47" i="1"/>
  <c r="U47" i="1" s="1"/>
  <c r="P48" i="1"/>
  <c r="P49" i="1"/>
  <c r="U49" i="1" s="1"/>
  <c r="P50" i="1"/>
  <c r="U50" i="1" s="1"/>
  <c r="P51" i="1"/>
  <c r="P52" i="1"/>
  <c r="U52" i="1" s="1"/>
  <c r="P53" i="1"/>
  <c r="P54" i="1"/>
  <c r="U54" i="1" s="1"/>
  <c r="P55" i="1"/>
  <c r="P56" i="1"/>
  <c r="U56" i="1" s="1"/>
  <c r="P57" i="1"/>
  <c r="P58" i="1"/>
  <c r="P59" i="1"/>
  <c r="P60" i="1"/>
  <c r="U60" i="1" s="1"/>
  <c r="P61" i="1"/>
  <c r="P62" i="1"/>
  <c r="U62" i="1" s="1"/>
  <c r="P63" i="1"/>
  <c r="P64" i="1"/>
  <c r="U64" i="1" s="1"/>
  <c r="P65" i="1"/>
  <c r="P66" i="1"/>
  <c r="P67" i="1"/>
  <c r="U67" i="1" s="1"/>
  <c r="P68" i="1"/>
  <c r="P69" i="1"/>
  <c r="P70" i="1"/>
  <c r="P71" i="1"/>
  <c r="P72" i="1"/>
  <c r="U72" i="1" s="1"/>
  <c r="P73" i="1"/>
  <c r="P74" i="1"/>
  <c r="U74" i="1" s="1"/>
  <c r="P75" i="1"/>
  <c r="P76" i="1"/>
  <c r="U76" i="1" s="1"/>
  <c r="P77" i="1"/>
  <c r="P78" i="1"/>
  <c r="U78" i="1" s="1"/>
  <c r="P79" i="1"/>
  <c r="U79" i="1" s="1"/>
  <c r="P80" i="1"/>
  <c r="U80" i="1" s="1"/>
  <c r="P81" i="1"/>
  <c r="P82" i="1"/>
  <c r="P83" i="1"/>
  <c r="U83" i="1" s="1"/>
  <c r="P84" i="1"/>
  <c r="U84" i="1" s="1"/>
  <c r="P85" i="1"/>
  <c r="Q85" i="1" s="1"/>
  <c r="P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81" i="1" l="1"/>
  <c r="R81" i="1" s="1"/>
  <c r="Q77" i="1"/>
  <c r="R77" i="1" s="1"/>
  <c r="Q75" i="1"/>
  <c r="R75" i="1" s="1"/>
  <c r="Q73" i="1"/>
  <c r="R73" i="1" s="1"/>
  <c r="AE73" i="1" s="1"/>
  <c r="AF73" i="1" s="1"/>
  <c r="Q63" i="1"/>
  <c r="R63" i="1" s="1"/>
  <c r="Q59" i="1"/>
  <c r="R59" i="1" s="1"/>
  <c r="Q57" i="1"/>
  <c r="R57" i="1" s="1"/>
  <c r="Q53" i="1"/>
  <c r="R53" i="1" s="1"/>
  <c r="U53" i="1" s="1"/>
  <c r="Q51" i="1"/>
  <c r="R51" i="1" s="1"/>
  <c r="AE51" i="1" s="1"/>
  <c r="AF51" i="1" s="1"/>
  <c r="Q21" i="1"/>
  <c r="R21" i="1" s="1"/>
  <c r="Q19" i="1"/>
  <c r="R19" i="1" s="1"/>
  <c r="Q13" i="1"/>
  <c r="R13" i="1" s="1"/>
  <c r="Q11" i="1"/>
  <c r="R11" i="1" s="1"/>
  <c r="AE11" i="1" s="1"/>
  <c r="AF11" i="1" s="1"/>
  <c r="Q9" i="1"/>
  <c r="R9" i="1" s="1"/>
  <c r="Q82" i="1"/>
  <c r="R82" i="1" s="1"/>
  <c r="Q58" i="1"/>
  <c r="R58" i="1" s="1"/>
  <c r="Q36" i="1"/>
  <c r="R36" i="1" s="1"/>
  <c r="AE36" i="1" s="1"/>
  <c r="AF36" i="1" s="1"/>
  <c r="Q34" i="1"/>
  <c r="R34" i="1" s="1"/>
  <c r="U34" i="1" s="1"/>
  <c r="Q30" i="1"/>
  <c r="R30" i="1" s="1"/>
  <c r="Q20" i="1"/>
  <c r="R20" i="1" s="1"/>
  <c r="Q18" i="1"/>
  <c r="R18" i="1" s="1"/>
  <c r="Q14" i="1"/>
  <c r="R14" i="1" s="1"/>
  <c r="U14" i="1" s="1"/>
  <c r="Q12" i="1"/>
  <c r="R12" i="1" s="1"/>
  <c r="U12" i="1" s="1"/>
  <c r="Q8" i="1"/>
  <c r="R8" i="1" s="1"/>
  <c r="R44" i="1"/>
  <c r="R32" i="1"/>
  <c r="R85" i="1"/>
  <c r="Q35" i="1"/>
  <c r="R35" i="1" s="1"/>
  <c r="V6" i="1"/>
  <c r="U6" i="1"/>
  <c r="V84" i="1"/>
  <c r="V82" i="1"/>
  <c r="V80" i="1"/>
  <c r="V78" i="1"/>
  <c r="V76" i="1"/>
  <c r="V74" i="1"/>
  <c r="V72" i="1"/>
  <c r="U70" i="1"/>
  <c r="V70" i="1"/>
  <c r="U68" i="1"/>
  <c r="V68" i="1"/>
  <c r="U66" i="1"/>
  <c r="V66" i="1"/>
  <c r="V64" i="1"/>
  <c r="V62" i="1"/>
  <c r="V60" i="1"/>
  <c r="V58" i="1"/>
  <c r="V56" i="1"/>
  <c r="V54" i="1"/>
  <c r="V52" i="1"/>
  <c r="V50" i="1"/>
  <c r="U48" i="1"/>
  <c r="V48" i="1"/>
  <c r="U46" i="1"/>
  <c r="V46" i="1"/>
  <c r="V44" i="1"/>
  <c r="V42" i="1"/>
  <c r="U40" i="1"/>
  <c r="V40" i="1"/>
  <c r="V38" i="1"/>
  <c r="V36" i="1"/>
  <c r="V34" i="1"/>
  <c r="V32" i="1"/>
  <c r="V30" i="1"/>
  <c r="V28" i="1"/>
  <c r="V26" i="1"/>
  <c r="U24" i="1"/>
  <c r="V24" i="1"/>
  <c r="V22" i="1"/>
  <c r="V20" i="1"/>
  <c r="V18" i="1"/>
  <c r="V16" i="1"/>
  <c r="V14" i="1"/>
  <c r="V12" i="1"/>
  <c r="V10" i="1"/>
  <c r="V8" i="1"/>
  <c r="V85" i="1"/>
  <c r="V83" i="1"/>
  <c r="V81" i="1"/>
  <c r="V79" i="1"/>
  <c r="V77" i="1"/>
  <c r="V75" i="1"/>
  <c r="V73" i="1"/>
  <c r="U71" i="1"/>
  <c r="V71" i="1"/>
  <c r="U69" i="1"/>
  <c r="V69" i="1"/>
  <c r="V67" i="1"/>
  <c r="U65" i="1"/>
  <c r="V65" i="1"/>
  <c r="V63" i="1"/>
  <c r="U61" i="1"/>
  <c r="V61" i="1"/>
  <c r="V59" i="1"/>
  <c r="V57" i="1"/>
  <c r="U55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U25" i="1"/>
  <c r="V25" i="1"/>
  <c r="V23" i="1"/>
  <c r="V21" i="1"/>
  <c r="V19" i="1"/>
  <c r="U17" i="1"/>
  <c r="V17" i="1"/>
  <c r="V15" i="1"/>
  <c r="V13" i="1"/>
  <c r="V11" i="1"/>
  <c r="V9" i="1"/>
  <c r="V7" i="1"/>
  <c r="K5" i="1"/>
  <c r="P5" i="1"/>
  <c r="AC18" i="1" l="1"/>
  <c r="U18" i="1"/>
  <c r="AC30" i="1"/>
  <c r="AE30" i="1"/>
  <c r="AF30" i="1" s="1"/>
  <c r="U82" i="1"/>
  <c r="AC82" i="1"/>
  <c r="AE19" i="1"/>
  <c r="AF19" i="1" s="1"/>
  <c r="AC19" i="1"/>
  <c r="AE57" i="1"/>
  <c r="AF57" i="1" s="1"/>
  <c r="AC57" i="1"/>
  <c r="AC63" i="1"/>
  <c r="AE63" i="1"/>
  <c r="AF63" i="1" s="1"/>
  <c r="AC75" i="1"/>
  <c r="U75" i="1"/>
  <c r="AC81" i="1"/>
  <c r="AE81" i="1"/>
  <c r="AF81" i="1" s="1"/>
  <c r="AC8" i="1"/>
  <c r="AE8" i="1"/>
  <c r="AE20" i="1"/>
  <c r="AF20" i="1" s="1"/>
  <c r="AC20" i="1"/>
  <c r="AC58" i="1"/>
  <c r="U58" i="1"/>
  <c r="AC9" i="1"/>
  <c r="AE9" i="1"/>
  <c r="AF9" i="1" s="1"/>
  <c r="AC13" i="1"/>
  <c r="U13" i="1"/>
  <c r="AE21" i="1"/>
  <c r="AF21" i="1" s="1"/>
  <c r="AC21" i="1"/>
  <c r="U59" i="1"/>
  <c r="AC59" i="1"/>
  <c r="AE77" i="1"/>
  <c r="AF77" i="1" s="1"/>
  <c r="AC77" i="1"/>
  <c r="AC14" i="1"/>
  <c r="AE18" i="1"/>
  <c r="AF18" i="1" s="1"/>
  <c r="U30" i="1"/>
  <c r="AC36" i="1"/>
  <c r="AE58" i="1"/>
  <c r="AF58" i="1" s="1"/>
  <c r="U9" i="1"/>
  <c r="AC11" i="1"/>
  <c r="AE13" i="1"/>
  <c r="AF13" i="1" s="1"/>
  <c r="U21" i="1"/>
  <c r="AC51" i="1"/>
  <c r="U57" i="1"/>
  <c r="U63" i="1"/>
  <c r="AC73" i="1"/>
  <c r="AE75" i="1"/>
  <c r="AF75" i="1" s="1"/>
  <c r="U81" i="1"/>
  <c r="U8" i="1"/>
  <c r="AE14" i="1"/>
  <c r="AF14" i="1" s="1"/>
  <c r="U20" i="1"/>
  <c r="U36" i="1"/>
  <c r="AE82" i="1"/>
  <c r="AF82" i="1" s="1"/>
  <c r="U11" i="1"/>
  <c r="U19" i="1"/>
  <c r="U51" i="1"/>
  <c r="AE59" i="1"/>
  <c r="AF59" i="1" s="1"/>
  <c r="U73" i="1"/>
  <c r="U77" i="1"/>
  <c r="AC12" i="1"/>
  <c r="AE12" i="1"/>
  <c r="AF12" i="1" s="1"/>
  <c r="AC34" i="1"/>
  <c r="AE34" i="1"/>
  <c r="AF34" i="1" s="1"/>
  <c r="AE53" i="1"/>
  <c r="AF53" i="1" s="1"/>
  <c r="AC53" i="1"/>
  <c r="AE85" i="1"/>
  <c r="AF85" i="1" s="1"/>
  <c r="AC85" i="1"/>
  <c r="U85" i="1"/>
  <c r="U44" i="1"/>
  <c r="AC44" i="1"/>
  <c r="AE44" i="1"/>
  <c r="AF44" i="1" s="1"/>
  <c r="AC35" i="1"/>
  <c r="AE35" i="1"/>
  <c r="AF35" i="1" s="1"/>
  <c r="U35" i="1"/>
  <c r="AE32" i="1"/>
  <c r="AF32" i="1" s="1"/>
  <c r="AC32" i="1"/>
  <c r="U32" i="1"/>
  <c r="R5" i="1"/>
  <c r="AF8" i="1"/>
  <c r="Q5" i="1"/>
  <c r="AC5" i="1" l="1"/>
  <c r="AE5" i="1"/>
  <c r="AF5" i="1"/>
</calcChain>
</file>

<file path=xl/sharedStrings.xml><?xml version="1.0" encoding="utf-8"?>
<sst xmlns="http://schemas.openxmlformats.org/spreadsheetml/2006/main" count="332" uniqueCount="137">
  <si>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</si>
  <si>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</si>
  <si>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</si>
  <si>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</si>
  <si>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</si>
  <si>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</si>
  <si>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</si>
  <si>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</si>
  <si>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</si>
  <si>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</si>
  <si>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</si>
  <si>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</si>
  <si>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</si>
  <si>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</si>
  <si>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</si>
  <si>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</si>
  <si>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</si>
  <si>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</si>
  <si>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</si>
  <si>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</si>
  <si>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</si>
  <si>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</si>
  <si>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</si>
  <si>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</si>
  <si>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</si>
  <si>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</si>
  <si>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</si>
  <si>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</si>
  <si>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</si>
  <si>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</si>
  <si>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</si>
  <si>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</si>
  <si>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</si>
  <si>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</si>
  <si>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</si>
  <si>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</si>
  <si>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</si>
  <si>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</si>
  <si>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</si>
  <si>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</si>
  <si>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</si>
  <si>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</si>
  <si>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</si>
  <si>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</si>
  <si>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</si>
  <si>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</si>
  <si>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</si>
  <si>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</si>
  <si>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</si>
  <si>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</si>
  <si>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</si>
  <si>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</si>
  <si>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</si>
  <si>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</si>
  <si>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</si>
  <si>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</si>
  <si>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</si>
  <si>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</si>
  <si>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</si>
  <si>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</si>
  <si>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</si>
  <si>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</si>
  <si>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</si>
  <si>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</si>
  <si>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</si>
  <si>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</si>
  <si>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</si>
  <si>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</si>
  <si>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</si>
  <si>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</si>
  <si>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</si>
  <si>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</si>
  <si>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</si>
  <si>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</si>
  <si>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</si>
  <si>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</si>
  <si>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</si>
  <si>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</si>
  <si>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</si>
  <si>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</si>
  <si>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</si>
  <si>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</si>
  <si>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</si>
  <si>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</si>
  <si>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</si>
  <si>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</si>
  <si>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</si>
  <si>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</si>
  <si>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</si>
  <si>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</si>
  <si>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</si>
  <si>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</si>
  <si>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</si>
  <si>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</si>
  <si>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</si>
  <si>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</si>
  <si>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</si>
  <si>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</si>
  <si>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</si>
  <si>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</si>
  <si>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</si>
  <si>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</si>
  <si>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</si>
  <si>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</si>
  <si>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</si>
  <si>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</si>
  <si>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</si>
  <si>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</si>
  <si>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</si>
  <si>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</si>
  <si>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</si>
  <si>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</si>
  <si>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</si>
  <si>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</si>
  <si>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</si>
  <si>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</si>
  <si>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</si>
  <si>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</si>
  <si>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</si>
  <si>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</si>
  <si>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</si>
  <si>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</si>
  <si>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</si>
  <si>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</si>
  <si>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</si>
  <si>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</si>
  <si>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</si>
  <si>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</si>
  <si>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</si>
  <si>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то же что - Пельмени Grandmeni с говядиной и свининой Grandmeni 0,75 Сфера Горячая штучка  Поком</t>
  </si>
  <si>
    <t>то же что - Снеки  ЖАР-мени ВЕС. рубленые в тесте замор.  ПОКОМ</t>
  </si>
  <si>
    <t>то же что - ЖАР-мени ТМ Зареченские ТС Зареченские продукты.   Поком</t>
  </si>
  <si>
    <t>нужно увеличить продажи / то же что - Пельмени Бугбули со сливочным маслом ТМ Горячая штучка БУЛЬМЕНИ 0,43 кг  ПОКОМ</t>
  </si>
  <si>
    <t>остаток 625, не хватит на 2недели</t>
  </si>
  <si>
    <t>заказ</t>
  </si>
  <si>
    <t>08,04,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</si>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</sst>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35" sqref="AI35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6.7109375" customWidth="1"/>
    <col min="12" max="14" width="0.85546875" customWidth="1"/>
    <col min="15" max="19" width="6.7109375" customWidth="1"/>
    <col min="20" max="20" width="21.7109375" customWidth="1"/>
    <col min="21" max="22" width="4.5703125" customWidth="1"/>
    <col min="23" max="27" width="6.28515625" customWidth="1"/>
    <col min="28" max="28" width="30" customWidth="1"/>
    <col min="29" max="29" width="8" customWidth="1"/>
    <col min="30" max="30" width="8" style="8" customWidth="1"/>
    <col min="31" max="31" width="8" style="13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hidden="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 t="s">
        <v>135</v>
      </c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" t="s">
        <v>135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hidden="1" x14ac:dyDescent="0.25">
      <c r="A5" s="1"/>
      <c r="B5" s="1"/>
      <c r="C5" s="1"/>
      <c r="D5" s="1"/>
      <c r="E5" s="4">
        <f>SUM(E6:E500)</f>
        <v>8000.2</v>
      </c>
      <c r="F5" s="4">
        <f>SUM(F6:F500)</f>
        <v>10660.199999999999</v>
      </c>
      <c r="G5" s="6"/>
      <c r="H5" s="1"/>
      <c r="I5" s="1"/>
      <c r="J5" s="4">
        <f t="shared" ref="J5:S5" si="0">SUM(J6:J500)</f>
        <v>7938.3</v>
      </c>
      <c r="K5" s="4">
        <f t="shared" si="0"/>
        <v>61.899999999999963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11741.8</v>
      </c>
      <c r="P5" s="4">
        <f t="shared" si="0"/>
        <v>1600.0399999999995</v>
      </c>
      <c r="Q5" s="4">
        <f t="shared" si="0"/>
        <v>4773.6000000000004</v>
      </c>
      <c r="R5" s="4">
        <f t="shared" si="0"/>
        <v>5173.6000000000004</v>
      </c>
      <c r="S5" s="4">
        <f t="shared" si="0"/>
        <v>300</v>
      </c>
      <c r="T5" s="1"/>
      <c r="U5" s="1"/>
      <c r="V5" s="1"/>
      <c r="W5" s="4">
        <f t="shared" ref="W5:AA5" si="1">SUM(W6:W500)</f>
        <v>1855.7599999999998</v>
      </c>
      <c r="X5" s="4">
        <f t="shared" si="1"/>
        <v>1782.6199999999994</v>
      </c>
      <c r="Y5" s="4">
        <f t="shared" si="1"/>
        <v>1673.9799999999998</v>
      </c>
      <c r="Z5" s="4">
        <f t="shared" si="1"/>
        <v>1624.1200000000006</v>
      </c>
      <c r="AA5" s="4">
        <f t="shared" si="1"/>
        <v>1569.0999999999997</v>
      </c>
      <c r="AB5" s="1"/>
      <c r="AC5" s="4">
        <f>SUM(AC6:AC500)</f>
        <v>2391.7000000000007</v>
      </c>
      <c r="AD5" s="6"/>
      <c r="AE5" s="12">
        <f>SUM(AE6:AE500)</f>
        <v>616</v>
      </c>
      <c r="AF5" s="4">
        <f>SUM(AF6:AF500)</f>
        <v>2384.3999999999996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idden="1" x14ac:dyDescent="0.25">
      <c r="A6" s="16" t="s">
        <v>34</v>
      </c>
      <c r="B6" s="16" t="s">
        <v>35</v>
      </c>
      <c r="C6" s="16"/>
      <c r="D6" s="16">
        <v>16</v>
      </c>
      <c r="E6" s="16">
        <v>16</v>
      </c>
      <c r="F6" s="16"/>
      <c r="G6" s="17">
        <v>0</v>
      </c>
      <c r="H6" s="16" t="e">
        <v>#N/A</v>
      </c>
      <c r="I6" s="16" t="s">
        <v>59</v>
      </c>
      <c r="J6" s="16">
        <v>16</v>
      </c>
      <c r="K6" s="16">
        <f t="shared" ref="K6:K37" si="2">E6-J6</f>
        <v>0</v>
      </c>
      <c r="L6" s="16"/>
      <c r="M6" s="16"/>
      <c r="N6" s="16"/>
      <c r="O6" s="16"/>
      <c r="P6" s="16">
        <f>E6/5</f>
        <v>3.2</v>
      </c>
      <c r="Q6" s="18"/>
      <c r="R6" s="18"/>
      <c r="S6" s="18"/>
      <c r="T6" s="16"/>
      <c r="U6" s="16">
        <f>(F6+O6+Q6)/P6</f>
        <v>0</v>
      </c>
      <c r="V6" s="16">
        <f>(F6+O6)/P6</f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  <c r="AC6" s="16">
        <f>Q6*G6</f>
        <v>0</v>
      </c>
      <c r="AD6" s="17">
        <v>0</v>
      </c>
      <c r="AE6" s="19"/>
      <c r="AF6" s="1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3.5" hidden="1" customHeight="1" x14ac:dyDescent="0.25">
      <c r="A7" s="1" t="s">
        <v>36</v>
      </c>
      <c r="B7" s="1" t="s">
        <v>35</v>
      </c>
      <c r="C7" s="1">
        <v>246</v>
      </c>
      <c r="D7" s="1"/>
      <c r="E7" s="1">
        <v>64</v>
      </c>
      <c r="F7" s="1">
        <v>121</v>
      </c>
      <c r="G7" s="6">
        <v>0.3</v>
      </c>
      <c r="H7" s="1">
        <v>180</v>
      </c>
      <c r="I7" s="1" t="s">
        <v>37</v>
      </c>
      <c r="J7" s="1">
        <v>69</v>
      </c>
      <c r="K7" s="1">
        <f t="shared" si="2"/>
        <v>-5</v>
      </c>
      <c r="L7" s="1"/>
      <c r="M7" s="1"/>
      <c r="N7" s="1"/>
      <c r="O7" s="1">
        <v>84</v>
      </c>
      <c r="P7" s="1">
        <f t="shared" ref="P7:P70" si="3">E7/5</f>
        <v>12.8</v>
      </c>
      <c r="Q7" s="5"/>
      <c r="R7" s="5">
        <f>Q7</f>
        <v>0</v>
      </c>
      <c r="S7" s="5"/>
      <c r="T7" s="1"/>
      <c r="U7" s="1">
        <f>(F7+O7+R7)/P7</f>
        <v>16.015625</v>
      </c>
      <c r="V7" s="1">
        <f t="shared" ref="V7:V70" si="4">(F7+O7)/P7</f>
        <v>16.015625</v>
      </c>
      <c r="W7" s="1">
        <v>17.399999999999999</v>
      </c>
      <c r="X7" s="1">
        <v>19.8</v>
      </c>
      <c r="Y7" s="1">
        <v>27</v>
      </c>
      <c r="Z7" s="1">
        <v>19.399999999999999</v>
      </c>
      <c r="AA7" s="1">
        <v>6.8</v>
      </c>
      <c r="AB7" s="1"/>
      <c r="AC7" s="1">
        <f>R7*G7</f>
        <v>0</v>
      </c>
      <c r="AD7" s="6">
        <v>12</v>
      </c>
      <c r="AE7" s="10">
        <f>MROUND(R7,AD7)/AD7</f>
        <v>0</v>
      </c>
      <c r="AF7" s="1">
        <f>AE7*AD7*G7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idden="1" x14ac:dyDescent="0.25">
      <c r="A8" s="1" t="s">
        <v>38</v>
      </c>
      <c r="B8" s="1" t="s">
        <v>35</v>
      </c>
      <c r="C8" s="1">
        <v>353</v>
      </c>
      <c r="D8" s="1"/>
      <c r="E8" s="1">
        <v>266</v>
      </c>
      <c r="F8" s="1"/>
      <c r="G8" s="6">
        <v>0.3</v>
      </c>
      <c r="H8" s="1">
        <v>180</v>
      </c>
      <c r="I8" s="1" t="s">
        <v>37</v>
      </c>
      <c r="J8" s="1">
        <v>260</v>
      </c>
      <c r="K8" s="1">
        <f t="shared" si="2"/>
        <v>6</v>
      </c>
      <c r="L8" s="1"/>
      <c r="M8" s="1"/>
      <c r="N8" s="1"/>
      <c r="O8" s="1">
        <v>420</v>
      </c>
      <c r="P8" s="1">
        <f t="shared" si="3"/>
        <v>53.2</v>
      </c>
      <c r="Q8" s="5">
        <f>15*P8-O8-F8</f>
        <v>378</v>
      </c>
      <c r="R8" s="5">
        <f t="shared" ref="R8:R16" si="5">Q8</f>
        <v>378</v>
      </c>
      <c r="S8" s="5"/>
      <c r="T8" s="1"/>
      <c r="U8" s="1">
        <f t="shared" ref="U8:U16" si="6">(F8+O8+R8)/P8</f>
        <v>15</v>
      </c>
      <c r="V8" s="1">
        <f t="shared" si="4"/>
        <v>7.8947368421052628</v>
      </c>
      <c r="W8" s="1">
        <v>44.8</v>
      </c>
      <c r="X8" s="1">
        <v>35.200000000000003</v>
      </c>
      <c r="Y8" s="1">
        <v>43</v>
      </c>
      <c r="Z8" s="1">
        <v>28.8</v>
      </c>
      <c r="AA8" s="1">
        <v>61.8</v>
      </c>
      <c r="AB8" s="1"/>
      <c r="AC8" s="1">
        <f t="shared" ref="AC8:AC16" si="7">R8*G8</f>
        <v>113.39999999999999</v>
      </c>
      <c r="AD8" s="6">
        <v>12</v>
      </c>
      <c r="AE8" s="10">
        <f t="shared" ref="AE8:AE16" si="8">MROUND(R8,AD8)/AD8</f>
        <v>32</v>
      </c>
      <c r="AF8" s="1">
        <f t="shared" ref="AF8:AF16" si="9">AE8*AD8*G8</f>
        <v>115.19999999999999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idden="1" x14ac:dyDescent="0.25">
      <c r="A9" s="1" t="s">
        <v>39</v>
      </c>
      <c r="B9" s="1" t="s">
        <v>35</v>
      </c>
      <c r="C9" s="1">
        <v>686</v>
      </c>
      <c r="D9" s="1"/>
      <c r="E9" s="1">
        <v>343</v>
      </c>
      <c r="F9" s="1">
        <v>281</v>
      </c>
      <c r="G9" s="6">
        <v>0.3</v>
      </c>
      <c r="H9" s="1">
        <v>180</v>
      </c>
      <c r="I9" s="1" t="s">
        <v>37</v>
      </c>
      <c r="J9" s="1">
        <v>327</v>
      </c>
      <c r="K9" s="1">
        <f t="shared" si="2"/>
        <v>16</v>
      </c>
      <c r="L9" s="1"/>
      <c r="M9" s="1"/>
      <c r="N9" s="1"/>
      <c r="O9" s="1">
        <v>132</v>
      </c>
      <c r="P9" s="1">
        <f t="shared" si="3"/>
        <v>68.599999999999994</v>
      </c>
      <c r="Q9" s="5">
        <f>15*P9-O9-F9</f>
        <v>616</v>
      </c>
      <c r="R9" s="5">
        <f t="shared" si="5"/>
        <v>616</v>
      </c>
      <c r="S9" s="5"/>
      <c r="T9" s="1"/>
      <c r="U9" s="1">
        <f t="shared" si="6"/>
        <v>15.000000000000002</v>
      </c>
      <c r="V9" s="1">
        <f t="shared" si="4"/>
        <v>6.0204081632653068</v>
      </c>
      <c r="W9" s="1">
        <v>49.4</v>
      </c>
      <c r="X9" s="1">
        <v>46.8</v>
      </c>
      <c r="Y9" s="1">
        <v>79.599999999999994</v>
      </c>
      <c r="Z9" s="1">
        <v>65.8</v>
      </c>
      <c r="AA9" s="1">
        <v>61</v>
      </c>
      <c r="AB9" s="1"/>
      <c r="AC9" s="1">
        <f t="shared" si="7"/>
        <v>184.79999999999998</v>
      </c>
      <c r="AD9" s="6">
        <v>12</v>
      </c>
      <c r="AE9" s="10">
        <f t="shared" si="8"/>
        <v>51</v>
      </c>
      <c r="AF9" s="1">
        <f t="shared" si="9"/>
        <v>183.6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idden="1" x14ac:dyDescent="0.25">
      <c r="A10" s="1" t="s">
        <v>40</v>
      </c>
      <c r="B10" s="1" t="s">
        <v>35</v>
      </c>
      <c r="C10" s="1">
        <v>284</v>
      </c>
      <c r="D10" s="1"/>
      <c r="E10" s="1">
        <v>107</v>
      </c>
      <c r="F10" s="1">
        <v>145</v>
      </c>
      <c r="G10" s="6">
        <v>0.3</v>
      </c>
      <c r="H10" s="1">
        <v>180</v>
      </c>
      <c r="I10" s="1" t="s">
        <v>37</v>
      </c>
      <c r="J10" s="1">
        <v>119</v>
      </c>
      <c r="K10" s="1">
        <f t="shared" si="2"/>
        <v>-12</v>
      </c>
      <c r="L10" s="1"/>
      <c r="M10" s="1"/>
      <c r="N10" s="1"/>
      <c r="O10" s="1">
        <v>192</v>
      </c>
      <c r="P10" s="1">
        <f t="shared" si="3"/>
        <v>21.4</v>
      </c>
      <c r="Q10" s="5"/>
      <c r="R10" s="5">
        <f t="shared" si="5"/>
        <v>0</v>
      </c>
      <c r="S10" s="5"/>
      <c r="T10" s="1"/>
      <c r="U10" s="1">
        <f t="shared" si="6"/>
        <v>15.747663551401871</v>
      </c>
      <c r="V10" s="1">
        <f t="shared" si="4"/>
        <v>15.747663551401871</v>
      </c>
      <c r="W10" s="1">
        <v>28.6</v>
      </c>
      <c r="X10" s="1">
        <v>28.2</v>
      </c>
      <c r="Y10" s="1">
        <v>20</v>
      </c>
      <c r="Z10" s="1">
        <v>31.6</v>
      </c>
      <c r="AA10" s="1">
        <v>19.399999999999999</v>
      </c>
      <c r="AB10" s="1"/>
      <c r="AC10" s="1">
        <f t="shared" si="7"/>
        <v>0</v>
      </c>
      <c r="AD10" s="6">
        <v>12</v>
      </c>
      <c r="AE10" s="10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idden="1" x14ac:dyDescent="0.25">
      <c r="A11" s="1" t="s">
        <v>41</v>
      </c>
      <c r="B11" s="1" t="s">
        <v>35</v>
      </c>
      <c r="C11" s="1">
        <v>636</v>
      </c>
      <c r="D11" s="1"/>
      <c r="E11" s="1">
        <v>316</v>
      </c>
      <c r="F11" s="1">
        <v>176</v>
      </c>
      <c r="G11" s="6">
        <v>0.3</v>
      </c>
      <c r="H11" s="1">
        <v>180</v>
      </c>
      <c r="I11" s="1" t="s">
        <v>37</v>
      </c>
      <c r="J11" s="1">
        <v>287</v>
      </c>
      <c r="K11" s="1">
        <f t="shared" si="2"/>
        <v>29</v>
      </c>
      <c r="L11" s="1"/>
      <c r="M11" s="1"/>
      <c r="N11" s="1"/>
      <c r="O11" s="1">
        <v>612</v>
      </c>
      <c r="P11" s="1">
        <f t="shared" si="3"/>
        <v>63.2</v>
      </c>
      <c r="Q11" s="5">
        <f t="shared" ref="Q11:Q14" si="10">15*P11-O11-F11</f>
        <v>160</v>
      </c>
      <c r="R11" s="5">
        <f t="shared" si="5"/>
        <v>160</v>
      </c>
      <c r="S11" s="5"/>
      <c r="T11" s="1"/>
      <c r="U11" s="1">
        <f t="shared" si="6"/>
        <v>15</v>
      </c>
      <c r="V11" s="1">
        <f t="shared" si="4"/>
        <v>12.468354430379746</v>
      </c>
      <c r="W11" s="1">
        <v>72</v>
      </c>
      <c r="X11" s="1">
        <v>61.2</v>
      </c>
      <c r="Y11" s="1">
        <v>63.4</v>
      </c>
      <c r="Z11" s="1">
        <v>43</v>
      </c>
      <c r="AA11" s="1">
        <v>53.2</v>
      </c>
      <c r="AB11" s="1"/>
      <c r="AC11" s="1">
        <f t="shared" si="7"/>
        <v>48</v>
      </c>
      <c r="AD11" s="6">
        <v>12</v>
      </c>
      <c r="AE11" s="10">
        <f t="shared" si="8"/>
        <v>13</v>
      </c>
      <c r="AF11" s="1">
        <f t="shared" si="9"/>
        <v>46.8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idden="1" x14ac:dyDescent="0.25">
      <c r="A12" s="1" t="s">
        <v>42</v>
      </c>
      <c r="B12" s="1" t="s">
        <v>35</v>
      </c>
      <c r="C12" s="1">
        <v>691</v>
      </c>
      <c r="D12" s="1"/>
      <c r="E12" s="1">
        <v>176</v>
      </c>
      <c r="F12" s="1">
        <v>486</v>
      </c>
      <c r="G12" s="6">
        <v>0.09</v>
      </c>
      <c r="H12" s="1">
        <v>180</v>
      </c>
      <c r="I12" s="1" t="s">
        <v>37</v>
      </c>
      <c r="J12" s="1">
        <v>164</v>
      </c>
      <c r="K12" s="1">
        <f t="shared" si="2"/>
        <v>12</v>
      </c>
      <c r="L12" s="1"/>
      <c r="M12" s="1"/>
      <c r="N12" s="1"/>
      <c r="O12" s="1">
        <v>0</v>
      </c>
      <c r="P12" s="1">
        <f t="shared" si="3"/>
        <v>35.200000000000003</v>
      </c>
      <c r="Q12" s="5">
        <f t="shared" si="10"/>
        <v>42</v>
      </c>
      <c r="R12" s="5">
        <f t="shared" si="5"/>
        <v>42</v>
      </c>
      <c r="S12" s="5"/>
      <c r="T12" s="1"/>
      <c r="U12" s="1">
        <f t="shared" si="6"/>
        <v>14.999999999999998</v>
      </c>
      <c r="V12" s="1">
        <f t="shared" si="4"/>
        <v>13.80681818181818</v>
      </c>
      <c r="W12" s="1">
        <v>26</v>
      </c>
      <c r="X12" s="1">
        <v>35</v>
      </c>
      <c r="Y12" s="1">
        <v>48.2</v>
      </c>
      <c r="Z12" s="1">
        <v>18.399999999999999</v>
      </c>
      <c r="AA12" s="1">
        <v>39.799999999999997</v>
      </c>
      <c r="AB12" s="25" t="s">
        <v>43</v>
      </c>
      <c r="AC12" s="1">
        <f t="shared" si="7"/>
        <v>3.78</v>
      </c>
      <c r="AD12" s="6">
        <v>24</v>
      </c>
      <c r="AE12" s="10">
        <f t="shared" si="8"/>
        <v>2</v>
      </c>
      <c r="AF12" s="1">
        <f t="shared" si="9"/>
        <v>4.32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idden="1" x14ac:dyDescent="0.25">
      <c r="A13" s="1" t="s">
        <v>44</v>
      </c>
      <c r="B13" s="1" t="s">
        <v>35</v>
      </c>
      <c r="C13" s="1">
        <v>78</v>
      </c>
      <c r="D13" s="1"/>
      <c r="E13" s="1">
        <v>42</v>
      </c>
      <c r="F13" s="1">
        <v>25</v>
      </c>
      <c r="G13" s="6">
        <v>0.36</v>
      </c>
      <c r="H13" s="1">
        <v>180</v>
      </c>
      <c r="I13" s="1" t="s">
        <v>37</v>
      </c>
      <c r="J13" s="1">
        <v>44</v>
      </c>
      <c r="K13" s="1">
        <f t="shared" si="2"/>
        <v>-2</v>
      </c>
      <c r="L13" s="1"/>
      <c r="M13" s="1"/>
      <c r="N13" s="1"/>
      <c r="O13" s="1">
        <v>60</v>
      </c>
      <c r="P13" s="1">
        <f t="shared" si="3"/>
        <v>8.4</v>
      </c>
      <c r="Q13" s="5">
        <f t="shared" si="10"/>
        <v>41</v>
      </c>
      <c r="R13" s="5">
        <f t="shared" si="5"/>
        <v>41</v>
      </c>
      <c r="S13" s="5"/>
      <c r="T13" s="1"/>
      <c r="U13" s="1">
        <f t="shared" si="6"/>
        <v>15</v>
      </c>
      <c r="V13" s="1">
        <f t="shared" si="4"/>
        <v>10.119047619047619</v>
      </c>
      <c r="W13" s="1">
        <v>8</v>
      </c>
      <c r="X13" s="1">
        <v>8.6</v>
      </c>
      <c r="Y13" s="1">
        <v>6.8</v>
      </c>
      <c r="Z13" s="1">
        <v>9</v>
      </c>
      <c r="AA13" s="1">
        <v>0.6</v>
      </c>
      <c r="AB13" s="1"/>
      <c r="AC13" s="1">
        <f t="shared" si="7"/>
        <v>14.76</v>
      </c>
      <c r="AD13" s="6">
        <v>10</v>
      </c>
      <c r="AE13" s="10">
        <f t="shared" si="8"/>
        <v>4</v>
      </c>
      <c r="AF13" s="1">
        <f t="shared" si="9"/>
        <v>14.399999999999999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idden="1" x14ac:dyDescent="0.25">
      <c r="A14" s="15" t="s">
        <v>45</v>
      </c>
      <c r="B14" s="1" t="s">
        <v>46</v>
      </c>
      <c r="C14" s="1">
        <v>216.5</v>
      </c>
      <c r="D14" s="1"/>
      <c r="E14" s="26">
        <f>93+E71</f>
        <v>104</v>
      </c>
      <c r="F14" s="26">
        <f>112.5+F71</f>
        <v>101.5</v>
      </c>
      <c r="G14" s="6">
        <v>1</v>
      </c>
      <c r="H14" s="1">
        <v>180</v>
      </c>
      <c r="I14" s="1" t="s">
        <v>37</v>
      </c>
      <c r="J14" s="1">
        <v>73.5</v>
      </c>
      <c r="K14" s="1">
        <f t="shared" si="2"/>
        <v>30.5</v>
      </c>
      <c r="L14" s="1"/>
      <c r="M14" s="1"/>
      <c r="N14" s="1"/>
      <c r="O14" s="1">
        <v>66</v>
      </c>
      <c r="P14" s="1">
        <f t="shared" si="3"/>
        <v>20.8</v>
      </c>
      <c r="Q14" s="5">
        <f t="shared" si="10"/>
        <v>144.5</v>
      </c>
      <c r="R14" s="5">
        <f t="shared" si="5"/>
        <v>144.5</v>
      </c>
      <c r="S14" s="5"/>
      <c r="T14" s="1"/>
      <c r="U14" s="1">
        <f t="shared" si="6"/>
        <v>15</v>
      </c>
      <c r="V14" s="1">
        <f t="shared" si="4"/>
        <v>8.052884615384615</v>
      </c>
      <c r="W14" s="1">
        <v>17.600000000000001</v>
      </c>
      <c r="X14" s="1">
        <v>16.100000000000001</v>
      </c>
      <c r="Y14" s="1">
        <v>0</v>
      </c>
      <c r="Z14" s="1">
        <v>0</v>
      </c>
      <c r="AA14" s="1">
        <v>0</v>
      </c>
      <c r="AB14" s="15" t="s">
        <v>130</v>
      </c>
      <c r="AC14" s="1">
        <f t="shared" si="7"/>
        <v>144.5</v>
      </c>
      <c r="AD14" s="6">
        <v>5.5</v>
      </c>
      <c r="AE14" s="10">
        <f t="shared" si="8"/>
        <v>26</v>
      </c>
      <c r="AF14" s="1">
        <f t="shared" si="9"/>
        <v>143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idden="1" x14ac:dyDescent="0.25">
      <c r="A15" s="1" t="s">
        <v>47</v>
      </c>
      <c r="B15" s="1" t="s">
        <v>46</v>
      </c>
      <c r="C15" s="1">
        <v>314.3</v>
      </c>
      <c r="D15" s="1"/>
      <c r="E15" s="1">
        <v>93</v>
      </c>
      <c r="F15" s="1">
        <v>212.3</v>
      </c>
      <c r="G15" s="6">
        <v>1</v>
      </c>
      <c r="H15" s="1">
        <v>180</v>
      </c>
      <c r="I15" s="1" t="s">
        <v>37</v>
      </c>
      <c r="J15" s="1">
        <v>100.5</v>
      </c>
      <c r="K15" s="1">
        <f t="shared" si="2"/>
        <v>-7.5</v>
      </c>
      <c r="L15" s="1"/>
      <c r="M15" s="1"/>
      <c r="N15" s="1"/>
      <c r="O15" s="1">
        <v>156</v>
      </c>
      <c r="P15" s="1">
        <f t="shared" si="3"/>
        <v>18.600000000000001</v>
      </c>
      <c r="Q15" s="5"/>
      <c r="R15" s="5">
        <f t="shared" si="5"/>
        <v>0</v>
      </c>
      <c r="S15" s="5"/>
      <c r="T15" s="1"/>
      <c r="U15" s="1">
        <f t="shared" si="6"/>
        <v>19.801075268817204</v>
      </c>
      <c r="V15" s="1">
        <f t="shared" si="4"/>
        <v>19.801075268817204</v>
      </c>
      <c r="W15" s="1">
        <v>30</v>
      </c>
      <c r="X15" s="1">
        <v>32.54</v>
      </c>
      <c r="Y15" s="1">
        <v>26.4</v>
      </c>
      <c r="Z15" s="1">
        <v>28.94</v>
      </c>
      <c r="AA15" s="1">
        <v>29.14</v>
      </c>
      <c r="AB15" s="1"/>
      <c r="AC15" s="1">
        <f t="shared" si="7"/>
        <v>0</v>
      </c>
      <c r="AD15" s="6">
        <v>3</v>
      </c>
      <c r="AE15" s="10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48</v>
      </c>
      <c r="B16" s="1" t="s">
        <v>46</v>
      </c>
      <c r="C16" s="1">
        <v>81.400000000000006</v>
      </c>
      <c r="D16" s="1"/>
      <c r="E16" s="26">
        <f>18.5+E17</f>
        <v>22.2</v>
      </c>
      <c r="F16" s="26">
        <f>55.5+F17</f>
        <v>51.8</v>
      </c>
      <c r="G16" s="6">
        <v>1</v>
      </c>
      <c r="H16" s="1">
        <v>180</v>
      </c>
      <c r="I16" s="1" t="s">
        <v>37</v>
      </c>
      <c r="J16" s="1">
        <v>18.5</v>
      </c>
      <c r="K16" s="1">
        <f t="shared" si="2"/>
        <v>3.6999999999999993</v>
      </c>
      <c r="L16" s="1"/>
      <c r="M16" s="1"/>
      <c r="N16" s="1"/>
      <c r="O16" s="1">
        <v>62.900000000000013</v>
      </c>
      <c r="P16" s="1">
        <f t="shared" si="3"/>
        <v>4.4399999999999995</v>
      </c>
      <c r="Q16" s="5"/>
      <c r="R16" s="5">
        <f t="shared" si="5"/>
        <v>0</v>
      </c>
      <c r="S16" s="5"/>
      <c r="T16" s="1"/>
      <c r="U16" s="1">
        <f t="shared" si="6"/>
        <v>25.833333333333339</v>
      </c>
      <c r="V16" s="1">
        <f t="shared" si="4"/>
        <v>25.833333333333339</v>
      </c>
      <c r="W16" s="1">
        <v>8.879999999999999</v>
      </c>
      <c r="X16" s="1">
        <v>8.879999999999999</v>
      </c>
      <c r="Y16" s="1">
        <v>8.14</v>
      </c>
      <c r="Z16" s="1">
        <v>7.4</v>
      </c>
      <c r="AA16" s="1">
        <v>3.7</v>
      </c>
      <c r="AB16" s="15" t="s">
        <v>127</v>
      </c>
      <c r="AC16" s="1">
        <f t="shared" si="7"/>
        <v>0</v>
      </c>
      <c r="AD16" s="6">
        <v>3.7</v>
      </c>
      <c r="AE16" s="10">
        <f t="shared" si="8"/>
        <v>0</v>
      </c>
      <c r="AF16" s="1">
        <f t="shared" si="9"/>
        <v>0</v>
      </c>
      <c r="AG16" s="1" t="s">
        <v>136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idden="1" x14ac:dyDescent="0.25">
      <c r="A17" s="20" t="s">
        <v>49</v>
      </c>
      <c r="B17" s="16" t="s">
        <v>46</v>
      </c>
      <c r="C17" s="16"/>
      <c r="D17" s="16"/>
      <c r="E17" s="26">
        <v>3.7</v>
      </c>
      <c r="F17" s="26">
        <v>-3.7</v>
      </c>
      <c r="G17" s="17">
        <v>0</v>
      </c>
      <c r="H17" s="16" t="e">
        <v>#N/A</v>
      </c>
      <c r="I17" s="16" t="s">
        <v>59</v>
      </c>
      <c r="J17" s="16">
        <v>3.7</v>
      </c>
      <c r="K17" s="16">
        <f t="shared" si="2"/>
        <v>0</v>
      </c>
      <c r="L17" s="16"/>
      <c r="M17" s="16"/>
      <c r="N17" s="16"/>
      <c r="O17" s="16"/>
      <c r="P17" s="16">
        <f t="shared" si="3"/>
        <v>0.74</v>
      </c>
      <c r="Q17" s="18"/>
      <c r="R17" s="18"/>
      <c r="S17" s="18"/>
      <c r="T17" s="16"/>
      <c r="U17" s="16">
        <f t="shared" ref="U17:U70" si="11">(F17+O17+Q17)/P17</f>
        <v>-5</v>
      </c>
      <c r="V17" s="16">
        <f t="shared" si="4"/>
        <v>-5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20" t="s">
        <v>128</v>
      </c>
      <c r="AC17" s="16">
        <f t="shared" ref="AC17:AC70" si="12">Q17*G17</f>
        <v>0</v>
      </c>
      <c r="AD17" s="17">
        <v>0</v>
      </c>
      <c r="AE17" s="19"/>
      <c r="AF17" s="1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idden="1" x14ac:dyDescent="0.25">
      <c r="A18" s="1" t="s">
        <v>50</v>
      </c>
      <c r="B18" s="1" t="s">
        <v>46</v>
      </c>
      <c r="C18" s="1">
        <v>1650.2</v>
      </c>
      <c r="D18" s="1"/>
      <c r="E18" s="1">
        <v>598</v>
      </c>
      <c r="F18" s="1">
        <v>911.6</v>
      </c>
      <c r="G18" s="6">
        <v>1</v>
      </c>
      <c r="H18" s="1">
        <v>180</v>
      </c>
      <c r="I18" s="1" t="s">
        <v>37</v>
      </c>
      <c r="J18" s="1">
        <v>612.20000000000005</v>
      </c>
      <c r="K18" s="1">
        <f t="shared" si="2"/>
        <v>-14.200000000000045</v>
      </c>
      <c r="L18" s="1"/>
      <c r="M18" s="1"/>
      <c r="N18" s="1"/>
      <c r="O18" s="1">
        <v>499.5</v>
      </c>
      <c r="P18" s="1">
        <f t="shared" si="3"/>
        <v>119.6</v>
      </c>
      <c r="Q18" s="5">
        <f t="shared" ref="Q18:Q21" si="13">15*P18-O18-F18</f>
        <v>382.9</v>
      </c>
      <c r="R18" s="5">
        <f t="shared" ref="R18:R23" si="14">Q18</f>
        <v>382.9</v>
      </c>
      <c r="S18" s="5"/>
      <c r="T18" s="1"/>
      <c r="U18" s="1">
        <f t="shared" ref="U18:U23" si="15">(F18+O18+R18)/P18</f>
        <v>15</v>
      </c>
      <c r="V18" s="1">
        <f t="shared" si="4"/>
        <v>11.798494983277592</v>
      </c>
      <c r="W18" s="1">
        <v>130.97999999999999</v>
      </c>
      <c r="X18" s="1">
        <v>155.26</v>
      </c>
      <c r="Y18" s="1">
        <v>119.88</v>
      </c>
      <c r="Z18" s="1">
        <v>139.86000000000001</v>
      </c>
      <c r="AA18" s="1">
        <v>138.38</v>
      </c>
      <c r="AB18" s="1"/>
      <c r="AC18" s="1">
        <f t="shared" ref="AC18:AC23" si="16">R18*G18</f>
        <v>382.9</v>
      </c>
      <c r="AD18" s="6">
        <v>3.7</v>
      </c>
      <c r="AE18" s="10">
        <f t="shared" ref="AE18:AE23" si="17">MROUND(R18,AD18)/AD18</f>
        <v>103</v>
      </c>
      <c r="AF18" s="1">
        <f t="shared" ref="AF18:AF23" si="18">AE18*AD18*G18</f>
        <v>381.1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46</v>
      </c>
      <c r="C19" s="1">
        <v>77.7</v>
      </c>
      <c r="D19" s="1"/>
      <c r="E19" s="1">
        <v>22.2</v>
      </c>
      <c r="F19" s="1">
        <v>51.8</v>
      </c>
      <c r="G19" s="6">
        <v>1</v>
      </c>
      <c r="H19" s="1">
        <v>180</v>
      </c>
      <c r="I19" s="1" t="s">
        <v>37</v>
      </c>
      <c r="J19" s="1">
        <v>22.2</v>
      </c>
      <c r="K19" s="1">
        <f t="shared" si="2"/>
        <v>0</v>
      </c>
      <c r="L19" s="1"/>
      <c r="M19" s="1"/>
      <c r="N19" s="1"/>
      <c r="O19" s="1">
        <v>0</v>
      </c>
      <c r="P19" s="1">
        <f t="shared" si="3"/>
        <v>4.4399999999999995</v>
      </c>
      <c r="Q19" s="5">
        <f t="shared" si="13"/>
        <v>14.799999999999997</v>
      </c>
      <c r="R19" s="5">
        <f t="shared" si="14"/>
        <v>14.799999999999997</v>
      </c>
      <c r="S19" s="5"/>
      <c r="T19" s="1"/>
      <c r="U19" s="1">
        <f t="shared" si="15"/>
        <v>15</v>
      </c>
      <c r="V19" s="1">
        <f t="shared" si="4"/>
        <v>11.666666666666668</v>
      </c>
      <c r="W19" s="1">
        <v>1.48</v>
      </c>
      <c r="X19" s="1">
        <v>5.92</v>
      </c>
      <c r="Y19" s="1">
        <v>0.74</v>
      </c>
      <c r="Z19" s="1">
        <v>6.6599999999999993</v>
      </c>
      <c r="AA19" s="1">
        <v>0.74</v>
      </c>
      <c r="AB19" s="1"/>
      <c r="AC19" s="1">
        <f t="shared" si="16"/>
        <v>14.799999999999997</v>
      </c>
      <c r="AD19" s="6">
        <v>3.7</v>
      </c>
      <c r="AE19" s="10">
        <f t="shared" si="17"/>
        <v>4</v>
      </c>
      <c r="AF19" s="1">
        <f t="shared" si="18"/>
        <v>14.8</v>
      </c>
      <c r="AG19" s="1" t="s">
        <v>136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idden="1" x14ac:dyDescent="0.25">
      <c r="A20" s="1" t="s">
        <v>52</v>
      </c>
      <c r="B20" s="1" t="s">
        <v>46</v>
      </c>
      <c r="C20" s="1">
        <v>129.5</v>
      </c>
      <c r="D20" s="1"/>
      <c r="E20" s="1">
        <v>63</v>
      </c>
      <c r="F20" s="1">
        <v>63</v>
      </c>
      <c r="G20" s="6">
        <v>1</v>
      </c>
      <c r="H20" s="1">
        <v>180</v>
      </c>
      <c r="I20" s="1" t="s">
        <v>37</v>
      </c>
      <c r="J20" s="1">
        <v>61</v>
      </c>
      <c r="K20" s="1">
        <f t="shared" si="2"/>
        <v>2</v>
      </c>
      <c r="L20" s="1"/>
      <c r="M20" s="1"/>
      <c r="N20" s="1"/>
      <c r="O20" s="1">
        <v>0</v>
      </c>
      <c r="P20" s="1">
        <f t="shared" si="3"/>
        <v>12.6</v>
      </c>
      <c r="Q20" s="5">
        <f t="shared" si="13"/>
        <v>126</v>
      </c>
      <c r="R20" s="5">
        <f t="shared" si="14"/>
        <v>126</v>
      </c>
      <c r="S20" s="5"/>
      <c r="T20" s="1"/>
      <c r="U20" s="1">
        <f t="shared" si="15"/>
        <v>15</v>
      </c>
      <c r="V20" s="1">
        <f t="shared" si="4"/>
        <v>5</v>
      </c>
      <c r="W20" s="1">
        <v>0.7</v>
      </c>
      <c r="X20" s="1">
        <v>6.3</v>
      </c>
      <c r="Y20" s="1">
        <v>12.68</v>
      </c>
      <c r="Z20" s="1">
        <v>17.54</v>
      </c>
      <c r="AA20" s="1">
        <v>5.9</v>
      </c>
      <c r="AB20" s="1"/>
      <c r="AC20" s="1">
        <f t="shared" si="16"/>
        <v>126</v>
      </c>
      <c r="AD20" s="6">
        <v>3.5</v>
      </c>
      <c r="AE20" s="10">
        <f t="shared" si="17"/>
        <v>36</v>
      </c>
      <c r="AF20" s="1">
        <f t="shared" si="18"/>
        <v>126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idden="1" x14ac:dyDescent="0.25">
      <c r="A21" s="1" t="s">
        <v>53</v>
      </c>
      <c r="B21" s="1" t="s">
        <v>35</v>
      </c>
      <c r="C21" s="1">
        <v>268</v>
      </c>
      <c r="D21" s="1"/>
      <c r="E21" s="1">
        <v>122</v>
      </c>
      <c r="F21" s="1">
        <v>112</v>
      </c>
      <c r="G21" s="6">
        <v>0.25</v>
      </c>
      <c r="H21" s="1">
        <v>180</v>
      </c>
      <c r="I21" s="1" t="s">
        <v>37</v>
      </c>
      <c r="J21" s="1">
        <v>116</v>
      </c>
      <c r="K21" s="1">
        <f t="shared" si="2"/>
        <v>6</v>
      </c>
      <c r="L21" s="1"/>
      <c r="M21" s="1"/>
      <c r="N21" s="1"/>
      <c r="O21" s="1">
        <v>144</v>
      </c>
      <c r="P21" s="1">
        <f t="shared" si="3"/>
        <v>24.4</v>
      </c>
      <c r="Q21" s="5">
        <f t="shared" si="13"/>
        <v>110</v>
      </c>
      <c r="R21" s="5">
        <f t="shared" si="14"/>
        <v>110</v>
      </c>
      <c r="S21" s="5"/>
      <c r="T21" s="1"/>
      <c r="U21" s="1">
        <f t="shared" si="15"/>
        <v>15</v>
      </c>
      <c r="V21" s="1">
        <f t="shared" si="4"/>
        <v>10.491803278688526</v>
      </c>
      <c r="W21" s="1">
        <v>24.8</v>
      </c>
      <c r="X21" s="1">
        <v>28</v>
      </c>
      <c r="Y21" s="1">
        <v>21.4</v>
      </c>
      <c r="Z21" s="1">
        <v>14.8</v>
      </c>
      <c r="AA21" s="1">
        <v>32.799999999999997</v>
      </c>
      <c r="AB21" s="1"/>
      <c r="AC21" s="1">
        <f t="shared" si="16"/>
        <v>27.5</v>
      </c>
      <c r="AD21" s="6">
        <v>12</v>
      </c>
      <c r="AE21" s="10">
        <f t="shared" si="17"/>
        <v>9</v>
      </c>
      <c r="AF21" s="1">
        <f t="shared" si="18"/>
        <v>27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46</v>
      </c>
      <c r="C22" s="1">
        <v>36</v>
      </c>
      <c r="D22" s="1"/>
      <c r="E22" s="1">
        <v>6</v>
      </c>
      <c r="F22" s="1">
        <v>27</v>
      </c>
      <c r="G22" s="6">
        <v>1</v>
      </c>
      <c r="H22" s="1">
        <v>180</v>
      </c>
      <c r="I22" s="1" t="s">
        <v>37</v>
      </c>
      <c r="J22" s="1">
        <v>6</v>
      </c>
      <c r="K22" s="1">
        <f t="shared" si="2"/>
        <v>0</v>
      </c>
      <c r="L22" s="1"/>
      <c r="M22" s="1"/>
      <c r="N22" s="1"/>
      <c r="O22" s="1">
        <v>6</v>
      </c>
      <c r="P22" s="1">
        <f t="shared" si="3"/>
        <v>1.2</v>
      </c>
      <c r="Q22" s="5"/>
      <c r="R22" s="5">
        <f t="shared" si="14"/>
        <v>0</v>
      </c>
      <c r="S22" s="5"/>
      <c r="T22" s="1"/>
      <c r="U22" s="1">
        <f t="shared" si="15"/>
        <v>27.5</v>
      </c>
      <c r="V22" s="1">
        <f t="shared" si="4"/>
        <v>27.5</v>
      </c>
      <c r="W22" s="1">
        <v>3</v>
      </c>
      <c r="X22" s="1">
        <v>0.2</v>
      </c>
      <c r="Y22" s="1">
        <v>0</v>
      </c>
      <c r="Z22" s="1">
        <v>0</v>
      </c>
      <c r="AA22" s="1">
        <v>0</v>
      </c>
      <c r="AB22" s="25" t="s">
        <v>43</v>
      </c>
      <c r="AC22" s="1">
        <f t="shared" si="16"/>
        <v>0</v>
      </c>
      <c r="AD22" s="6">
        <v>3</v>
      </c>
      <c r="AE22" s="10">
        <f t="shared" si="17"/>
        <v>0</v>
      </c>
      <c r="AF22" s="1">
        <f t="shared" si="18"/>
        <v>0</v>
      </c>
      <c r="AG22" s="1" t="s">
        <v>136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idden="1" x14ac:dyDescent="0.25">
      <c r="A23" s="1" t="s">
        <v>55</v>
      </c>
      <c r="B23" s="1" t="s">
        <v>35</v>
      </c>
      <c r="C23" s="1">
        <v>201</v>
      </c>
      <c r="D23" s="1"/>
      <c r="E23" s="1">
        <v>92</v>
      </c>
      <c r="F23" s="1">
        <v>65</v>
      </c>
      <c r="G23" s="6">
        <v>0.25</v>
      </c>
      <c r="H23" s="1">
        <v>180</v>
      </c>
      <c r="I23" s="1" t="s">
        <v>37</v>
      </c>
      <c r="J23" s="1">
        <v>86</v>
      </c>
      <c r="K23" s="1">
        <f t="shared" si="2"/>
        <v>6</v>
      </c>
      <c r="L23" s="1"/>
      <c r="M23" s="1"/>
      <c r="N23" s="1"/>
      <c r="O23" s="1">
        <v>204</v>
      </c>
      <c r="P23" s="1">
        <f t="shared" si="3"/>
        <v>18.399999999999999</v>
      </c>
      <c r="Q23" s="5"/>
      <c r="R23" s="5">
        <f t="shared" si="14"/>
        <v>0</v>
      </c>
      <c r="S23" s="5"/>
      <c r="T23" s="1"/>
      <c r="U23" s="1">
        <f t="shared" si="15"/>
        <v>14.619565217391305</v>
      </c>
      <c r="V23" s="1">
        <f t="shared" si="4"/>
        <v>14.619565217391305</v>
      </c>
      <c r="W23" s="1">
        <v>23.8</v>
      </c>
      <c r="X23" s="1">
        <v>20</v>
      </c>
      <c r="Y23" s="1">
        <v>16.399999999999999</v>
      </c>
      <c r="Z23" s="1">
        <v>21.8</v>
      </c>
      <c r="AA23" s="1">
        <v>14</v>
      </c>
      <c r="AB23" s="1"/>
      <c r="AC23" s="1">
        <f t="shared" si="16"/>
        <v>0</v>
      </c>
      <c r="AD23" s="6">
        <v>12</v>
      </c>
      <c r="AE23" s="10">
        <f t="shared" si="17"/>
        <v>0</v>
      </c>
      <c r="AF23" s="1">
        <f t="shared" si="1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56</v>
      </c>
      <c r="B24" s="21" t="s">
        <v>46</v>
      </c>
      <c r="C24" s="21"/>
      <c r="D24" s="21"/>
      <c r="E24" s="21"/>
      <c r="F24" s="21"/>
      <c r="G24" s="22">
        <v>0</v>
      </c>
      <c r="H24" s="21" t="e">
        <v>#N/A</v>
      </c>
      <c r="I24" s="21" t="s">
        <v>37</v>
      </c>
      <c r="J24" s="21"/>
      <c r="K24" s="21">
        <f t="shared" si="2"/>
        <v>0</v>
      </c>
      <c r="L24" s="21"/>
      <c r="M24" s="21"/>
      <c r="N24" s="21"/>
      <c r="O24" s="21"/>
      <c r="P24" s="21">
        <f t="shared" si="3"/>
        <v>0</v>
      </c>
      <c r="Q24" s="23"/>
      <c r="R24" s="23"/>
      <c r="S24" s="23"/>
      <c r="T24" s="21"/>
      <c r="U24" s="21" t="e">
        <f t="shared" si="11"/>
        <v>#DIV/0!</v>
      </c>
      <c r="V24" s="21" t="e">
        <f t="shared" si="4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 t="s">
        <v>57</v>
      </c>
      <c r="AC24" s="21">
        <f t="shared" si="12"/>
        <v>0</v>
      </c>
      <c r="AD24" s="22">
        <v>3</v>
      </c>
      <c r="AE24" s="24"/>
      <c r="AF24" s="21"/>
      <c r="AG24" s="1" t="s">
        <v>136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idden="1" x14ac:dyDescent="0.25">
      <c r="A25" s="16" t="s">
        <v>58</v>
      </c>
      <c r="B25" s="16" t="s">
        <v>46</v>
      </c>
      <c r="C25" s="16">
        <v>-51.8</v>
      </c>
      <c r="D25" s="16"/>
      <c r="E25" s="26">
        <v>29.6</v>
      </c>
      <c r="F25" s="26">
        <v>-88.8</v>
      </c>
      <c r="G25" s="17">
        <v>0</v>
      </c>
      <c r="H25" s="16">
        <v>180</v>
      </c>
      <c r="I25" s="16" t="s">
        <v>59</v>
      </c>
      <c r="J25" s="16">
        <v>29</v>
      </c>
      <c r="K25" s="16">
        <f t="shared" si="2"/>
        <v>0.60000000000000142</v>
      </c>
      <c r="L25" s="16"/>
      <c r="M25" s="16"/>
      <c r="N25" s="16"/>
      <c r="O25" s="16"/>
      <c r="P25" s="16">
        <f t="shared" si="3"/>
        <v>5.92</v>
      </c>
      <c r="Q25" s="18"/>
      <c r="R25" s="18"/>
      <c r="S25" s="18"/>
      <c r="T25" s="16"/>
      <c r="U25" s="16">
        <f t="shared" si="11"/>
        <v>-15</v>
      </c>
      <c r="V25" s="16">
        <f t="shared" si="4"/>
        <v>-15</v>
      </c>
      <c r="W25" s="16">
        <v>8.14</v>
      </c>
      <c r="X25" s="16">
        <v>7.4</v>
      </c>
      <c r="Y25" s="16">
        <v>8.14</v>
      </c>
      <c r="Z25" s="16">
        <v>2.96</v>
      </c>
      <c r="AA25" s="16">
        <v>3.7</v>
      </c>
      <c r="AB25" s="16" t="s">
        <v>60</v>
      </c>
      <c r="AC25" s="16">
        <f t="shared" si="12"/>
        <v>0</v>
      </c>
      <c r="AD25" s="17">
        <v>0</v>
      </c>
      <c r="AE25" s="19"/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idden="1" x14ac:dyDescent="0.25">
      <c r="A26" s="1" t="s">
        <v>61</v>
      </c>
      <c r="B26" s="1" t="s">
        <v>46</v>
      </c>
      <c r="C26" s="1">
        <v>370</v>
      </c>
      <c r="D26" s="1"/>
      <c r="E26" s="26">
        <f>74+E25</f>
        <v>103.6</v>
      </c>
      <c r="F26" s="26">
        <f>273.8+F25</f>
        <v>185</v>
      </c>
      <c r="G26" s="6">
        <v>1</v>
      </c>
      <c r="H26" s="1">
        <v>180</v>
      </c>
      <c r="I26" s="1" t="s">
        <v>37</v>
      </c>
      <c r="J26" s="1">
        <v>74.3</v>
      </c>
      <c r="K26" s="1">
        <f t="shared" si="2"/>
        <v>29.299999999999997</v>
      </c>
      <c r="L26" s="1"/>
      <c r="M26" s="1"/>
      <c r="N26" s="1"/>
      <c r="O26" s="1">
        <v>362.6</v>
      </c>
      <c r="P26" s="1">
        <f t="shared" si="3"/>
        <v>20.72</v>
      </c>
      <c r="Q26" s="5"/>
      <c r="R26" s="5">
        <f t="shared" ref="R26:R39" si="19">Q26</f>
        <v>0</v>
      </c>
      <c r="S26" s="5"/>
      <c r="T26" s="1"/>
      <c r="U26" s="1">
        <f t="shared" ref="U26:U39" si="20">(F26+O26+R26)/P26</f>
        <v>26.428571428571431</v>
      </c>
      <c r="V26" s="1">
        <f t="shared" si="4"/>
        <v>26.428571428571431</v>
      </c>
      <c r="W26" s="1">
        <v>42.179999999999993</v>
      </c>
      <c r="X26" s="1">
        <v>36.260000000000012</v>
      </c>
      <c r="Y26" s="1">
        <v>28.12</v>
      </c>
      <c r="Z26" s="1">
        <v>30.34</v>
      </c>
      <c r="AA26" s="1">
        <v>27.38</v>
      </c>
      <c r="AB26" s="1" t="s">
        <v>62</v>
      </c>
      <c r="AC26" s="1">
        <f t="shared" ref="AC26:AC39" si="21">R26*G26</f>
        <v>0</v>
      </c>
      <c r="AD26" s="6">
        <v>3.7</v>
      </c>
      <c r="AE26" s="10">
        <f t="shared" ref="AE26:AE39" si="22">MROUND(R26,AD26)/AD26</f>
        <v>0</v>
      </c>
      <c r="AF26" s="1">
        <f t="shared" ref="AF26:AF39" si="23">AE26*AD26*G26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46</v>
      </c>
      <c r="C27" s="1">
        <v>10.8</v>
      </c>
      <c r="D27" s="1"/>
      <c r="E27" s="1">
        <v>1.8</v>
      </c>
      <c r="F27" s="1">
        <v>9</v>
      </c>
      <c r="G27" s="6">
        <v>1</v>
      </c>
      <c r="H27" s="1">
        <v>180</v>
      </c>
      <c r="I27" s="1" t="s">
        <v>37</v>
      </c>
      <c r="J27" s="1">
        <v>1.8</v>
      </c>
      <c r="K27" s="1">
        <f t="shared" si="2"/>
        <v>0</v>
      </c>
      <c r="L27" s="1"/>
      <c r="M27" s="1"/>
      <c r="N27" s="1"/>
      <c r="O27" s="1">
        <v>0</v>
      </c>
      <c r="P27" s="1">
        <f t="shared" si="3"/>
        <v>0.36</v>
      </c>
      <c r="Q27" s="5"/>
      <c r="R27" s="5">
        <f t="shared" si="19"/>
        <v>0</v>
      </c>
      <c r="S27" s="5"/>
      <c r="T27" s="1"/>
      <c r="U27" s="1">
        <f t="shared" si="20"/>
        <v>25</v>
      </c>
      <c r="V27" s="1">
        <f t="shared" si="4"/>
        <v>25</v>
      </c>
      <c r="W27" s="1">
        <v>0</v>
      </c>
      <c r="X27" s="1">
        <v>0.74</v>
      </c>
      <c r="Y27" s="1">
        <v>0.74</v>
      </c>
      <c r="Z27" s="1">
        <v>0.74</v>
      </c>
      <c r="AA27" s="1">
        <v>1.1000000000000001</v>
      </c>
      <c r="AB27" s="1"/>
      <c r="AC27" s="1">
        <f t="shared" si="21"/>
        <v>0</v>
      </c>
      <c r="AD27" s="6">
        <v>1.8</v>
      </c>
      <c r="AE27" s="10">
        <f t="shared" si="22"/>
        <v>0</v>
      </c>
      <c r="AF27" s="1">
        <f t="shared" si="23"/>
        <v>0</v>
      </c>
      <c r="AG27" s="1" t="s">
        <v>136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idden="1" x14ac:dyDescent="0.25">
      <c r="A28" s="1" t="s">
        <v>64</v>
      </c>
      <c r="B28" s="1" t="s">
        <v>35</v>
      </c>
      <c r="C28" s="1">
        <v>411</v>
      </c>
      <c r="D28" s="1"/>
      <c r="E28" s="1">
        <v>136</v>
      </c>
      <c r="F28" s="1">
        <v>187</v>
      </c>
      <c r="G28" s="6">
        <v>0.25</v>
      </c>
      <c r="H28" s="1">
        <v>180</v>
      </c>
      <c r="I28" s="1" t="s">
        <v>37</v>
      </c>
      <c r="J28" s="1">
        <v>135</v>
      </c>
      <c r="K28" s="1">
        <f t="shared" si="2"/>
        <v>1</v>
      </c>
      <c r="L28" s="1"/>
      <c r="M28" s="1"/>
      <c r="N28" s="1"/>
      <c r="O28" s="1">
        <v>288</v>
      </c>
      <c r="P28" s="1">
        <f t="shared" si="3"/>
        <v>27.2</v>
      </c>
      <c r="Q28" s="5"/>
      <c r="R28" s="5">
        <f t="shared" si="19"/>
        <v>0</v>
      </c>
      <c r="S28" s="5"/>
      <c r="T28" s="1"/>
      <c r="U28" s="1">
        <f t="shared" si="20"/>
        <v>17.463235294117649</v>
      </c>
      <c r="V28" s="1">
        <f t="shared" si="4"/>
        <v>17.463235294117649</v>
      </c>
      <c r="W28" s="1">
        <v>39.799999999999997</v>
      </c>
      <c r="X28" s="1">
        <v>37.200000000000003</v>
      </c>
      <c r="Y28" s="1">
        <v>43.8</v>
      </c>
      <c r="Z28" s="1">
        <v>36.200000000000003</v>
      </c>
      <c r="AA28" s="1">
        <v>61</v>
      </c>
      <c r="AB28" s="1" t="s">
        <v>65</v>
      </c>
      <c r="AC28" s="1">
        <f t="shared" si="21"/>
        <v>0</v>
      </c>
      <c r="AD28" s="6">
        <v>6</v>
      </c>
      <c r="AE28" s="10">
        <f t="shared" si="22"/>
        <v>0</v>
      </c>
      <c r="AF28" s="1">
        <f t="shared" si="2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idden="1" x14ac:dyDescent="0.25">
      <c r="A29" s="1" t="s">
        <v>66</v>
      </c>
      <c r="B29" s="1" t="s">
        <v>35</v>
      </c>
      <c r="C29" s="1">
        <v>143</v>
      </c>
      <c r="D29" s="1"/>
      <c r="E29" s="1">
        <v>62</v>
      </c>
      <c r="F29" s="1">
        <v>56</v>
      </c>
      <c r="G29" s="6">
        <v>0.25</v>
      </c>
      <c r="H29" s="1">
        <v>180</v>
      </c>
      <c r="I29" s="1" t="s">
        <v>37</v>
      </c>
      <c r="J29" s="1">
        <v>62</v>
      </c>
      <c r="K29" s="1">
        <f t="shared" si="2"/>
        <v>0</v>
      </c>
      <c r="L29" s="1"/>
      <c r="M29" s="1"/>
      <c r="N29" s="1"/>
      <c r="O29" s="1">
        <v>222</v>
      </c>
      <c r="P29" s="1">
        <f t="shared" si="3"/>
        <v>12.4</v>
      </c>
      <c r="Q29" s="5"/>
      <c r="R29" s="5">
        <f t="shared" si="19"/>
        <v>0</v>
      </c>
      <c r="S29" s="5"/>
      <c r="T29" s="1"/>
      <c r="U29" s="1">
        <f t="shared" si="20"/>
        <v>22.419354838709676</v>
      </c>
      <c r="V29" s="1">
        <f t="shared" si="4"/>
        <v>22.419354838709676</v>
      </c>
      <c r="W29" s="1">
        <v>22.2</v>
      </c>
      <c r="X29" s="1">
        <v>16.399999999999999</v>
      </c>
      <c r="Y29" s="1">
        <v>13.4</v>
      </c>
      <c r="Z29" s="1">
        <v>14.8</v>
      </c>
      <c r="AA29" s="1">
        <v>15</v>
      </c>
      <c r="AB29" s="1" t="s">
        <v>65</v>
      </c>
      <c r="AC29" s="1">
        <f t="shared" si="21"/>
        <v>0</v>
      </c>
      <c r="AD29" s="6">
        <v>6</v>
      </c>
      <c r="AE29" s="10">
        <f t="shared" si="22"/>
        <v>0</v>
      </c>
      <c r="AF29" s="1">
        <f t="shared" si="2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idden="1" x14ac:dyDescent="0.25">
      <c r="A30" s="1" t="s">
        <v>67</v>
      </c>
      <c r="B30" s="1" t="s">
        <v>35</v>
      </c>
      <c r="C30" s="1">
        <v>149</v>
      </c>
      <c r="D30" s="1"/>
      <c r="E30" s="1">
        <v>59</v>
      </c>
      <c r="F30" s="1">
        <v>76</v>
      </c>
      <c r="G30" s="6">
        <v>0.25</v>
      </c>
      <c r="H30" s="1">
        <v>180</v>
      </c>
      <c r="I30" s="1" t="s">
        <v>37</v>
      </c>
      <c r="J30" s="1">
        <v>59</v>
      </c>
      <c r="K30" s="1">
        <f t="shared" si="2"/>
        <v>0</v>
      </c>
      <c r="L30" s="1"/>
      <c r="M30" s="1"/>
      <c r="N30" s="1"/>
      <c r="O30" s="1">
        <v>36</v>
      </c>
      <c r="P30" s="1">
        <f t="shared" si="3"/>
        <v>11.8</v>
      </c>
      <c r="Q30" s="5">
        <f>15*P30-O30-F30</f>
        <v>65</v>
      </c>
      <c r="R30" s="5">
        <f t="shared" si="19"/>
        <v>65</v>
      </c>
      <c r="S30" s="5"/>
      <c r="T30" s="1"/>
      <c r="U30" s="1">
        <f t="shared" si="20"/>
        <v>14.999999999999998</v>
      </c>
      <c r="V30" s="1">
        <f t="shared" si="4"/>
        <v>9.4915254237288131</v>
      </c>
      <c r="W30" s="1">
        <v>11</v>
      </c>
      <c r="X30" s="1">
        <v>13.6</v>
      </c>
      <c r="Y30" s="1">
        <v>6.8</v>
      </c>
      <c r="Z30" s="1">
        <v>13.8</v>
      </c>
      <c r="AA30" s="1">
        <v>2.2000000000000002</v>
      </c>
      <c r="AB30" s="1" t="s">
        <v>65</v>
      </c>
      <c r="AC30" s="1">
        <f t="shared" si="21"/>
        <v>16.25</v>
      </c>
      <c r="AD30" s="6">
        <v>6</v>
      </c>
      <c r="AE30" s="10">
        <f t="shared" si="22"/>
        <v>11</v>
      </c>
      <c r="AF30" s="1">
        <f t="shared" si="23"/>
        <v>16.5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idden="1" x14ac:dyDescent="0.25">
      <c r="A31" s="1" t="s">
        <v>68</v>
      </c>
      <c r="B31" s="1" t="s">
        <v>46</v>
      </c>
      <c r="C31" s="1">
        <v>414</v>
      </c>
      <c r="D31" s="1"/>
      <c r="E31" s="1">
        <v>138</v>
      </c>
      <c r="F31" s="1">
        <v>264</v>
      </c>
      <c r="G31" s="6">
        <v>1</v>
      </c>
      <c r="H31" s="1">
        <v>180</v>
      </c>
      <c r="I31" s="1" t="s">
        <v>37</v>
      </c>
      <c r="J31" s="1">
        <v>131</v>
      </c>
      <c r="K31" s="1">
        <f t="shared" si="2"/>
        <v>7</v>
      </c>
      <c r="L31" s="1"/>
      <c r="M31" s="1"/>
      <c r="N31" s="1"/>
      <c r="O31" s="1">
        <v>168</v>
      </c>
      <c r="P31" s="1">
        <f t="shared" si="3"/>
        <v>27.6</v>
      </c>
      <c r="Q31" s="5"/>
      <c r="R31" s="5">
        <f t="shared" si="19"/>
        <v>0</v>
      </c>
      <c r="S31" s="5"/>
      <c r="T31" s="1"/>
      <c r="U31" s="1">
        <f t="shared" si="20"/>
        <v>15.652173913043477</v>
      </c>
      <c r="V31" s="1">
        <f t="shared" si="4"/>
        <v>15.652173913043477</v>
      </c>
      <c r="W31" s="1">
        <v>37.200000000000003</v>
      </c>
      <c r="X31" s="1">
        <v>42</v>
      </c>
      <c r="Y31" s="1">
        <v>30</v>
      </c>
      <c r="Z31" s="1">
        <v>33.6</v>
      </c>
      <c r="AA31" s="1">
        <v>27.6</v>
      </c>
      <c r="AB31" s="1"/>
      <c r="AC31" s="1">
        <f t="shared" si="21"/>
        <v>0</v>
      </c>
      <c r="AD31" s="6">
        <v>6</v>
      </c>
      <c r="AE31" s="10">
        <f t="shared" si="22"/>
        <v>0</v>
      </c>
      <c r="AF31" s="1">
        <f t="shared" si="23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idden="1" x14ac:dyDescent="0.25">
      <c r="A32" s="1" t="s">
        <v>69</v>
      </c>
      <c r="B32" s="1" t="s">
        <v>35</v>
      </c>
      <c r="C32" s="1">
        <v>1210</v>
      </c>
      <c r="D32" s="1"/>
      <c r="E32" s="1">
        <v>386</v>
      </c>
      <c r="F32" s="1">
        <v>767</v>
      </c>
      <c r="G32" s="6">
        <v>0.25</v>
      </c>
      <c r="H32" s="1">
        <v>180</v>
      </c>
      <c r="I32" s="1" t="s">
        <v>37</v>
      </c>
      <c r="J32" s="1">
        <v>374</v>
      </c>
      <c r="K32" s="1">
        <f t="shared" si="2"/>
        <v>12</v>
      </c>
      <c r="L32" s="1"/>
      <c r="M32" s="1"/>
      <c r="N32" s="1"/>
      <c r="O32" s="1">
        <v>0</v>
      </c>
      <c r="P32" s="1">
        <f t="shared" si="3"/>
        <v>77.2</v>
      </c>
      <c r="Q32" s="5">
        <f>15*P32-O32-F32</f>
        <v>391</v>
      </c>
      <c r="R32" s="5">
        <f t="shared" si="19"/>
        <v>391</v>
      </c>
      <c r="S32" s="5"/>
      <c r="T32" s="1"/>
      <c r="U32" s="1">
        <f t="shared" si="20"/>
        <v>15</v>
      </c>
      <c r="V32" s="1">
        <f t="shared" si="4"/>
        <v>9.9352331606217614</v>
      </c>
      <c r="W32" s="1">
        <v>64.2</v>
      </c>
      <c r="X32" s="1">
        <v>105.4</v>
      </c>
      <c r="Y32" s="1">
        <v>61.2</v>
      </c>
      <c r="Z32" s="1">
        <v>89.6</v>
      </c>
      <c r="AA32" s="1">
        <v>95.6</v>
      </c>
      <c r="AB32" s="1"/>
      <c r="AC32" s="1">
        <f t="shared" si="21"/>
        <v>97.75</v>
      </c>
      <c r="AD32" s="6">
        <v>12</v>
      </c>
      <c r="AE32" s="10">
        <f t="shared" si="22"/>
        <v>33</v>
      </c>
      <c r="AF32" s="1">
        <f t="shared" si="23"/>
        <v>99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idden="1" x14ac:dyDescent="0.25">
      <c r="A33" s="1" t="s">
        <v>70</v>
      </c>
      <c r="B33" s="1" t="s">
        <v>35</v>
      </c>
      <c r="C33" s="1">
        <v>745</v>
      </c>
      <c r="D33" s="1"/>
      <c r="E33" s="1">
        <v>386</v>
      </c>
      <c r="F33" s="1">
        <v>183</v>
      </c>
      <c r="G33" s="6">
        <v>0.25</v>
      </c>
      <c r="H33" s="1">
        <v>180</v>
      </c>
      <c r="I33" s="1" t="s">
        <v>37</v>
      </c>
      <c r="J33" s="1">
        <v>369</v>
      </c>
      <c r="K33" s="1">
        <f t="shared" si="2"/>
        <v>17</v>
      </c>
      <c r="L33" s="1"/>
      <c r="M33" s="1"/>
      <c r="N33" s="1"/>
      <c r="O33" s="1">
        <v>972</v>
      </c>
      <c r="P33" s="1">
        <f t="shared" si="3"/>
        <v>77.2</v>
      </c>
      <c r="Q33" s="5"/>
      <c r="R33" s="5">
        <f t="shared" si="19"/>
        <v>0</v>
      </c>
      <c r="S33" s="5"/>
      <c r="T33" s="1"/>
      <c r="U33" s="1">
        <f t="shared" si="20"/>
        <v>14.961139896373057</v>
      </c>
      <c r="V33" s="1">
        <f t="shared" si="4"/>
        <v>14.961139896373057</v>
      </c>
      <c r="W33" s="1">
        <v>99.8</v>
      </c>
      <c r="X33" s="1">
        <v>76.599999999999994</v>
      </c>
      <c r="Y33" s="1">
        <v>69.2</v>
      </c>
      <c r="Z33" s="1">
        <v>62.6</v>
      </c>
      <c r="AA33" s="1">
        <v>64.400000000000006</v>
      </c>
      <c r="AB33" s="1" t="s">
        <v>65</v>
      </c>
      <c r="AC33" s="1">
        <f t="shared" si="21"/>
        <v>0</v>
      </c>
      <c r="AD33" s="6">
        <v>12</v>
      </c>
      <c r="AE33" s="10">
        <f t="shared" si="22"/>
        <v>0</v>
      </c>
      <c r="AF33" s="1">
        <f t="shared" si="23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idden="1" x14ac:dyDescent="0.25">
      <c r="A34" s="1" t="s">
        <v>71</v>
      </c>
      <c r="B34" s="1" t="s">
        <v>35</v>
      </c>
      <c r="C34" s="1">
        <v>51</v>
      </c>
      <c r="D34" s="1"/>
      <c r="E34" s="1">
        <v>43</v>
      </c>
      <c r="F34" s="1"/>
      <c r="G34" s="6">
        <v>0.25</v>
      </c>
      <c r="H34" s="1">
        <v>180</v>
      </c>
      <c r="I34" s="1" t="s">
        <v>37</v>
      </c>
      <c r="J34" s="1">
        <v>44</v>
      </c>
      <c r="K34" s="1">
        <f t="shared" si="2"/>
        <v>-1</v>
      </c>
      <c r="L34" s="1"/>
      <c r="M34" s="1"/>
      <c r="N34" s="1"/>
      <c r="O34" s="1">
        <v>120</v>
      </c>
      <c r="P34" s="1">
        <f t="shared" si="3"/>
        <v>8.6</v>
      </c>
      <c r="Q34" s="5">
        <f>15*P34-O34-F34</f>
        <v>9</v>
      </c>
      <c r="R34" s="5">
        <f t="shared" si="19"/>
        <v>9</v>
      </c>
      <c r="S34" s="5"/>
      <c r="T34" s="1"/>
      <c r="U34" s="1">
        <f t="shared" si="20"/>
        <v>15</v>
      </c>
      <c r="V34" s="1">
        <f t="shared" si="4"/>
        <v>13.953488372093023</v>
      </c>
      <c r="W34" s="1">
        <v>10.6</v>
      </c>
      <c r="X34" s="1">
        <v>5.6</v>
      </c>
      <c r="Y34" s="1">
        <v>9.6</v>
      </c>
      <c r="Z34" s="1">
        <v>5.4</v>
      </c>
      <c r="AA34" s="1">
        <v>6.6</v>
      </c>
      <c r="AB34" s="1"/>
      <c r="AC34" s="1">
        <f t="shared" si="21"/>
        <v>2.25</v>
      </c>
      <c r="AD34" s="6">
        <v>12</v>
      </c>
      <c r="AE34" s="10">
        <f t="shared" si="22"/>
        <v>1</v>
      </c>
      <c r="AF34" s="1">
        <f t="shared" si="23"/>
        <v>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35</v>
      </c>
      <c r="C35" s="1">
        <v>18</v>
      </c>
      <c r="D35" s="1"/>
      <c r="E35" s="1">
        <v>18</v>
      </c>
      <c r="F35" s="1"/>
      <c r="G35" s="6">
        <v>0.25</v>
      </c>
      <c r="H35" s="1">
        <v>180</v>
      </c>
      <c r="I35" s="1" t="s">
        <v>37</v>
      </c>
      <c r="J35" s="1">
        <v>18</v>
      </c>
      <c r="K35" s="1">
        <f t="shared" si="2"/>
        <v>0</v>
      </c>
      <c r="L35" s="1"/>
      <c r="M35" s="1"/>
      <c r="N35" s="1"/>
      <c r="O35" s="1">
        <v>0</v>
      </c>
      <c r="P35" s="1">
        <f t="shared" si="3"/>
        <v>3.6</v>
      </c>
      <c r="Q35" s="5">
        <f>10*P35-O35-F35</f>
        <v>36</v>
      </c>
      <c r="R35" s="5">
        <f t="shared" si="19"/>
        <v>36</v>
      </c>
      <c r="S35" s="5"/>
      <c r="T35" s="1"/>
      <c r="U35" s="1">
        <f t="shared" si="20"/>
        <v>10</v>
      </c>
      <c r="V35" s="1">
        <f t="shared" si="4"/>
        <v>0</v>
      </c>
      <c r="W35" s="1">
        <v>0</v>
      </c>
      <c r="X35" s="1">
        <v>2</v>
      </c>
      <c r="Y35" s="1">
        <v>4.4000000000000004</v>
      </c>
      <c r="Z35" s="1">
        <v>6.8</v>
      </c>
      <c r="AA35" s="1">
        <v>2.8</v>
      </c>
      <c r="AB35" s="1"/>
      <c r="AC35" s="1">
        <f t="shared" si="21"/>
        <v>9</v>
      </c>
      <c r="AD35" s="6">
        <v>6</v>
      </c>
      <c r="AE35" s="10">
        <f t="shared" si="22"/>
        <v>6</v>
      </c>
      <c r="AF35" s="1">
        <f t="shared" si="23"/>
        <v>9</v>
      </c>
      <c r="AG35" s="1" t="s">
        <v>136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idden="1" x14ac:dyDescent="0.25">
      <c r="A36" s="1" t="s">
        <v>73</v>
      </c>
      <c r="B36" s="1" t="s">
        <v>35</v>
      </c>
      <c r="C36" s="1">
        <v>272</v>
      </c>
      <c r="D36" s="1"/>
      <c r="E36" s="1">
        <v>120</v>
      </c>
      <c r="F36" s="1">
        <v>127</v>
      </c>
      <c r="G36" s="6">
        <v>0.25</v>
      </c>
      <c r="H36" s="1">
        <v>180</v>
      </c>
      <c r="I36" s="1" t="s">
        <v>37</v>
      </c>
      <c r="J36" s="1">
        <v>96</v>
      </c>
      <c r="K36" s="1">
        <f t="shared" si="2"/>
        <v>24</v>
      </c>
      <c r="L36" s="1"/>
      <c r="M36" s="1"/>
      <c r="N36" s="1"/>
      <c r="O36" s="1">
        <v>84</v>
      </c>
      <c r="P36" s="1">
        <f t="shared" si="3"/>
        <v>24</v>
      </c>
      <c r="Q36" s="5">
        <f>15*P36-O36-F36</f>
        <v>149</v>
      </c>
      <c r="R36" s="5">
        <f t="shared" si="19"/>
        <v>149</v>
      </c>
      <c r="S36" s="5"/>
      <c r="T36" s="1"/>
      <c r="U36" s="1">
        <f t="shared" si="20"/>
        <v>15</v>
      </c>
      <c r="V36" s="1">
        <f t="shared" si="4"/>
        <v>8.7916666666666661</v>
      </c>
      <c r="W36" s="1">
        <v>21.2</v>
      </c>
      <c r="X36" s="1">
        <v>25.2</v>
      </c>
      <c r="Y36" s="1">
        <v>33.4</v>
      </c>
      <c r="Z36" s="1">
        <v>28.6</v>
      </c>
      <c r="AA36" s="1">
        <v>16.8</v>
      </c>
      <c r="AB36" s="1"/>
      <c r="AC36" s="1">
        <f t="shared" si="21"/>
        <v>37.25</v>
      </c>
      <c r="AD36" s="6">
        <v>12</v>
      </c>
      <c r="AE36" s="10">
        <f t="shared" si="22"/>
        <v>12</v>
      </c>
      <c r="AF36" s="1">
        <f t="shared" si="23"/>
        <v>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35</v>
      </c>
      <c r="C37" s="1">
        <v>43</v>
      </c>
      <c r="D37" s="1"/>
      <c r="E37" s="1">
        <v>17</v>
      </c>
      <c r="F37" s="1">
        <v>12</v>
      </c>
      <c r="G37" s="6">
        <v>0.75</v>
      </c>
      <c r="H37" s="1">
        <v>180</v>
      </c>
      <c r="I37" s="1" t="s">
        <v>37</v>
      </c>
      <c r="J37" s="1">
        <v>16</v>
      </c>
      <c r="K37" s="1">
        <f t="shared" si="2"/>
        <v>1</v>
      </c>
      <c r="L37" s="1"/>
      <c r="M37" s="1"/>
      <c r="N37" s="1"/>
      <c r="O37" s="1">
        <v>96</v>
      </c>
      <c r="P37" s="1">
        <f t="shared" si="3"/>
        <v>3.4</v>
      </c>
      <c r="Q37" s="5"/>
      <c r="R37" s="5">
        <f t="shared" si="19"/>
        <v>0</v>
      </c>
      <c r="S37" s="5"/>
      <c r="T37" s="1"/>
      <c r="U37" s="1">
        <f t="shared" si="20"/>
        <v>31.764705882352942</v>
      </c>
      <c r="V37" s="1">
        <f t="shared" si="4"/>
        <v>31.764705882352942</v>
      </c>
      <c r="W37" s="1">
        <v>9</v>
      </c>
      <c r="X37" s="1">
        <v>5.6</v>
      </c>
      <c r="Y37" s="1">
        <v>2.4</v>
      </c>
      <c r="Z37" s="1">
        <v>7.2</v>
      </c>
      <c r="AA37" s="1">
        <v>3</v>
      </c>
      <c r="AB37" s="1"/>
      <c r="AC37" s="1">
        <f t="shared" si="21"/>
        <v>0</v>
      </c>
      <c r="AD37" s="6">
        <v>8</v>
      </c>
      <c r="AE37" s="10">
        <f t="shared" si="22"/>
        <v>0</v>
      </c>
      <c r="AF37" s="1">
        <f t="shared" si="23"/>
        <v>0</v>
      </c>
      <c r="AG37" s="1" t="s">
        <v>136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35</v>
      </c>
      <c r="C38" s="1">
        <v>92</v>
      </c>
      <c r="D38" s="1"/>
      <c r="E38" s="1">
        <v>29</v>
      </c>
      <c r="F38" s="1">
        <v>50</v>
      </c>
      <c r="G38" s="6">
        <v>0.75</v>
      </c>
      <c r="H38" s="1">
        <v>180</v>
      </c>
      <c r="I38" s="1" t="s">
        <v>37</v>
      </c>
      <c r="J38" s="1">
        <v>29</v>
      </c>
      <c r="K38" s="1">
        <f t="shared" ref="K38:K69" si="24">E38-J38</f>
        <v>0</v>
      </c>
      <c r="L38" s="1"/>
      <c r="M38" s="1"/>
      <c r="N38" s="1"/>
      <c r="O38" s="1">
        <v>80</v>
      </c>
      <c r="P38" s="1">
        <f t="shared" si="3"/>
        <v>5.8</v>
      </c>
      <c r="Q38" s="5"/>
      <c r="R38" s="5">
        <f t="shared" si="19"/>
        <v>0</v>
      </c>
      <c r="S38" s="5"/>
      <c r="T38" s="1"/>
      <c r="U38" s="1">
        <f t="shared" si="20"/>
        <v>22.413793103448278</v>
      </c>
      <c r="V38" s="1">
        <f t="shared" si="4"/>
        <v>22.413793103448278</v>
      </c>
      <c r="W38" s="1">
        <v>10.199999999999999</v>
      </c>
      <c r="X38" s="1">
        <v>7.2</v>
      </c>
      <c r="Y38" s="1">
        <v>11.4</v>
      </c>
      <c r="Z38" s="1">
        <v>7</v>
      </c>
      <c r="AA38" s="1">
        <v>4.2</v>
      </c>
      <c r="AB38" s="1"/>
      <c r="AC38" s="1">
        <f t="shared" si="21"/>
        <v>0</v>
      </c>
      <c r="AD38" s="6">
        <v>8</v>
      </c>
      <c r="AE38" s="10">
        <f t="shared" si="22"/>
        <v>0</v>
      </c>
      <c r="AF38" s="1">
        <f t="shared" si="23"/>
        <v>0</v>
      </c>
      <c r="AG38" s="1" t="s">
        <v>136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76</v>
      </c>
      <c r="B39" s="1" t="s">
        <v>35</v>
      </c>
      <c r="C39" s="1">
        <v>58</v>
      </c>
      <c r="D39" s="1"/>
      <c r="E39" s="26">
        <f>29+E40</f>
        <v>30</v>
      </c>
      <c r="F39" s="1">
        <v>18</v>
      </c>
      <c r="G39" s="6">
        <v>0.75</v>
      </c>
      <c r="H39" s="1">
        <v>180</v>
      </c>
      <c r="I39" s="1" t="s">
        <v>37</v>
      </c>
      <c r="J39" s="1">
        <v>29</v>
      </c>
      <c r="K39" s="1">
        <f t="shared" si="24"/>
        <v>1</v>
      </c>
      <c r="L39" s="1"/>
      <c r="M39" s="1"/>
      <c r="N39" s="1"/>
      <c r="O39" s="1">
        <v>72</v>
      </c>
      <c r="P39" s="1">
        <f t="shared" si="3"/>
        <v>6</v>
      </c>
      <c r="Q39" s="5"/>
      <c r="R39" s="5">
        <f t="shared" si="19"/>
        <v>0</v>
      </c>
      <c r="S39" s="5"/>
      <c r="T39" s="1"/>
      <c r="U39" s="1">
        <f t="shared" si="20"/>
        <v>15</v>
      </c>
      <c r="V39" s="1">
        <f t="shared" si="4"/>
        <v>15</v>
      </c>
      <c r="W39" s="1">
        <v>8</v>
      </c>
      <c r="X39" s="1">
        <v>3</v>
      </c>
      <c r="Y39" s="1">
        <v>9</v>
      </c>
      <c r="Z39" s="1">
        <v>5</v>
      </c>
      <c r="AA39" s="1">
        <v>3.4</v>
      </c>
      <c r="AB39" s="1" t="s">
        <v>77</v>
      </c>
      <c r="AC39" s="1">
        <f t="shared" si="21"/>
        <v>0</v>
      </c>
      <c r="AD39" s="6">
        <v>8</v>
      </c>
      <c r="AE39" s="10">
        <f t="shared" si="22"/>
        <v>0</v>
      </c>
      <c r="AF39" s="1">
        <f t="shared" si="23"/>
        <v>0</v>
      </c>
      <c r="AG39" s="1" t="s">
        <v>136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idden="1" x14ac:dyDescent="0.25">
      <c r="A40" s="16" t="s">
        <v>78</v>
      </c>
      <c r="B40" s="16" t="s">
        <v>35</v>
      </c>
      <c r="C40" s="16"/>
      <c r="D40" s="16">
        <v>1</v>
      </c>
      <c r="E40" s="26">
        <v>1</v>
      </c>
      <c r="F40" s="16"/>
      <c r="G40" s="17">
        <v>0</v>
      </c>
      <c r="H40" s="16" t="e">
        <v>#N/A</v>
      </c>
      <c r="I40" s="16" t="s">
        <v>59</v>
      </c>
      <c r="J40" s="16"/>
      <c r="K40" s="16">
        <f t="shared" si="24"/>
        <v>1</v>
      </c>
      <c r="L40" s="16"/>
      <c r="M40" s="16"/>
      <c r="N40" s="16"/>
      <c r="O40" s="16"/>
      <c r="P40" s="16">
        <f t="shared" si="3"/>
        <v>0.2</v>
      </c>
      <c r="Q40" s="18"/>
      <c r="R40" s="18"/>
      <c r="S40" s="18"/>
      <c r="T40" s="16"/>
      <c r="U40" s="16">
        <f t="shared" si="11"/>
        <v>0</v>
      </c>
      <c r="V40" s="16">
        <f t="shared" si="4"/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0" t="s">
        <v>129</v>
      </c>
      <c r="AC40" s="16">
        <f t="shared" si="12"/>
        <v>0</v>
      </c>
      <c r="AD40" s="17">
        <v>0</v>
      </c>
      <c r="AE40" s="19"/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35</v>
      </c>
      <c r="C41" s="1">
        <v>73</v>
      </c>
      <c r="D41" s="1"/>
      <c r="E41" s="1">
        <v>30</v>
      </c>
      <c r="F41" s="1">
        <v>18</v>
      </c>
      <c r="G41" s="6">
        <v>0.75</v>
      </c>
      <c r="H41" s="1">
        <v>180</v>
      </c>
      <c r="I41" s="1" t="s">
        <v>37</v>
      </c>
      <c r="J41" s="1">
        <v>29</v>
      </c>
      <c r="K41" s="1">
        <f t="shared" si="24"/>
        <v>1</v>
      </c>
      <c r="L41" s="1"/>
      <c r="M41" s="1"/>
      <c r="N41" s="1"/>
      <c r="O41" s="1">
        <v>208</v>
      </c>
      <c r="P41" s="1">
        <f t="shared" si="3"/>
        <v>6</v>
      </c>
      <c r="Q41" s="5"/>
      <c r="R41" s="5">
        <f t="shared" ref="R41:R45" si="25">Q41</f>
        <v>0</v>
      </c>
      <c r="S41" s="5"/>
      <c r="T41" s="1"/>
      <c r="U41" s="1">
        <f t="shared" ref="U41:U45" si="26">(F41+O41+R41)/P41</f>
        <v>37.666666666666664</v>
      </c>
      <c r="V41" s="1">
        <f t="shared" si="4"/>
        <v>37.666666666666664</v>
      </c>
      <c r="W41" s="1">
        <v>18.399999999999999</v>
      </c>
      <c r="X41" s="1">
        <v>10.4</v>
      </c>
      <c r="Y41" s="1">
        <v>10.6</v>
      </c>
      <c r="Z41" s="1">
        <v>9.8000000000000007</v>
      </c>
      <c r="AA41" s="1">
        <v>6.6</v>
      </c>
      <c r="AB41" s="1"/>
      <c r="AC41" s="1">
        <f t="shared" ref="AC41:AC45" si="27">R41*G41</f>
        <v>0</v>
      </c>
      <c r="AD41" s="6">
        <v>8</v>
      </c>
      <c r="AE41" s="10">
        <f t="shared" ref="AE41:AE45" si="28">MROUND(R41,AD41)/AD41</f>
        <v>0</v>
      </c>
      <c r="AF41" s="1">
        <f t="shared" ref="AF41:AF45" si="29">AE41*AD41*G41</f>
        <v>0</v>
      </c>
      <c r="AG41" s="1" t="s">
        <v>136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35</v>
      </c>
      <c r="C42" s="1">
        <v>-7</v>
      </c>
      <c r="D42" s="1">
        <v>7</v>
      </c>
      <c r="E42" s="1"/>
      <c r="F42" s="1"/>
      <c r="G42" s="6">
        <v>0.43</v>
      </c>
      <c r="H42" s="1">
        <v>180</v>
      </c>
      <c r="I42" s="1" t="s">
        <v>37</v>
      </c>
      <c r="J42" s="1"/>
      <c r="K42" s="1">
        <f t="shared" si="24"/>
        <v>0</v>
      </c>
      <c r="L42" s="1"/>
      <c r="M42" s="1"/>
      <c r="N42" s="1"/>
      <c r="O42" s="1">
        <v>96</v>
      </c>
      <c r="P42" s="1">
        <f t="shared" si="3"/>
        <v>0</v>
      </c>
      <c r="Q42" s="5"/>
      <c r="R42" s="5">
        <f t="shared" si="25"/>
        <v>0</v>
      </c>
      <c r="S42" s="5"/>
      <c r="T42" s="1"/>
      <c r="U42" s="1" t="e">
        <f t="shared" si="26"/>
        <v>#DIV/0!</v>
      </c>
      <c r="V42" s="1" t="e">
        <f t="shared" si="4"/>
        <v>#DIV/0!</v>
      </c>
      <c r="W42" s="1">
        <v>8.6</v>
      </c>
      <c r="X42" s="1">
        <v>0.2</v>
      </c>
      <c r="Y42" s="1">
        <v>4.5999999999999996</v>
      </c>
      <c r="Z42" s="1">
        <v>1.2</v>
      </c>
      <c r="AA42" s="1">
        <v>0</v>
      </c>
      <c r="AB42" s="1" t="s">
        <v>81</v>
      </c>
      <c r="AC42" s="1">
        <f t="shared" si="27"/>
        <v>0</v>
      </c>
      <c r="AD42" s="6">
        <v>16</v>
      </c>
      <c r="AE42" s="10">
        <f t="shared" si="28"/>
        <v>0</v>
      </c>
      <c r="AF42" s="1">
        <f t="shared" si="29"/>
        <v>0</v>
      </c>
      <c r="AG42" s="1" t="s">
        <v>136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idden="1" x14ac:dyDescent="0.25">
      <c r="A43" s="1" t="s">
        <v>82</v>
      </c>
      <c r="B43" s="1" t="s">
        <v>35</v>
      </c>
      <c r="C43" s="1">
        <v>111</v>
      </c>
      <c r="D43" s="1">
        <v>6</v>
      </c>
      <c r="E43" s="1">
        <v>68</v>
      </c>
      <c r="F43" s="1">
        <v>7</v>
      </c>
      <c r="G43" s="6">
        <v>0.9</v>
      </c>
      <c r="H43" s="1">
        <v>180</v>
      </c>
      <c r="I43" s="1" t="s">
        <v>37</v>
      </c>
      <c r="J43" s="1">
        <v>69</v>
      </c>
      <c r="K43" s="1">
        <f t="shared" si="24"/>
        <v>-1</v>
      </c>
      <c r="L43" s="1"/>
      <c r="M43" s="1"/>
      <c r="N43" s="1"/>
      <c r="O43" s="1">
        <v>296</v>
      </c>
      <c r="P43" s="1">
        <f t="shared" si="3"/>
        <v>13.6</v>
      </c>
      <c r="Q43" s="5"/>
      <c r="R43" s="5">
        <f t="shared" si="25"/>
        <v>0</v>
      </c>
      <c r="S43" s="5"/>
      <c r="T43" s="1"/>
      <c r="U43" s="1">
        <f t="shared" si="26"/>
        <v>22.279411764705884</v>
      </c>
      <c r="V43" s="1">
        <f t="shared" si="4"/>
        <v>22.279411764705884</v>
      </c>
      <c r="W43" s="1">
        <v>26.2</v>
      </c>
      <c r="X43" s="1">
        <v>11</v>
      </c>
      <c r="Y43" s="1">
        <v>20.6</v>
      </c>
      <c r="Z43" s="1">
        <v>10.4</v>
      </c>
      <c r="AA43" s="1">
        <v>7.4</v>
      </c>
      <c r="AB43" s="1"/>
      <c r="AC43" s="1">
        <f t="shared" si="27"/>
        <v>0</v>
      </c>
      <c r="AD43" s="6">
        <v>8</v>
      </c>
      <c r="AE43" s="10">
        <f t="shared" si="28"/>
        <v>0</v>
      </c>
      <c r="AF43" s="1">
        <f t="shared" si="2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35</v>
      </c>
      <c r="C44" s="1">
        <v>67</v>
      </c>
      <c r="D44" s="1"/>
      <c r="E44" s="1">
        <v>24</v>
      </c>
      <c r="F44" s="1">
        <v>40</v>
      </c>
      <c r="G44" s="6">
        <v>0.43</v>
      </c>
      <c r="H44" s="1">
        <v>180</v>
      </c>
      <c r="I44" s="1" t="s">
        <v>37</v>
      </c>
      <c r="J44" s="1">
        <v>16</v>
      </c>
      <c r="K44" s="1">
        <f t="shared" si="24"/>
        <v>8</v>
      </c>
      <c r="L44" s="1"/>
      <c r="M44" s="1"/>
      <c r="N44" s="1"/>
      <c r="O44" s="1">
        <v>0</v>
      </c>
      <c r="P44" s="1">
        <f t="shared" si="3"/>
        <v>4.8</v>
      </c>
      <c r="Q44" s="5">
        <f>15*P44-O44-F44</f>
        <v>32</v>
      </c>
      <c r="R44" s="5">
        <f t="shared" si="25"/>
        <v>32</v>
      </c>
      <c r="S44" s="5"/>
      <c r="T44" s="1"/>
      <c r="U44" s="1">
        <f t="shared" si="26"/>
        <v>15</v>
      </c>
      <c r="V44" s="1">
        <f t="shared" si="4"/>
        <v>8.3333333333333339</v>
      </c>
      <c r="W44" s="1">
        <v>4.4000000000000004</v>
      </c>
      <c r="X44" s="1">
        <v>6</v>
      </c>
      <c r="Y44" s="1">
        <v>5.8</v>
      </c>
      <c r="Z44" s="1">
        <v>4</v>
      </c>
      <c r="AA44" s="1">
        <v>0.8</v>
      </c>
      <c r="AB44" s="1"/>
      <c r="AC44" s="1">
        <f t="shared" si="27"/>
        <v>13.76</v>
      </c>
      <c r="AD44" s="6">
        <v>16</v>
      </c>
      <c r="AE44" s="10">
        <f t="shared" si="28"/>
        <v>2</v>
      </c>
      <c r="AF44" s="1">
        <f t="shared" si="29"/>
        <v>13.76</v>
      </c>
      <c r="AG44" s="1" t="s">
        <v>136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idden="1" x14ac:dyDescent="0.25">
      <c r="A45" s="1" t="s">
        <v>84</v>
      </c>
      <c r="B45" s="1" t="s">
        <v>35</v>
      </c>
      <c r="C45" s="1">
        <v>126</v>
      </c>
      <c r="D45" s="1"/>
      <c r="E45" s="1">
        <v>78</v>
      </c>
      <c r="F45" s="1">
        <v>43</v>
      </c>
      <c r="G45" s="6">
        <v>0.9</v>
      </c>
      <c r="H45" s="1">
        <v>180</v>
      </c>
      <c r="I45" s="1" t="s">
        <v>37</v>
      </c>
      <c r="J45" s="1">
        <v>81</v>
      </c>
      <c r="K45" s="1">
        <f t="shared" si="24"/>
        <v>-3</v>
      </c>
      <c r="L45" s="1"/>
      <c r="M45" s="1"/>
      <c r="N45" s="1"/>
      <c r="O45" s="1">
        <v>296</v>
      </c>
      <c r="P45" s="1">
        <f t="shared" si="3"/>
        <v>15.6</v>
      </c>
      <c r="Q45" s="5"/>
      <c r="R45" s="5">
        <f t="shared" si="25"/>
        <v>0</v>
      </c>
      <c r="S45" s="5"/>
      <c r="T45" s="1"/>
      <c r="U45" s="1">
        <f t="shared" si="26"/>
        <v>21.73076923076923</v>
      </c>
      <c r="V45" s="1">
        <f t="shared" si="4"/>
        <v>21.73076923076923</v>
      </c>
      <c r="W45" s="1">
        <v>27.6</v>
      </c>
      <c r="X45" s="1">
        <v>19.399999999999999</v>
      </c>
      <c r="Y45" s="1">
        <v>11.8</v>
      </c>
      <c r="Z45" s="1">
        <v>24.2</v>
      </c>
      <c r="AA45" s="1">
        <v>10</v>
      </c>
      <c r="AB45" s="1"/>
      <c r="AC45" s="1">
        <f t="shared" si="27"/>
        <v>0</v>
      </c>
      <c r="AD45" s="6">
        <v>8</v>
      </c>
      <c r="AE45" s="10">
        <f t="shared" si="28"/>
        <v>0</v>
      </c>
      <c r="AF45" s="1">
        <f t="shared" si="2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idden="1" x14ac:dyDescent="0.25">
      <c r="A46" s="16" t="s">
        <v>85</v>
      </c>
      <c r="B46" s="16" t="s">
        <v>35</v>
      </c>
      <c r="C46" s="16">
        <v>38</v>
      </c>
      <c r="D46" s="16"/>
      <c r="E46" s="16">
        <v>14</v>
      </c>
      <c r="F46" s="16">
        <v>16</v>
      </c>
      <c r="G46" s="17">
        <v>0</v>
      </c>
      <c r="H46" s="16">
        <v>180</v>
      </c>
      <c r="I46" s="16" t="s">
        <v>59</v>
      </c>
      <c r="J46" s="16">
        <v>14</v>
      </c>
      <c r="K46" s="16">
        <f t="shared" si="24"/>
        <v>0</v>
      </c>
      <c r="L46" s="16"/>
      <c r="M46" s="16"/>
      <c r="N46" s="16"/>
      <c r="O46" s="16"/>
      <c r="P46" s="16">
        <f t="shared" si="3"/>
        <v>2.8</v>
      </c>
      <c r="Q46" s="18"/>
      <c r="R46" s="18"/>
      <c r="S46" s="18"/>
      <c r="T46" s="16"/>
      <c r="U46" s="16">
        <f t="shared" si="11"/>
        <v>5.7142857142857144</v>
      </c>
      <c r="V46" s="16">
        <f t="shared" si="4"/>
        <v>5.7142857142857144</v>
      </c>
      <c r="W46" s="16">
        <v>2.2000000000000002</v>
      </c>
      <c r="X46" s="16">
        <v>0.2</v>
      </c>
      <c r="Y46" s="16">
        <v>1.4</v>
      </c>
      <c r="Z46" s="16">
        <v>1.2</v>
      </c>
      <c r="AA46" s="16">
        <v>2</v>
      </c>
      <c r="AB46" s="16" t="s">
        <v>86</v>
      </c>
      <c r="AC46" s="16">
        <f t="shared" si="12"/>
        <v>0</v>
      </c>
      <c r="AD46" s="17">
        <v>0</v>
      </c>
      <c r="AE46" s="19"/>
      <c r="AF46" s="16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idden="1" x14ac:dyDescent="0.25">
      <c r="A47" s="1" t="s">
        <v>87</v>
      </c>
      <c r="B47" s="1" t="s">
        <v>35</v>
      </c>
      <c r="C47" s="1">
        <v>241</v>
      </c>
      <c r="D47" s="1"/>
      <c r="E47" s="1">
        <v>92</v>
      </c>
      <c r="F47" s="1">
        <v>118</v>
      </c>
      <c r="G47" s="6">
        <v>0.9</v>
      </c>
      <c r="H47" s="1">
        <v>180</v>
      </c>
      <c r="I47" s="1" t="s">
        <v>37</v>
      </c>
      <c r="J47" s="1">
        <v>93</v>
      </c>
      <c r="K47" s="1">
        <f t="shared" si="24"/>
        <v>-1</v>
      </c>
      <c r="L47" s="1"/>
      <c r="M47" s="1"/>
      <c r="N47" s="1"/>
      <c r="O47" s="1">
        <v>280</v>
      </c>
      <c r="P47" s="1">
        <f t="shared" si="3"/>
        <v>18.399999999999999</v>
      </c>
      <c r="Q47" s="5"/>
      <c r="R47" s="5">
        <f>Q47</f>
        <v>0</v>
      </c>
      <c r="S47" s="5"/>
      <c r="T47" s="1"/>
      <c r="U47" s="1">
        <f>(F47+O47+R47)/P47</f>
        <v>21.630434782608699</v>
      </c>
      <c r="V47" s="1">
        <f t="shared" si="4"/>
        <v>21.630434782608699</v>
      </c>
      <c r="W47" s="1">
        <v>31.6</v>
      </c>
      <c r="X47" s="1">
        <v>26.4</v>
      </c>
      <c r="Y47" s="1">
        <v>22.6</v>
      </c>
      <c r="Z47" s="1">
        <v>33.6</v>
      </c>
      <c r="AA47" s="1">
        <v>27.4</v>
      </c>
      <c r="AB47" s="1"/>
      <c r="AC47" s="1">
        <f>R47*G47</f>
        <v>0</v>
      </c>
      <c r="AD47" s="6">
        <v>8</v>
      </c>
      <c r="AE47" s="10">
        <f>MROUND(R47,AD47)/AD47</f>
        <v>0</v>
      </c>
      <c r="AF47" s="1">
        <f>AE47*AD47*G47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idden="1" x14ac:dyDescent="0.25">
      <c r="A48" s="16" t="s">
        <v>88</v>
      </c>
      <c r="B48" s="16" t="s">
        <v>35</v>
      </c>
      <c r="C48" s="16">
        <v>110</v>
      </c>
      <c r="D48" s="16"/>
      <c r="E48" s="26">
        <v>8</v>
      </c>
      <c r="F48" s="26">
        <v>100</v>
      </c>
      <c r="G48" s="17">
        <v>0</v>
      </c>
      <c r="H48" s="16">
        <v>180</v>
      </c>
      <c r="I48" s="16" t="s">
        <v>59</v>
      </c>
      <c r="J48" s="16">
        <v>13</v>
      </c>
      <c r="K48" s="16">
        <f t="shared" si="24"/>
        <v>-5</v>
      </c>
      <c r="L48" s="16"/>
      <c r="M48" s="16"/>
      <c r="N48" s="16"/>
      <c r="O48" s="16"/>
      <c r="P48" s="16">
        <f t="shared" si="3"/>
        <v>1.6</v>
      </c>
      <c r="Q48" s="18"/>
      <c r="R48" s="18"/>
      <c r="S48" s="18"/>
      <c r="T48" s="16"/>
      <c r="U48" s="16">
        <f t="shared" si="11"/>
        <v>62.5</v>
      </c>
      <c r="V48" s="16">
        <f t="shared" si="4"/>
        <v>62.5</v>
      </c>
      <c r="W48" s="16">
        <v>3.6</v>
      </c>
      <c r="X48" s="16">
        <v>2.4</v>
      </c>
      <c r="Y48" s="16">
        <v>3.8</v>
      </c>
      <c r="Z48" s="16">
        <v>1</v>
      </c>
      <c r="AA48" s="16">
        <v>4.4000000000000004</v>
      </c>
      <c r="AB48" s="16" t="s">
        <v>89</v>
      </c>
      <c r="AC48" s="16">
        <f t="shared" si="12"/>
        <v>0</v>
      </c>
      <c r="AD48" s="17">
        <v>0</v>
      </c>
      <c r="AE48" s="19"/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90</v>
      </c>
      <c r="B49" s="1" t="s">
        <v>35</v>
      </c>
      <c r="C49" s="1"/>
      <c r="D49" s="1"/>
      <c r="E49" s="26">
        <f>E48</f>
        <v>8</v>
      </c>
      <c r="F49" s="26">
        <f>F48</f>
        <v>100</v>
      </c>
      <c r="G49" s="6">
        <v>0.43</v>
      </c>
      <c r="H49" s="1">
        <v>180</v>
      </c>
      <c r="I49" s="1" t="s">
        <v>37</v>
      </c>
      <c r="J49" s="1"/>
      <c r="K49" s="1">
        <f t="shared" si="24"/>
        <v>8</v>
      </c>
      <c r="L49" s="1"/>
      <c r="M49" s="1"/>
      <c r="N49" s="1"/>
      <c r="O49" s="1">
        <v>0</v>
      </c>
      <c r="P49" s="1">
        <f t="shared" si="3"/>
        <v>1.6</v>
      </c>
      <c r="Q49" s="5"/>
      <c r="R49" s="5">
        <f t="shared" ref="R49:R54" si="30">Q49</f>
        <v>0</v>
      </c>
      <c r="S49" s="5"/>
      <c r="T49" s="1"/>
      <c r="U49" s="1">
        <f t="shared" ref="U49:U54" si="31">(F49+O49+R49)/P49</f>
        <v>62.5</v>
      </c>
      <c r="V49" s="1">
        <f t="shared" si="4"/>
        <v>62.5</v>
      </c>
      <c r="W49" s="1">
        <v>3.6</v>
      </c>
      <c r="X49" s="1">
        <v>8.8000000000000007</v>
      </c>
      <c r="Y49" s="1">
        <v>3.8</v>
      </c>
      <c r="Z49" s="1">
        <v>4.2</v>
      </c>
      <c r="AA49" s="1">
        <v>0</v>
      </c>
      <c r="AB49" s="27" t="s">
        <v>132</v>
      </c>
      <c r="AC49" s="1">
        <f t="shared" ref="AC49:AC54" si="32">R49*G49</f>
        <v>0</v>
      </c>
      <c r="AD49" s="6">
        <v>16</v>
      </c>
      <c r="AE49" s="10">
        <f t="shared" ref="AE49:AE54" si="33">MROUND(R49,AD49)/AD49</f>
        <v>0</v>
      </c>
      <c r="AF49" s="1">
        <f t="shared" ref="AF49:AF54" si="34">AE49*AD49*G49</f>
        <v>0</v>
      </c>
      <c r="AG49" s="1" t="s">
        <v>136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idden="1" x14ac:dyDescent="0.25">
      <c r="A50" s="1" t="s">
        <v>91</v>
      </c>
      <c r="B50" s="1" t="s">
        <v>35</v>
      </c>
      <c r="C50" s="1">
        <v>299</v>
      </c>
      <c r="D50" s="1"/>
      <c r="E50" s="1">
        <v>139</v>
      </c>
      <c r="F50" s="1">
        <v>120</v>
      </c>
      <c r="G50" s="6">
        <v>0.9</v>
      </c>
      <c r="H50" s="1">
        <v>180</v>
      </c>
      <c r="I50" s="1" t="s">
        <v>37</v>
      </c>
      <c r="J50" s="1">
        <v>141</v>
      </c>
      <c r="K50" s="1">
        <f t="shared" si="24"/>
        <v>-2</v>
      </c>
      <c r="L50" s="1"/>
      <c r="M50" s="1"/>
      <c r="N50" s="1"/>
      <c r="O50" s="1">
        <v>400</v>
      </c>
      <c r="P50" s="1">
        <f t="shared" si="3"/>
        <v>27.8</v>
      </c>
      <c r="Q50" s="5"/>
      <c r="R50" s="5">
        <f t="shared" si="30"/>
        <v>0</v>
      </c>
      <c r="S50" s="5"/>
      <c r="T50" s="1"/>
      <c r="U50" s="1">
        <f t="shared" si="31"/>
        <v>18.705035971223023</v>
      </c>
      <c r="V50" s="1">
        <f t="shared" si="4"/>
        <v>18.705035971223023</v>
      </c>
      <c r="W50" s="1">
        <v>42.8</v>
      </c>
      <c r="X50" s="1">
        <v>33.799999999999997</v>
      </c>
      <c r="Y50" s="1">
        <v>32.6</v>
      </c>
      <c r="Z50" s="1">
        <v>39</v>
      </c>
      <c r="AA50" s="1">
        <v>26.6</v>
      </c>
      <c r="AB50" s="1"/>
      <c r="AC50" s="1">
        <f t="shared" si="32"/>
        <v>0</v>
      </c>
      <c r="AD50" s="6">
        <v>8</v>
      </c>
      <c r="AE50" s="10">
        <f t="shared" si="33"/>
        <v>0</v>
      </c>
      <c r="AF50" s="1">
        <f t="shared" si="34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idden="1" x14ac:dyDescent="0.25">
      <c r="A51" s="1" t="s">
        <v>92</v>
      </c>
      <c r="B51" s="1" t="s">
        <v>35</v>
      </c>
      <c r="C51" s="1">
        <v>96</v>
      </c>
      <c r="D51" s="1"/>
      <c r="E51" s="1">
        <v>36</v>
      </c>
      <c r="F51" s="1">
        <v>55</v>
      </c>
      <c r="G51" s="6">
        <v>0.43</v>
      </c>
      <c r="H51" s="1">
        <v>180</v>
      </c>
      <c r="I51" s="1" t="s">
        <v>37</v>
      </c>
      <c r="J51" s="1">
        <v>36</v>
      </c>
      <c r="K51" s="1">
        <f t="shared" si="24"/>
        <v>0</v>
      </c>
      <c r="L51" s="1"/>
      <c r="M51" s="1"/>
      <c r="N51" s="1"/>
      <c r="O51" s="1">
        <v>16</v>
      </c>
      <c r="P51" s="1">
        <f t="shared" si="3"/>
        <v>7.2</v>
      </c>
      <c r="Q51" s="5">
        <f>15*P51-O51-F51</f>
        <v>37</v>
      </c>
      <c r="R51" s="5">
        <f t="shared" si="30"/>
        <v>37</v>
      </c>
      <c r="S51" s="5"/>
      <c r="T51" s="1"/>
      <c r="U51" s="1">
        <f t="shared" si="31"/>
        <v>15</v>
      </c>
      <c r="V51" s="1">
        <f t="shared" si="4"/>
        <v>9.8611111111111107</v>
      </c>
      <c r="W51" s="1">
        <v>7.4</v>
      </c>
      <c r="X51" s="1">
        <v>5.6</v>
      </c>
      <c r="Y51" s="1">
        <v>12.8</v>
      </c>
      <c r="Z51" s="1">
        <v>4.5999999999999996</v>
      </c>
      <c r="AA51" s="1">
        <v>3</v>
      </c>
      <c r="AB51" s="1"/>
      <c r="AC51" s="1">
        <f t="shared" si="32"/>
        <v>15.91</v>
      </c>
      <c r="AD51" s="6">
        <v>16</v>
      </c>
      <c r="AE51" s="10">
        <f t="shared" si="33"/>
        <v>2</v>
      </c>
      <c r="AF51" s="1">
        <f t="shared" si="34"/>
        <v>13.76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idden="1" x14ac:dyDescent="0.25">
      <c r="A52" s="1" t="s">
        <v>93</v>
      </c>
      <c r="B52" s="1" t="s">
        <v>46</v>
      </c>
      <c r="C52" s="1">
        <v>1170</v>
      </c>
      <c r="D52" s="1"/>
      <c r="E52" s="1">
        <v>395</v>
      </c>
      <c r="F52" s="1">
        <v>720</v>
      </c>
      <c r="G52" s="6">
        <v>1</v>
      </c>
      <c r="H52" s="1">
        <v>180</v>
      </c>
      <c r="I52" s="1" t="s">
        <v>37</v>
      </c>
      <c r="J52" s="1">
        <v>405</v>
      </c>
      <c r="K52" s="1">
        <f t="shared" si="24"/>
        <v>-10</v>
      </c>
      <c r="L52" s="1"/>
      <c r="M52" s="1"/>
      <c r="N52" s="1"/>
      <c r="O52" s="1">
        <v>395</v>
      </c>
      <c r="P52" s="1">
        <f t="shared" si="3"/>
        <v>79</v>
      </c>
      <c r="Q52" s="5"/>
      <c r="R52" s="5">
        <v>400</v>
      </c>
      <c r="S52" s="5">
        <v>300</v>
      </c>
      <c r="T52" s="1" t="s">
        <v>133</v>
      </c>
      <c r="U52" s="1">
        <f t="shared" si="31"/>
        <v>19.177215189873419</v>
      </c>
      <c r="V52" s="1">
        <f t="shared" si="4"/>
        <v>14.113924050632912</v>
      </c>
      <c r="W52" s="1">
        <v>99</v>
      </c>
      <c r="X52" s="1">
        <v>102</v>
      </c>
      <c r="Y52" s="1">
        <v>81.739999999999995</v>
      </c>
      <c r="Z52" s="1">
        <v>93</v>
      </c>
      <c r="AA52" s="1">
        <v>92</v>
      </c>
      <c r="AB52" s="1"/>
      <c r="AC52" s="1">
        <f t="shared" si="32"/>
        <v>400</v>
      </c>
      <c r="AD52" s="6">
        <v>5</v>
      </c>
      <c r="AE52" s="10">
        <f t="shared" si="33"/>
        <v>80</v>
      </c>
      <c r="AF52" s="1">
        <f t="shared" si="34"/>
        <v>400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idden="1" x14ac:dyDescent="0.25">
      <c r="A53" s="1" t="s">
        <v>94</v>
      </c>
      <c r="B53" s="1" t="s">
        <v>35</v>
      </c>
      <c r="C53" s="1">
        <v>551</v>
      </c>
      <c r="D53" s="1"/>
      <c r="E53" s="1">
        <v>194</v>
      </c>
      <c r="F53" s="1">
        <v>300</v>
      </c>
      <c r="G53" s="6">
        <v>0.9</v>
      </c>
      <c r="H53" s="1">
        <v>180</v>
      </c>
      <c r="I53" s="1" t="s">
        <v>37</v>
      </c>
      <c r="J53" s="1">
        <v>193</v>
      </c>
      <c r="K53" s="1">
        <f t="shared" si="24"/>
        <v>1</v>
      </c>
      <c r="L53" s="1"/>
      <c r="M53" s="1"/>
      <c r="N53" s="1"/>
      <c r="O53" s="1">
        <v>256</v>
      </c>
      <c r="P53" s="1">
        <f t="shared" si="3"/>
        <v>38.799999999999997</v>
      </c>
      <c r="Q53" s="5">
        <f>15*P53-O53-F53</f>
        <v>26</v>
      </c>
      <c r="R53" s="5">
        <f t="shared" si="30"/>
        <v>26</v>
      </c>
      <c r="S53" s="5"/>
      <c r="T53" s="1"/>
      <c r="U53" s="1">
        <f t="shared" si="31"/>
        <v>15.000000000000002</v>
      </c>
      <c r="V53" s="1">
        <f t="shared" si="4"/>
        <v>14.329896907216495</v>
      </c>
      <c r="W53" s="1">
        <v>50.8</v>
      </c>
      <c r="X53" s="1">
        <v>55.8</v>
      </c>
      <c r="Y53" s="1">
        <v>50.4</v>
      </c>
      <c r="Z53" s="1">
        <v>44</v>
      </c>
      <c r="AA53" s="1">
        <v>42.2</v>
      </c>
      <c r="AB53" s="1"/>
      <c r="AC53" s="1">
        <f t="shared" si="32"/>
        <v>23.400000000000002</v>
      </c>
      <c r="AD53" s="6">
        <v>8</v>
      </c>
      <c r="AE53" s="10">
        <f t="shared" si="33"/>
        <v>3</v>
      </c>
      <c r="AF53" s="1">
        <f t="shared" si="34"/>
        <v>21.6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35</v>
      </c>
      <c r="C54" s="1">
        <v>105</v>
      </c>
      <c r="D54" s="1"/>
      <c r="E54" s="1">
        <v>18</v>
      </c>
      <c r="F54" s="1">
        <v>79</v>
      </c>
      <c r="G54" s="6">
        <v>0.43</v>
      </c>
      <c r="H54" s="1">
        <v>180</v>
      </c>
      <c r="I54" s="1" t="s">
        <v>37</v>
      </c>
      <c r="J54" s="1">
        <v>18</v>
      </c>
      <c r="K54" s="1">
        <f t="shared" si="24"/>
        <v>0</v>
      </c>
      <c r="L54" s="1"/>
      <c r="M54" s="1"/>
      <c r="N54" s="1"/>
      <c r="O54" s="1">
        <v>0</v>
      </c>
      <c r="P54" s="1">
        <f t="shared" si="3"/>
        <v>3.6</v>
      </c>
      <c r="Q54" s="5"/>
      <c r="R54" s="5">
        <f t="shared" si="30"/>
        <v>0</v>
      </c>
      <c r="S54" s="5"/>
      <c r="T54" s="1"/>
      <c r="U54" s="1">
        <f t="shared" si="31"/>
        <v>21.944444444444443</v>
      </c>
      <c r="V54" s="1">
        <f t="shared" si="4"/>
        <v>21.944444444444443</v>
      </c>
      <c r="W54" s="1">
        <v>7.6</v>
      </c>
      <c r="X54" s="1">
        <v>9.6</v>
      </c>
      <c r="Y54" s="1">
        <v>6.2</v>
      </c>
      <c r="Z54" s="1">
        <v>6.8</v>
      </c>
      <c r="AA54" s="1">
        <v>8.6</v>
      </c>
      <c r="AB54" s="1"/>
      <c r="AC54" s="1">
        <f t="shared" si="32"/>
        <v>0</v>
      </c>
      <c r="AD54" s="6">
        <v>16</v>
      </c>
      <c r="AE54" s="10">
        <f t="shared" si="33"/>
        <v>0</v>
      </c>
      <c r="AF54" s="1">
        <f t="shared" si="34"/>
        <v>0</v>
      </c>
      <c r="AG54" s="1" t="s">
        <v>136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idden="1" x14ac:dyDescent="0.25">
      <c r="A55" s="16" t="s">
        <v>96</v>
      </c>
      <c r="B55" s="16" t="s">
        <v>35</v>
      </c>
      <c r="C55" s="16">
        <v>96</v>
      </c>
      <c r="D55" s="16"/>
      <c r="E55" s="16">
        <v>9</v>
      </c>
      <c r="F55" s="16">
        <v>87</v>
      </c>
      <c r="G55" s="17">
        <v>0</v>
      </c>
      <c r="H55" s="16">
        <v>90</v>
      </c>
      <c r="I55" s="16" t="s">
        <v>59</v>
      </c>
      <c r="J55" s="16">
        <v>9</v>
      </c>
      <c r="K55" s="16">
        <f t="shared" si="24"/>
        <v>0</v>
      </c>
      <c r="L55" s="16"/>
      <c r="M55" s="16"/>
      <c r="N55" s="16"/>
      <c r="O55" s="16"/>
      <c r="P55" s="16">
        <f t="shared" si="3"/>
        <v>1.8</v>
      </c>
      <c r="Q55" s="18"/>
      <c r="R55" s="18"/>
      <c r="S55" s="18"/>
      <c r="T55" s="16"/>
      <c r="U55" s="16">
        <f t="shared" si="11"/>
        <v>48.333333333333329</v>
      </c>
      <c r="V55" s="16">
        <f t="shared" si="4"/>
        <v>48.333333333333329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 t="s">
        <v>43</v>
      </c>
      <c r="AC55" s="16">
        <f t="shared" si="12"/>
        <v>0</v>
      </c>
      <c r="AD55" s="17">
        <v>0</v>
      </c>
      <c r="AE55" s="19"/>
      <c r="AF55" s="16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idden="1" x14ac:dyDescent="0.25">
      <c r="A56" s="1" t="s">
        <v>97</v>
      </c>
      <c r="B56" s="1" t="s">
        <v>35</v>
      </c>
      <c r="C56" s="1">
        <v>87</v>
      </c>
      <c r="D56" s="1"/>
      <c r="E56" s="1">
        <v>64</v>
      </c>
      <c r="F56" s="1">
        <v>9</v>
      </c>
      <c r="G56" s="6">
        <v>0.7</v>
      </c>
      <c r="H56" s="1">
        <v>180</v>
      </c>
      <c r="I56" s="1" t="s">
        <v>37</v>
      </c>
      <c r="J56" s="1">
        <v>66</v>
      </c>
      <c r="K56" s="1">
        <f t="shared" si="24"/>
        <v>-2</v>
      </c>
      <c r="L56" s="1"/>
      <c r="M56" s="1"/>
      <c r="N56" s="1"/>
      <c r="O56" s="1">
        <v>552</v>
      </c>
      <c r="P56" s="1">
        <f t="shared" si="3"/>
        <v>12.8</v>
      </c>
      <c r="Q56" s="5"/>
      <c r="R56" s="5">
        <f t="shared" ref="R56:R60" si="35">Q56</f>
        <v>0</v>
      </c>
      <c r="S56" s="5"/>
      <c r="T56" s="1"/>
      <c r="U56" s="1">
        <f t="shared" ref="U56:U60" si="36">(F56+O56+R56)/P56</f>
        <v>43.828125</v>
      </c>
      <c r="V56" s="1">
        <f t="shared" si="4"/>
        <v>43.828125</v>
      </c>
      <c r="W56" s="1">
        <v>44.6</v>
      </c>
      <c r="X56" s="1">
        <v>3</v>
      </c>
      <c r="Y56" s="1">
        <v>28.4</v>
      </c>
      <c r="Z56" s="1">
        <v>11.2</v>
      </c>
      <c r="AA56" s="1">
        <v>6.8</v>
      </c>
      <c r="AB56" s="1" t="s">
        <v>65</v>
      </c>
      <c r="AC56" s="1">
        <f t="shared" ref="AC56:AC60" si="37">R56*G56</f>
        <v>0</v>
      </c>
      <c r="AD56" s="6">
        <v>8</v>
      </c>
      <c r="AE56" s="10">
        <f t="shared" ref="AE56:AE60" si="38">MROUND(R56,AD56)/AD56</f>
        <v>0</v>
      </c>
      <c r="AF56" s="1">
        <f t="shared" ref="AF56:AF60" si="39">AE56*AD56*G56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idden="1" x14ac:dyDescent="0.25">
      <c r="A57" s="1" t="s">
        <v>98</v>
      </c>
      <c r="B57" s="1" t="s">
        <v>35</v>
      </c>
      <c r="C57" s="1">
        <v>189</v>
      </c>
      <c r="D57" s="1"/>
      <c r="E57" s="1">
        <v>60</v>
      </c>
      <c r="F57" s="1">
        <v>110</v>
      </c>
      <c r="G57" s="6">
        <v>0.9</v>
      </c>
      <c r="H57" s="1">
        <v>180</v>
      </c>
      <c r="I57" s="1" t="s">
        <v>37</v>
      </c>
      <c r="J57" s="1">
        <v>60</v>
      </c>
      <c r="K57" s="1">
        <f t="shared" si="24"/>
        <v>0</v>
      </c>
      <c r="L57" s="1"/>
      <c r="M57" s="1"/>
      <c r="N57" s="1"/>
      <c r="O57" s="1">
        <v>48</v>
      </c>
      <c r="P57" s="1">
        <f t="shared" si="3"/>
        <v>12</v>
      </c>
      <c r="Q57" s="5">
        <f t="shared" ref="Q57:Q59" si="40">15*P57-O57-F57</f>
        <v>22</v>
      </c>
      <c r="R57" s="5">
        <f t="shared" si="35"/>
        <v>22</v>
      </c>
      <c r="S57" s="5"/>
      <c r="T57" s="1"/>
      <c r="U57" s="1">
        <f t="shared" si="36"/>
        <v>15</v>
      </c>
      <c r="V57" s="1">
        <f t="shared" si="4"/>
        <v>13.166666666666666</v>
      </c>
      <c r="W57" s="1">
        <v>15</v>
      </c>
      <c r="X57" s="1">
        <v>18.399999999999999</v>
      </c>
      <c r="Y57" s="1">
        <v>11.6</v>
      </c>
      <c r="Z57" s="1">
        <v>18.2</v>
      </c>
      <c r="AA57" s="1">
        <v>9.4</v>
      </c>
      <c r="AB57" s="1"/>
      <c r="AC57" s="1">
        <f t="shared" si="37"/>
        <v>19.8</v>
      </c>
      <c r="AD57" s="6">
        <v>8</v>
      </c>
      <c r="AE57" s="10">
        <f t="shared" si="38"/>
        <v>3</v>
      </c>
      <c r="AF57" s="1">
        <f t="shared" si="39"/>
        <v>21.6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idden="1" x14ac:dyDescent="0.25">
      <c r="A58" s="1" t="s">
        <v>99</v>
      </c>
      <c r="B58" s="1" t="s">
        <v>35</v>
      </c>
      <c r="C58" s="1">
        <v>174</v>
      </c>
      <c r="D58" s="1"/>
      <c r="E58" s="1">
        <v>90</v>
      </c>
      <c r="F58" s="1">
        <v>75</v>
      </c>
      <c r="G58" s="6">
        <v>0.9</v>
      </c>
      <c r="H58" s="1">
        <v>180</v>
      </c>
      <c r="I58" s="1" t="s">
        <v>37</v>
      </c>
      <c r="J58" s="1">
        <v>90</v>
      </c>
      <c r="K58" s="1">
        <f t="shared" si="24"/>
        <v>0</v>
      </c>
      <c r="L58" s="1"/>
      <c r="M58" s="1"/>
      <c r="N58" s="1"/>
      <c r="O58" s="1">
        <v>32</v>
      </c>
      <c r="P58" s="1">
        <f t="shared" si="3"/>
        <v>18</v>
      </c>
      <c r="Q58" s="5">
        <f t="shared" si="40"/>
        <v>163</v>
      </c>
      <c r="R58" s="5">
        <f t="shared" si="35"/>
        <v>163</v>
      </c>
      <c r="S58" s="5"/>
      <c r="T58" s="1"/>
      <c r="U58" s="1">
        <f t="shared" si="36"/>
        <v>15</v>
      </c>
      <c r="V58" s="1">
        <f t="shared" si="4"/>
        <v>5.9444444444444446</v>
      </c>
      <c r="W58" s="1">
        <v>12.8</v>
      </c>
      <c r="X58" s="1">
        <v>16.600000000000001</v>
      </c>
      <c r="Y58" s="1">
        <v>0.4</v>
      </c>
      <c r="Z58" s="1">
        <v>20.6</v>
      </c>
      <c r="AA58" s="1">
        <v>4</v>
      </c>
      <c r="AB58" s="1"/>
      <c r="AC58" s="1">
        <f t="shared" si="37"/>
        <v>146.70000000000002</v>
      </c>
      <c r="AD58" s="6">
        <v>8</v>
      </c>
      <c r="AE58" s="10">
        <f t="shared" si="38"/>
        <v>20</v>
      </c>
      <c r="AF58" s="1">
        <f t="shared" si="39"/>
        <v>144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idden="1" x14ac:dyDescent="0.25">
      <c r="A59" s="1" t="s">
        <v>100</v>
      </c>
      <c r="B59" s="1" t="s">
        <v>46</v>
      </c>
      <c r="C59" s="1">
        <v>570</v>
      </c>
      <c r="D59" s="1"/>
      <c r="E59" s="1">
        <v>195</v>
      </c>
      <c r="F59" s="1">
        <v>365</v>
      </c>
      <c r="G59" s="6">
        <v>1</v>
      </c>
      <c r="H59" s="1">
        <v>180</v>
      </c>
      <c r="I59" s="1" t="s">
        <v>37</v>
      </c>
      <c r="J59" s="1">
        <v>195</v>
      </c>
      <c r="K59" s="1">
        <f t="shared" si="24"/>
        <v>0</v>
      </c>
      <c r="L59" s="1"/>
      <c r="M59" s="1"/>
      <c r="N59" s="1"/>
      <c r="O59" s="1">
        <v>0</v>
      </c>
      <c r="P59" s="1">
        <f t="shared" si="3"/>
        <v>39</v>
      </c>
      <c r="Q59" s="5">
        <f t="shared" si="40"/>
        <v>220</v>
      </c>
      <c r="R59" s="5">
        <f t="shared" si="35"/>
        <v>220</v>
      </c>
      <c r="S59" s="5"/>
      <c r="T59" s="1"/>
      <c r="U59" s="1">
        <f t="shared" si="36"/>
        <v>15</v>
      </c>
      <c r="V59" s="1">
        <f t="shared" si="4"/>
        <v>9.3589743589743595</v>
      </c>
      <c r="W59" s="1">
        <v>34</v>
      </c>
      <c r="X59" s="1">
        <v>40</v>
      </c>
      <c r="Y59" s="1">
        <v>27</v>
      </c>
      <c r="Z59" s="1">
        <v>28</v>
      </c>
      <c r="AA59" s="1">
        <v>45</v>
      </c>
      <c r="AB59" s="1"/>
      <c r="AC59" s="1">
        <f t="shared" si="37"/>
        <v>220</v>
      </c>
      <c r="AD59" s="6">
        <v>5</v>
      </c>
      <c r="AE59" s="10">
        <f t="shared" si="38"/>
        <v>44</v>
      </c>
      <c r="AF59" s="1">
        <f t="shared" si="39"/>
        <v>220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35</v>
      </c>
      <c r="C60" s="1">
        <v>39</v>
      </c>
      <c r="D60" s="1"/>
      <c r="E60" s="1">
        <v>6</v>
      </c>
      <c r="F60" s="1">
        <v>30</v>
      </c>
      <c r="G60" s="6">
        <v>1</v>
      </c>
      <c r="H60" s="1">
        <v>180</v>
      </c>
      <c r="I60" s="1" t="s">
        <v>37</v>
      </c>
      <c r="J60" s="1">
        <v>6</v>
      </c>
      <c r="K60" s="1">
        <f t="shared" si="24"/>
        <v>0</v>
      </c>
      <c r="L60" s="1"/>
      <c r="M60" s="1"/>
      <c r="N60" s="1"/>
      <c r="O60" s="1">
        <v>0</v>
      </c>
      <c r="P60" s="1">
        <f t="shared" si="3"/>
        <v>1.2</v>
      </c>
      <c r="Q60" s="5"/>
      <c r="R60" s="5">
        <f t="shared" si="35"/>
        <v>0</v>
      </c>
      <c r="S60" s="5"/>
      <c r="T60" s="1"/>
      <c r="U60" s="1">
        <f t="shared" si="36"/>
        <v>25</v>
      </c>
      <c r="V60" s="1">
        <f t="shared" si="4"/>
        <v>25</v>
      </c>
      <c r="W60" s="1">
        <v>0.6</v>
      </c>
      <c r="X60" s="1">
        <v>1.8</v>
      </c>
      <c r="Y60" s="1">
        <v>0.8</v>
      </c>
      <c r="Z60" s="1">
        <v>1.4</v>
      </c>
      <c r="AA60" s="1">
        <v>0.8</v>
      </c>
      <c r="AB60" s="25" t="s">
        <v>43</v>
      </c>
      <c r="AC60" s="1">
        <f t="shared" si="37"/>
        <v>0</v>
      </c>
      <c r="AD60" s="6">
        <v>5</v>
      </c>
      <c r="AE60" s="10">
        <f t="shared" si="38"/>
        <v>0</v>
      </c>
      <c r="AF60" s="1">
        <f t="shared" si="39"/>
        <v>0</v>
      </c>
      <c r="AG60" s="1" t="s">
        <v>136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idden="1" x14ac:dyDescent="0.25">
      <c r="A61" s="16" t="s">
        <v>102</v>
      </c>
      <c r="B61" s="16" t="s">
        <v>35</v>
      </c>
      <c r="C61" s="16">
        <v>564</v>
      </c>
      <c r="D61" s="16"/>
      <c r="E61" s="16">
        <v>8</v>
      </c>
      <c r="F61" s="16">
        <v>553</v>
      </c>
      <c r="G61" s="17">
        <v>0</v>
      </c>
      <c r="H61" s="16">
        <v>180</v>
      </c>
      <c r="I61" s="16" t="s">
        <v>59</v>
      </c>
      <c r="J61" s="16">
        <v>8</v>
      </c>
      <c r="K61" s="16">
        <f t="shared" si="24"/>
        <v>0</v>
      </c>
      <c r="L61" s="16"/>
      <c r="M61" s="16"/>
      <c r="N61" s="16"/>
      <c r="O61" s="16"/>
      <c r="P61" s="16">
        <f t="shared" si="3"/>
        <v>1.6</v>
      </c>
      <c r="Q61" s="18"/>
      <c r="R61" s="18"/>
      <c r="S61" s="18"/>
      <c r="T61" s="16"/>
      <c r="U61" s="16">
        <f t="shared" si="11"/>
        <v>345.625</v>
      </c>
      <c r="V61" s="16">
        <f t="shared" si="4"/>
        <v>345.625</v>
      </c>
      <c r="W61" s="16">
        <v>1.6</v>
      </c>
      <c r="X61" s="16">
        <v>2.8</v>
      </c>
      <c r="Y61" s="16">
        <v>1</v>
      </c>
      <c r="Z61" s="16">
        <v>1.8</v>
      </c>
      <c r="AA61" s="16">
        <v>1.8</v>
      </c>
      <c r="AB61" s="16" t="s">
        <v>43</v>
      </c>
      <c r="AC61" s="16">
        <f t="shared" si="12"/>
        <v>0</v>
      </c>
      <c r="AD61" s="17">
        <v>0</v>
      </c>
      <c r="AE61" s="19"/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103</v>
      </c>
      <c r="B62" s="1" t="s">
        <v>35</v>
      </c>
      <c r="C62" s="1">
        <v>107</v>
      </c>
      <c r="D62" s="1"/>
      <c r="E62" s="1">
        <v>13</v>
      </c>
      <c r="F62" s="1">
        <v>86</v>
      </c>
      <c r="G62" s="6">
        <v>0.9</v>
      </c>
      <c r="H62" s="1">
        <v>180</v>
      </c>
      <c r="I62" s="1" t="s">
        <v>37</v>
      </c>
      <c r="J62" s="1">
        <v>13</v>
      </c>
      <c r="K62" s="1">
        <f t="shared" si="24"/>
        <v>0</v>
      </c>
      <c r="L62" s="1"/>
      <c r="M62" s="1"/>
      <c r="N62" s="1"/>
      <c r="O62" s="1">
        <v>0</v>
      </c>
      <c r="P62" s="1">
        <f t="shared" si="3"/>
        <v>2.6</v>
      </c>
      <c r="Q62" s="5"/>
      <c r="R62" s="5">
        <f t="shared" ref="R62:R64" si="41">Q62</f>
        <v>0</v>
      </c>
      <c r="S62" s="5"/>
      <c r="T62" s="1"/>
      <c r="U62" s="1">
        <f t="shared" ref="U62:U64" si="42">(F62+O62+R62)/P62</f>
        <v>33.076923076923073</v>
      </c>
      <c r="V62" s="1">
        <f t="shared" si="4"/>
        <v>33.076923076923073</v>
      </c>
      <c r="W62" s="1">
        <v>1.8</v>
      </c>
      <c r="X62" s="1">
        <v>3.6</v>
      </c>
      <c r="Y62" s="1">
        <v>9.8000000000000007</v>
      </c>
      <c r="Z62" s="1">
        <v>14.8</v>
      </c>
      <c r="AA62" s="1">
        <v>8.4</v>
      </c>
      <c r="AB62" s="25" t="s">
        <v>43</v>
      </c>
      <c r="AC62" s="1">
        <f t="shared" ref="AC62:AC64" si="43">R62*G62</f>
        <v>0</v>
      </c>
      <c r="AD62" s="6">
        <v>8</v>
      </c>
      <c r="AE62" s="10">
        <f t="shared" ref="AE62:AE64" si="44">MROUND(R62,AD62)/AD62</f>
        <v>0</v>
      </c>
      <c r="AF62" s="1">
        <f t="shared" ref="AF62:AF64" si="45">AE62*AD62*G62</f>
        <v>0</v>
      </c>
      <c r="AG62" s="1" t="s">
        <v>136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35</v>
      </c>
      <c r="C63" s="1">
        <v>40</v>
      </c>
      <c r="D63" s="1"/>
      <c r="E63" s="1">
        <v>16</v>
      </c>
      <c r="F63" s="1">
        <v>23</v>
      </c>
      <c r="G63" s="6">
        <v>0.2</v>
      </c>
      <c r="H63" s="1">
        <v>180</v>
      </c>
      <c r="I63" s="1" t="s">
        <v>37</v>
      </c>
      <c r="J63" s="1">
        <v>16</v>
      </c>
      <c r="K63" s="1">
        <f t="shared" si="24"/>
        <v>0</v>
      </c>
      <c r="L63" s="1"/>
      <c r="M63" s="1"/>
      <c r="N63" s="1"/>
      <c r="O63" s="1">
        <v>0</v>
      </c>
      <c r="P63" s="1">
        <f t="shared" si="3"/>
        <v>3.2</v>
      </c>
      <c r="Q63" s="5">
        <f>15*P63-O63-F63</f>
        <v>25</v>
      </c>
      <c r="R63" s="5">
        <f t="shared" si="41"/>
        <v>25</v>
      </c>
      <c r="S63" s="5"/>
      <c r="T63" s="1"/>
      <c r="U63" s="1">
        <f t="shared" si="42"/>
        <v>15</v>
      </c>
      <c r="V63" s="1">
        <f t="shared" si="4"/>
        <v>7.1875</v>
      </c>
      <c r="W63" s="1">
        <v>2.2000000000000002</v>
      </c>
      <c r="X63" s="1">
        <v>4</v>
      </c>
      <c r="Y63" s="1">
        <v>2.6</v>
      </c>
      <c r="Z63" s="1">
        <v>1.4</v>
      </c>
      <c r="AA63" s="1">
        <v>3</v>
      </c>
      <c r="AB63" s="1"/>
      <c r="AC63" s="1">
        <f t="shared" si="43"/>
        <v>5</v>
      </c>
      <c r="AD63" s="6">
        <v>12</v>
      </c>
      <c r="AE63" s="10">
        <f t="shared" si="44"/>
        <v>2</v>
      </c>
      <c r="AF63" s="1">
        <f t="shared" si="45"/>
        <v>4.8000000000000007</v>
      </c>
      <c r="AG63" s="1" t="s">
        <v>136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105</v>
      </c>
      <c r="B64" s="1" t="s">
        <v>35</v>
      </c>
      <c r="C64" s="1">
        <v>80</v>
      </c>
      <c r="D64" s="1"/>
      <c r="E64" s="1">
        <v>20</v>
      </c>
      <c r="F64" s="1">
        <v>60</v>
      </c>
      <c r="G64" s="6">
        <v>0.2</v>
      </c>
      <c r="H64" s="1">
        <v>180</v>
      </c>
      <c r="I64" s="1" t="s">
        <v>37</v>
      </c>
      <c r="J64" s="1">
        <v>20</v>
      </c>
      <c r="K64" s="1">
        <f t="shared" si="24"/>
        <v>0</v>
      </c>
      <c r="L64" s="1"/>
      <c r="M64" s="1"/>
      <c r="N64" s="1"/>
      <c r="O64" s="1">
        <v>0</v>
      </c>
      <c r="P64" s="1">
        <f t="shared" si="3"/>
        <v>4</v>
      </c>
      <c r="Q64" s="5"/>
      <c r="R64" s="5">
        <f t="shared" si="41"/>
        <v>0</v>
      </c>
      <c r="S64" s="5"/>
      <c r="T64" s="1"/>
      <c r="U64" s="1">
        <f t="shared" si="42"/>
        <v>15</v>
      </c>
      <c r="V64" s="1">
        <f t="shared" si="4"/>
        <v>15</v>
      </c>
      <c r="W64" s="1">
        <v>0.2</v>
      </c>
      <c r="X64" s="1">
        <v>3.6</v>
      </c>
      <c r="Y64" s="1">
        <v>7.8</v>
      </c>
      <c r="Z64" s="1">
        <v>2.2000000000000002</v>
      </c>
      <c r="AA64" s="1">
        <v>4.8</v>
      </c>
      <c r="AB64" s="1"/>
      <c r="AC64" s="1">
        <f t="shared" si="43"/>
        <v>0</v>
      </c>
      <c r="AD64" s="6">
        <v>8</v>
      </c>
      <c r="AE64" s="10">
        <f t="shared" si="44"/>
        <v>0</v>
      </c>
      <c r="AF64" s="1">
        <f t="shared" si="45"/>
        <v>0</v>
      </c>
      <c r="AG64" s="1" t="s">
        <v>136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idden="1" x14ac:dyDescent="0.25">
      <c r="A65" s="16" t="s">
        <v>106</v>
      </c>
      <c r="B65" s="16" t="s">
        <v>35</v>
      </c>
      <c r="C65" s="16">
        <v>125</v>
      </c>
      <c r="D65" s="16"/>
      <c r="E65" s="16">
        <v>8</v>
      </c>
      <c r="F65" s="16">
        <v>97</v>
      </c>
      <c r="G65" s="17">
        <v>0</v>
      </c>
      <c r="H65" s="16">
        <v>180</v>
      </c>
      <c r="I65" s="16" t="s">
        <v>59</v>
      </c>
      <c r="J65" s="16">
        <v>8</v>
      </c>
      <c r="K65" s="16">
        <f t="shared" si="24"/>
        <v>0</v>
      </c>
      <c r="L65" s="16"/>
      <c r="M65" s="16"/>
      <c r="N65" s="16"/>
      <c r="O65" s="16"/>
      <c r="P65" s="16">
        <f t="shared" si="3"/>
        <v>1.6</v>
      </c>
      <c r="Q65" s="18"/>
      <c r="R65" s="18"/>
      <c r="S65" s="18"/>
      <c r="T65" s="16"/>
      <c r="U65" s="16">
        <f t="shared" si="11"/>
        <v>60.625</v>
      </c>
      <c r="V65" s="16">
        <f t="shared" si="4"/>
        <v>60.625</v>
      </c>
      <c r="W65" s="16">
        <v>5</v>
      </c>
      <c r="X65" s="16">
        <v>1.6</v>
      </c>
      <c r="Y65" s="16">
        <v>2</v>
      </c>
      <c r="Z65" s="16">
        <v>4</v>
      </c>
      <c r="AA65" s="16">
        <v>0.4</v>
      </c>
      <c r="AB65" s="16" t="s">
        <v>43</v>
      </c>
      <c r="AC65" s="16">
        <f t="shared" si="12"/>
        <v>0</v>
      </c>
      <c r="AD65" s="17">
        <v>0</v>
      </c>
      <c r="AE65" s="19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idden="1" x14ac:dyDescent="0.25">
      <c r="A66" s="16" t="s">
        <v>107</v>
      </c>
      <c r="B66" s="16" t="s">
        <v>35</v>
      </c>
      <c r="C66" s="16">
        <v>114</v>
      </c>
      <c r="D66" s="16"/>
      <c r="E66" s="16">
        <v>8</v>
      </c>
      <c r="F66" s="16">
        <v>99</v>
      </c>
      <c r="G66" s="17">
        <v>0</v>
      </c>
      <c r="H66" s="16">
        <v>180</v>
      </c>
      <c r="I66" s="16" t="s">
        <v>59</v>
      </c>
      <c r="J66" s="16">
        <v>8</v>
      </c>
      <c r="K66" s="16">
        <f t="shared" si="24"/>
        <v>0</v>
      </c>
      <c r="L66" s="16"/>
      <c r="M66" s="16"/>
      <c r="N66" s="16"/>
      <c r="O66" s="16"/>
      <c r="P66" s="16">
        <f t="shared" si="3"/>
        <v>1.6</v>
      </c>
      <c r="Q66" s="18"/>
      <c r="R66" s="18"/>
      <c r="S66" s="18"/>
      <c r="T66" s="16"/>
      <c r="U66" s="16">
        <f t="shared" si="11"/>
        <v>61.875</v>
      </c>
      <c r="V66" s="16">
        <f t="shared" si="4"/>
        <v>61.875</v>
      </c>
      <c r="W66" s="16">
        <v>3.4</v>
      </c>
      <c r="X66" s="16">
        <v>3.6</v>
      </c>
      <c r="Y66" s="16">
        <v>0.6</v>
      </c>
      <c r="Z66" s="16">
        <v>1.8</v>
      </c>
      <c r="AA66" s="16">
        <v>1</v>
      </c>
      <c r="AB66" s="16" t="s">
        <v>43</v>
      </c>
      <c r="AC66" s="16">
        <f t="shared" si="12"/>
        <v>0</v>
      </c>
      <c r="AD66" s="17">
        <v>0</v>
      </c>
      <c r="AE66" s="19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35</v>
      </c>
      <c r="C67" s="1">
        <v>138</v>
      </c>
      <c r="D67" s="1"/>
      <c r="E67" s="1">
        <v>28</v>
      </c>
      <c r="F67" s="1">
        <v>94</v>
      </c>
      <c r="G67" s="6">
        <v>0.2</v>
      </c>
      <c r="H67" s="1">
        <v>180</v>
      </c>
      <c r="I67" s="1" t="s">
        <v>37</v>
      </c>
      <c r="J67" s="1">
        <v>28</v>
      </c>
      <c r="K67" s="1">
        <f t="shared" si="24"/>
        <v>0</v>
      </c>
      <c r="L67" s="1"/>
      <c r="M67" s="1"/>
      <c r="N67" s="1"/>
      <c r="O67" s="1">
        <v>0</v>
      </c>
      <c r="P67" s="1">
        <f t="shared" si="3"/>
        <v>5.6</v>
      </c>
      <c r="Q67" s="5"/>
      <c r="R67" s="5">
        <f>Q67</f>
        <v>0</v>
      </c>
      <c r="S67" s="5"/>
      <c r="T67" s="1"/>
      <c r="U67" s="1">
        <f>(F67+O67+R67)/P67</f>
        <v>16.785714285714288</v>
      </c>
      <c r="V67" s="1">
        <f t="shared" si="4"/>
        <v>16.785714285714288</v>
      </c>
      <c r="W67" s="1">
        <v>5.4</v>
      </c>
      <c r="X67" s="1">
        <v>8</v>
      </c>
      <c r="Y67" s="1">
        <v>12.8</v>
      </c>
      <c r="Z67" s="1">
        <v>5.4</v>
      </c>
      <c r="AA67" s="1">
        <v>3</v>
      </c>
      <c r="AB67" s="1"/>
      <c r="AC67" s="1">
        <f>R67*G67</f>
        <v>0</v>
      </c>
      <c r="AD67" s="6">
        <v>8</v>
      </c>
      <c r="AE67" s="10">
        <f>MROUND(R67,AD67)/AD67</f>
        <v>0</v>
      </c>
      <c r="AF67" s="1">
        <f>AE67*AD67*G67</f>
        <v>0</v>
      </c>
      <c r="AG67" s="1" t="s">
        <v>136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idden="1" x14ac:dyDescent="0.25">
      <c r="A68" s="16" t="s">
        <v>109</v>
      </c>
      <c r="B68" s="16" t="s">
        <v>35</v>
      </c>
      <c r="C68" s="16">
        <v>55</v>
      </c>
      <c r="D68" s="16"/>
      <c r="E68" s="16">
        <v>30</v>
      </c>
      <c r="F68" s="16">
        <v>12</v>
      </c>
      <c r="G68" s="17">
        <v>0</v>
      </c>
      <c r="H68" s="16" t="e">
        <v>#N/A</v>
      </c>
      <c r="I68" s="16" t="s">
        <v>59</v>
      </c>
      <c r="J68" s="16">
        <v>30</v>
      </c>
      <c r="K68" s="16">
        <f t="shared" si="24"/>
        <v>0</v>
      </c>
      <c r="L68" s="16"/>
      <c r="M68" s="16"/>
      <c r="N68" s="16"/>
      <c r="O68" s="16"/>
      <c r="P68" s="16">
        <f t="shared" si="3"/>
        <v>6</v>
      </c>
      <c r="Q68" s="18"/>
      <c r="R68" s="18"/>
      <c r="S68" s="18"/>
      <c r="T68" s="16"/>
      <c r="U68" s="16">
        <f t="shared" si="11"/>
        <v>2</v>
      </c>
      <c r="V68" s="16">
        <f t="shared" si="4"/>
        <v>2</v>
      </c>
      <c r="W68" s="16">
        <v>2.6</v>
      </c>
      <c r="X68" s="16">
        <v>0.2</v>
      </c>
      <c r="Y68" s="16">
        <v>0.8</v>
      </c>
      <c r="Z68" s="16">
        <v>0</v>
      </c>
      <c r="AA68" s="16">
        <v>0</v>
      </c>
      <c r="AB68" s="16" t="s">
        <v>43</v>
      </c>
      <c r="AC68" s="16">
        <f t="shared" si="12"/>
        <v>0</v>
      </c>
      <c r="AD68" s="17">
        <v>0</v>
      </c>
      <c r="AE68" s="19"/>
      <c r="AF68" s="1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idden="1" x14ac:dyDescent="0.25">
      <c r="A69" s="16" t="s">
        <v>110</v>
      </c>
      <c r="B69" s="16" t="s">
        <v>35</v>
      </c>
      <c r="C69" s="16">
        <v>69</v>
      </c>
      <c r="D69" s="16"/>
      <c r="E69" s="16">
        <v>30</v>
      </c>
      <c r="F69" s="16">
        <v>26</v>
      </c>
      <c r="G69" s="17">
        <v>0</v>
      </c>
      <c r="H69" s="16" t="e">
        <v>#N/A</v>
      </c>
      <c r="I69" s="16" t="s">
        <v>59</v>
      </c>
      <c r="J69" s="16">
        <v>30</v>
      </c>
      <c r="K69" s="16">
        <f t="shared" si="24"/>
        <v>0</v>
      </c>
      <c r="L69" s="16"/>
      <c r="M69" s="16"/>
      <c r="N69" s="16"/>
      <c r="O69" s="16"/>
      <c r="P69" s="16">
        <f t="shared" si="3"/>
        <v>6</v>
      </c>
      <c r="Q69" s="18"/>
      <c r="R69" s="18"/>
      <c r="S69" s="18"/>
      <c r="T69" s="16"/>
      <c r="U69" s="16">
        <f t="shared" si="11"/>
        <v>4.333333333333333</v>
      </c>
      <c r="V69" s="16">
        <f t="shared" si="4"/>
        <v>4.333333333333333</v>
      </c>
      <c r="W69" s="16">
        <v>2.6</v>
      </c>
      <c r="X69" s="16">
        <v>0.2</v>
      </c>
      <c r="Y69" s="16">
        <v>1.6</v>
      </c>
      <c r="Z69" s="16">
        <v>0</v>
      </c>
      <c r="AA69" s="16">
        <v>0</v>
      </c>
      <c r="AB69" s="16" t="s">
        <v>43</v>
      </c>
      <c r="AC69" s="16">
        <f t="shared" si="12"/>
        <v>0</v>
      </c>
      <c r="AD69" s="17">
        <v>0</v>
      </c>
      <c r="AE69" s="19"/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idden="1" x14ac:dyDescent="0.25">
      <c r="A70" s="16" t="s">
        <v>111</v>
      </c>
      <c r="B70" s="16" t="s">
        <v>35</v>
      </c>
      <c r="C70" s="16">
        <v>31</v>
      </c>
      <c r="D70" s="16"/>
      <c r="E70" s="16">
        <v>4</v>
      </c>
      <c r="F70" s="16">
        <v>26</v>
      </c>
      <c r="G70" s="17">
        <v>0</v>
      </c>
      <c r="H70" s="16" t="e">
        <v>#N/A</v>
      </c>
      <c r="I70" s="16" t="s">
        <v>59</v>
      </c>
      <c r="J70" s="16">
        <v>4</v>
      </c>
      <c r="K70" s="16">
        <f t="shared" ref="K70:K85" si="46">E70-J70</f>
        <v>0</v>
      </c>
      <c r="L70" s="16"/>
      <c r="M70" s="16"/>
      <c r="N70" s="16"/>
      <c r="O70" s="16"/>
      <c r="P70" s="16">
        <f t="shared" si="3"/>
        <v>0.8</v>
      </c>
      <c r="Q70" s="18"/>
      <c r="R70" s="18"/>
      <c r="S70" s="18"/>
      <c r="T70" s="16"/>
      <c r="U70" s="16">
        <f t="shared" si="11"/>
        <v>32.5</v>
      </c>
      <c r="V70" s="16">
        <f t="shared" si="4"/>
        <v>32.5</v>
      </c>
      <c r="W70" s="16">
        <v>0.2</v>
      </c>
      <c r="X70" s="16">
        <v>0</v>
      </c>
      <c r="Y70" s="16">
        <v>0.2</v>
      </c>
      <c r="Z70" s="16">
        <v>0</v>
      </c>
      <c r="AA70" s="16">
        <v>0</v>
      </c>
      <c r="AB70" s="16" t="s">
        <v>43</v>
      </c>
      <c r="AC70" s="16">
        <f t="shared" si="12"/>
        <v>0</v>
      </c>
      <c r="AD70" s="17">
        <v>0</v>
      </c>
      <c r="AE70" s="19"/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idden="1" x14ac:dyDescent="0.25">
      <c r="A71" s="20" t="s">
        <v>112</v>
      </c>
      <c r="B71" s="16" t="s">
        <v>46</v>
      </c>
      <c r="C71" s="16"/>
      <c r="D71" s="16"/>
      <c r="E71" s="26">
        <v>11</v>
      </c>
      <c r="F71" s="26">
        <v>-11</v>
      </c>
      <c r="G71" s="17">
        <v>0</v>
      </c>
      <c r="H71" s="16" t="e">
        <v>#N/A</v>
      </c>
      <c r="I71" s="16" t="s">
        <v>59</v>
      </c>
      <c r="J71" s="16">
        <v>8.5</v>
      </c>
      <c r="K71" s="16">
        <f t="shared" si="46"/>
        <v>2.5</v>
      </c>
      <c r="L71" s="16"/>
      <c r="M71" s="16"/>
      <c r="N71" s="16"/>
      <c r="O71" s="16"/>
      <c r="P71" s="16">
        <f t="shared" ref="P71:P85" si="47">E71/5</f>
        <v>2.2000000000000002</v>
      </c>
      <c r="Q71" s="18"/>
      <c r="R71" s="18"/>
      <c r="S71" s="18"/>
      <c r="T71" s="16"/>
      <c r="U71" s="16">
        <f t="shared" ref="U71" si="48">(F71+O71+Q71)/P71</f>
        <v>-5</v>
      </c>
      <c r="V71" s="16">
        <f t="shared" ref="V71:V85" si="49">(F71+O71)/P71</f>
        <v>-5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20" t="s">
        <v>131</v>
      </c>
      <c r="AC71" s="16">
        <f t="shared" ref="AC71" si="50">Q71*G71</f>
        <v>0</v>
      </c>
      <c r="AD71" s="17">
        <v>0</v>
      </c>
      <c r="AE71" s="19"/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idden="1" x14ac:dyDescent="0.25">
      <c r="A72" s="1" t="s">
        <v>113</v>
      </c>
      <c r="B72" s="1" t="s">
        <v>46</v>
      </c>
      <c r="C72" s="1">
        <v>453</v>
      </c>
      <c r="D72" s="1"/>
      <c r="E72" s="1">
        <v>78</v>
      </c>
      <c r="F72" s="1">
        <v>375</v>
      </c>
      <c r="G72" s="6">
        <v>1</v>
      </c>
      <c r="H72" s="1">
        <v>180</v>
      </c>
      <c r="I72" s="1" t="s">
        <v>37</v>
      </c>
      <c r="J72" s="1">
        <v>79.900000000000006</v>
      </c>
      <c r="K72" s="1">
        <f t="shared" si="46"/>
        <v>-1.9000000000000057</v>
      </c>
      <c r="L72" s="1"/>
      <c r="M72" s="1"/>
      <c r="N72" s="1"/>
      <c r="O72" s="1">
        <v>0</v>
      </c>
      <c r="P72" s="1">
        <f t="shared" si="47"/>
        <v>15.6</v>
      </c>
      <c r="Q72" s="5"/>
      <c r="R72" s="5">
        <f t="shared" ref="R72:R85" si="51">Q72</f>
        <v>0</v>
      </c>
      <c r="S72" s="5"/>
      <c r="T72" s="1"/>
      <c r="U72" s="1">
        <f t="shared" ref="U72:U85" si="52">(F72+O72+R72)/P72</f>
        <v>24.03846153846154</v>
      </c>
      <c r="V72" s="1">
        <f t="shared" si="49"/>
        <v>24.03846153846154</v>
      </c>
      <c r="W72" s="1">
        <v>15.6</v>
      </c>
      <c r="X72" s="1">
        <v>19.8</v>
      </c>
      <c r="Y72" s="1">
        <v>0</v>
      </c>
      <c r="Z72" s="1">
        <v>0</v>
      </c>
      <c r="AA72" s="1">
        <v>0</v>
      </c>
      <c r="AB72" s="1"/>
      <c r="AC72" s="1">
        <f t="shared" ref="AC72:AC85" si="53">R72*G72</f>
        <v>0</v>
      </c>
      <c r="AD72" s="6">
        <v>3</v>
      </c>
      <c r="AE72" s="10">
        <f t="shared" ref="AE72:AE85" si="54">MROUND(R72,AD72)/AD72</f>
        <v>0</v>
      </c>
      <c r="AF72" s="1">
        <f t="shared" ref="AF72:AF85" si="55">AE72*AD72*G72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idden="1" x14ac:dyDescent="0.25">
      <c r="A73" s="1" t="s">
        <v>114</v>
      </c>
      <c r="B73" s="1" t="s">
        <v>35</v>
      </c>
      <c r="C73" s="1">
        <v>450</v>
      </c>
      <c r="D73" s="1"/>
      <c r="E73" s="1">
        <v>234</v>
      </c>
      <c r="F73" s="1">
        <v>126</v>
      </c>
      <c r="G73" s="6">
        <v>0.25</v>
      </c>
      <c r="H73" s="1">
        <v>180</v>
      </c>
      <c r="I73" s="1" t="s">
        <v>37</v>
      </c>
      <c r="J73" s="1">
        <v>222</v>
      </c>
      <c r="K73" s="1">
        <f t="shared" si="46"/>
        <v>12</v>
      </c>
      <c r="L73" s="1"/>
      <c r="M73" s="1"/>
      <c r="N73" s="1"/>
      <c r="O73" s="1">
        <v>504</v>
      </c>
      <c r="P73" s="1">
        <f t="shared" si="47"/>
        <v>46.8</v>
      </c>
      <c r="Q73" s="5">
        <f>15*P73-O73-F73</f>
        <v>72</v>
      </c>
      <c r="R73" s="5">
        <f t="shared" si="51"/>
        <v>72</v>
      </c>
      <c r="S73" s="5"/>
      <c r="T73" s="1"/>
      <c r="U73" s="1">
        <f t="shared" si="52"/>
        <v>15.000000000000002</v>
      </c>
      <c r="V73" s="1">
        <f t="shared" si="49"/>
        <v>13.461538461538462</v>
      </c>
      <c r="W73" s="1">
        <v>56</v>
      </c>
      <c r="X73" s="1">
        <v>46.2</v>
      </c>
      <c r="Y73" s="1">
        <v>44.2</v>
      </c>
      <c r="Z73" s="1">
        <v>41.2</v>
      </c>
      <c r="AA73" s="1">
        <v>31.6</v>
      </c>
      <c r="AB73" s="1"/>
      <c r="AC73" s="1">
        <f t="shared" si="53"/>
        <v>18</v>
      </c>
      <c r="AD73" s="6">
        <v>12</v>
      </c>
      <c r="AE73" s="10">
        <f t="shared" si="54"/>
        <v>6</v>
      </c>
      <c r="AF73" s="1">
        <f t="shared" si="55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idden="1" x14ac:dyDescent="0.25">
      <c r="A74" s="1" t="s">
        <v>115</v>
      </c>
      <c r="B74" s="1" t="s">
        <v>35</v>
      </c>
      <c r="C74" s="1">
        <v>132</v>
      </c>
      <c r="D74" s="1"/>
      <c r="E74" s="1">
        <v>81</v>
      </c>
      <c r="F74" s="1">
        <v>1</v>
      </c>
      <c r="G74" s="6">
        <v>0.3</v>
      </c>
      <c r="H74" s="1">
        <v>180</v>
      </c>
      <c r="I74" s="1" t="s">
        <v>37</v>
      </c>
      <c r="J74" s="1">
        <v>163</v>
      </c>
      <c r="K74" s="1">
        <f t="shared" si="46"/>
        <v>-82</v>
      </c>
      <c r="L74" s="1"/>
      <c r="M74" s="1"/>
      <c r="N74" s="1"/>
      <c r="O74" s="1">
        <v>504</v>
      </c>
      <c r="P74" s="1">
        <f t="shared" si="47"/>
        <v>16.2</v>
      </c>
      <c r="Q74" s="5"/>
      <c r="R74" s="5">
        <f t="shared" si="51"/>
        <v>0</v>
      </c>
      <c r="S74" s="5"/>
      <c r="T74" s="1"/>
      <c r="U74" s="1">
        <f t="shared" si="52"/>
        <v>31.172839506172842</v>
      </c>
      <c r="V74" s="1">
        <f t="shared" si="49"/>
        <v>31.172839506172842</v>
      </c>
      <c r="W74" s="1">
        <v>42</v>
      </c>
      <c r="X74" s="1">
        <v>20.6</v>
      </c>
      <c r="Y74" s="1">
        <v>23</v>
      </c>
      <c r="Z74" s="1">
        <v>23.8</v>
      </c>
      <c r="AA74" s="1">
        <v>31.4</v>
      </c>
      <c r="AB74" s="1"/>
      <c r="AC74" s="1">
        <f t="shared" si="53"/>
        <v>0</v>
      </c>
      <c r="AD74" s="6">
        <v>12</v>
      </c>
      <c r="AE74" s="10">
        <f t="shared" si="54"/>
        <v>0</v>
      </c>
      <c r="AF74" s="1">
        <f t="shared" si="5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idden="1" x14ac:dyDescent="0.25">
      <c r="A75" s="1" t="s">
        <v>116</v>
      </c>
      <c r="B75" s="1" t="s">
        <v>46</v>
      </c>
      <c r="C75" s="1">
        <v>78</v>
      </c>
      <c r="D75" s="1"/>
      <c r="E75" s="1">
        <v>34.200000000000003</v>
      </c>
      <c r="F75" s="1">
        <v>38.4</v>
      </c>
      <c r="G75" s="6">
        <v>1</v>
      </c>
      <c r="H75" s="1">
        <v>180</v>
      </c>
      <c r="I75" s="1" t="s">
        <v>37</v>
      </c>
      <c r="J75" s="1">
        <v>49.2</v>
      </c>
      <c r="K75" s="1">
        <f t="shared" si="46"/>
        <v>-15</v>
      </c>
      <c r="L75" s="1"/>
      <c r="M75" s="1"/>
      <c r="N75" s="1"/>
      <c r="O75" s="1">
        <v>37.799999999999997</v>
      </c>
      <c r="P75" s="1">
        <f t="shared" si="47"/>
        <v>6.8400000000000007</v>
      </c>
      <c r="Q75" s="5">
        <f>15*P75-O75-F75</f>
        <v>26.400000000000013</v>
      </c>
      <c r="R75" s="5">
        <f t="shared" si="51"/>
        <v>26.400000000000013</v>
      </c>
      <c r="S75" s="5"/>
      <c r="T75" s="1"/>
      <c r="U75" s="1">
        <f t="shared" si="52"/>
        <v>14.999999999999998</v>
      </c>
      <c r="V75" s="1">
        <f t="shared" si="49"/>
        <v>11.140350877192979</v>
      </c>
      <c r="W75" s="1">
        <v>7.2</v>
      </c>
      <c r="X75" s="1">
        <v>7.8</v>
      </c>
      <c r="Y75" s="1">
        <v>7.56</v>
      </c>
      <c r="Z75" s="1">
        <v>11.4</v>
      </c>
      <c r="AA75" s="1">
        <v>9.36</v>
      </c>
      <c r="AB75" s="1"/>
      <c r="AC75" s="1">
        <f t="shared" si="53"/>
        <v>26.400000000000013</v>
      </c>
      <c r="AD75" s="6">
        <v>1.8</v>
      </c>
      <c r="AE75" s="10">
        <f t="shared" si="54"/>
        <v>15</v>
      </c>
      <c r="AF75" s="1">
        <f t="shared" si="55"/>
        <v>27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idden="1" x14ac:dyDescent="0.25">
      <c r="A76" s="1" t="s">
        <v>117</v>
      </c>
      <c r="B76" s="1" t="s">
        <v>35</v>
      </c>
      <c r="C76" s="1">
        <v>104</v>
      </c>
      <c r="D76" s="1"/>
      <c r="E76" s="1">
        <v>72</v>
      </c>
      <c r="F76" s="1">
        <v>-1</v>
      </c>
      <c r="G76" s="6">
        <v>0.3</v>
      </c>
      <c r="H76" s="1">
        <v>180</v>
      </c>
      <c r="I76" s="1" t="s">
        <v>37</v>
      </c>
      <c r="J76" s="1">
        <v>140</v>
      </c>
      <c r="K76" s="1">
        <f t="shared" si="46"/>
        <v>-68</v>
      </c>
      <c r="L76" s="1"/>
      <c r="M76" s="1"/>
      <c r="N76" s="1"/>
      <c r="O76" s="1">
        <v>456</v>
      </c>
      <c r="P76" s="1">
        <f t="shared" si="47"/>
        <v>14.4</v>
      </c>
      <c r="Q76" s="5"/>
      <c r="R76" s="5">
        <f t="shared" si="51"/>
        <v>0</v>
      </c>
      <c r="S76" s="5"/>
      <c r="T76" s="1"/>
      <c r="U76" s="1">
        <f t="shared" si="52"/>
        <v>31.597222222222221</v>
      </c>
      <c r="V76" s="1">
        <f t="shared" si="49"/>
        <v>31.597222222222221</v>
      </c>
      <c r="W76" s="1">
        <v>37.799999999999997</v>
      </c>
      <c r="X76" s="1">
        <v>19</v>
      </c>
      <c r="Y76" s="1">
        <v>20.399999999999999</v>
      </c>
      <c r="Z76" s="1">
        <v>15.2</v>
      </c>
      <c r="AA76" s="1">
        <v>22</v>
      </c>
      <c r="AB76" s="1"/>
      <c r="AC76" s="1">
        <f t="shared" si="53"/>
        <v>0</v>
      </c>
      <c r="AD76" s="6">
        <v>12</v>
      </c>
      <c r="AE76" s="10">
        <f t="shared" si="54"/>
        <v>0</v>
      </c>
      <c r="AF76" s="1">
        <f t="shared" si="5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idden="1" x14ac:dyDescent="0.25">
      <c r="A77" s="1" t="s">
        <v>118</v>
      </c>
      <c r="B77" s="1" t="s">
        <v>35</v>
      </c>
      <c r="C77" s="1">
        <v>186</v>
      </c>
      <c r="D77" s="1"/>
      <c r="E77" s="1">
        <v>67</v>
      </c>
      <c r="F77" s="1">
        <v>83</v>
      </c>
      <c r="G77" s="6">
        <v>0.2</v>
      </c>
      <c r="H77" s="1">
        <v>365</v>
      </c>
      <c r="I77" s="1" t="s">
        <v>37</v>
      </c>
      <c r="J77" s="1">
        <v>67</v>
      </c>
      <c r="K77" s="1">
        <f t="shared" si="46"/>
        <v>0</v>
      </c>
      <c r="L77" s="1"/>
      <c r="M77" s="1"/>
      <c r="N77" s="1"/>
      <c r="O77" s="1">
        <v>84</v>
      </c>
      <c r="P77" s="1">
        <f t="shared" si="47"/>
        <v>13.4</v>
      </c>
      <c r="Q77" s="5">
        <f>15*P77-O77-F77</f>
        <v>34</v>
      </c>
      <c r="R77" s="5">
        <f t="shared" si="51"/>
        <v>34</v>
      </c>
      <c r="S77" s="5"/>
      <c r="T77" s="1"/>
      <c r="U77" s="1">
        <f t="shared" si="52"/>
        <v>15</v>
      </c>
      <c r="V77" s="1">
        <f t="shared" si="49"/>
        <v>12.462686567164178</v>
      </c>
      <c r="W77" s="1">
        <v>15.2</v>
      </c>
      <c r="X77" s="1">
        <v>13.4</v>
      </c>
      <c r="Y77" s="1">
        <v>21</v>
      </c>
      <c r="Z77" s="1">
        <v>11.2</v>
      </c>
      <c r="AA77" s="1">
        <v>19.8</v>
      </c>
      <c r="AB77" s="1"/>
      <c r="AC77" s="1">
        <f t="shared" si="53"/>
        <v>6.8000000000000007</v>
      </c>
      <c r="AD77" s="6">
        <v>6</v>
      </c>
      <c r="AE77" s="10">
        <f t="shared" si="54"/>
        <v>6</v>
      </c>
      <c r="AF77" s="1">
        <f t="shared" si="55"/>
        <v>7.2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idden="1" x14ac:dyDescent="0.25">
      <c r="A78" s="1" t="s">
        <v>119</v>
      </c>
      <c r="B78" s="1" t="s">
        <v>35</v>
      </c>
      <c r="C78" s="1">
        <v>162</v>
      </c>
      <c r="D78" s="1"/>
      <c r="E78" s="1">
        <v>107</v>
      </c>
      <c r="F78" s="1"/>
      <c r="G78" s="6">
        <v>0.2</v>
      </c>
      <c r="H78" s="1">
        <v>365</v>
      </c>
      <c r="I78" s="1" t="s">
        <v>37</v>
      </c>
      <c r="J78" s="1">
        <v>111</v>
      </c>
      <c r="K78" s="1">
        <f t="shared" si="46"/>
        <v>-4</v>
      </c>
      <c r="L78" s="1"/>
      <c r="M78" s="1"/>
      <c r="N78" s="1"/>
      <c r="O78" s="1">
        <v>324</v>
      </c>
      <c r="P78" s="1">
        <f t="shared" si="47"/>
        <v>21.4</v>
      </c>
      <c r="Q78" s="5"/>
      <c r="R78" s="5">
        <f t="shared" si="51"/>
        <v>0</v>
      </c>
      <c r="S78" s="5"/>
      <c r="T78" s="1"/>
      <c r="U78" s="1">
        <f t="shared" si="52"/>
        <v>15.140186915887851</v>
      </c>
      <c r="V78" s="1">
        <f t="shared" si="49"/>
        <v>15.140186915887851</v>
      </c>
      <c r="W78" s="1">
        <v>28</v>
      </c>
      <c r="X78" s="1">
        <v>16.8</v>
      </c>
      <c r="Y78" s="1">
        <v>23.2</v>
      </c>
      <c r="Z78" s="1">
        <v>15.6</v>
      </c>
      <c r="AA78" s="1">
        <v>24.2</v>
      </c>
      <c r="AB78" s="1"/>
      <c r="AC78" s="1">
        <f t="shared" si="53"/>
        <v>0</v>
      </c>
      <c r="AD78" s="6">
        <v>6</v>
      </c>
      <c r="AE78" s="10">
        <f t="shared" si="54"/>
        <v>0</v>
      </c>
      <c r="AF78" s="1">
        <f t="shared" si="5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idden="1" x14ac:dyDescent="0.25">
      <c r="A79" s="1" t="s">
        <v>120</v>
      </c>
      <c r="B79" s="1" t="s">
        <v>35</v>
      </c>
      <c r="C79" s="1">
        <v>93</v>
      </c>
      <c r="D79" s="1"/>
      <c r="E79" s="1">
        <v>39</v>
      </c>
      <c r="F79" s="1">
        <v>19</v>
      </c>
      <c r="G79" s="6">
        <v>0.3</v>
      </c>
      <c r="H79" s="1">
        <v>180</v>
      </c>
      <c r="I79" s="1" t="s">
        <v>37</v>
      </c>
      <c r="J79" s="1">
        <v>34</v>
      </c>
      <c r="K79" s="1">
        <f t="shared" si="46"/>
        <v>5</v>
      </c>
      <c r="L79" s="1"/>
      <c r="M79" s="1"/>
      <c r="N79" s="1"/>
      <c r="O79" s="1">
        <v>182</v>
      </c>
      <c r="P79" s="1">
        <f t="shared" si="47"/>
        <v>7.8</v>
      </c>
      <c r="Q79" s="5"/>
      <c r="R79" s="5">
        <f t="shared" si="51"/>
        <v>0</v>
      </c>
      <c r="S79" s="5"/>
      <c r="T79" s="1"/>
      <c r="U79" s="1">
        <f t="shared" si="52"/>
        <v>25.76923076923077</v>
      </c>
      <c r="V79" s="1">
        <f t="shared" si="49"/>
        <v>25.76923076923077</v>
      </c>
      <c r="W79" s="1">
        <v>15.6</v>
      </c>
      <c r="X79" s="1">
        <v>1.8</v>
      </c>
      <c r="Y79" s="1">
        <v>5.4</v>
      </c>
      <c r="Z79" s="1">
        <v>12</v>
      </c>
      <c r="AA79" s="1">
        <v>1.6</v>
      </c>
      <c r="AB79" s="1"/>
      <c r="AC79" s="1">
        <f t="shared" si="53"/>
        <v>0</v>
      </c>
      <c r="AD79" s="6">
        <v>14</v>
      </c>
      <c r="AE79" s="10">
        <f t="shared" si="54"/>
        <v>0</v>
      </c>
      <c r="AF79" s="1">
        <f t="shared" si="5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35</v>
      </c>
      <c r="C80" s="1">
        <v>95</v>
      </c>
      <c r="D80" s="1"/>
      <c r="E80" s="1">
        <v>30</v>
      </c>
      <c r="F80" s="1">
        <v>65</v>
      </c>
      <c r="G80" s="6">
        <v>0.48</v>
      </c>
      <c r="H80" s="1">
        <v>180</v>
      </c>
      <c r="I80" s="1" t="s">
        <v>37</v>
      </c>
      <c r="J80" s="1">
        <v>26</v>
      </c>
      <c r="K80" s="1">
        <f t="shared" si="46"/>
        <v>4</v>
      </c>
      <c r="L80" s="1"/>
      <c r="M80" s="1"/>
      <c r="N80" s="1"/>
      <c r="O80" s="1">
        <v>56</v>
      </c>
      <c r="P80" s="1">
        <f t="shared" si="47"/>
        <v>6</v>
      </c>
      <c r="Q80" s="5"/>
      <c r="R80" s="5">
        <f t="shared" si="51"/>
        <v>0</v>
      </c>
      <c r="S80" s="5"/>
      <c r="T80" s="1"/>
      <c r="U80" s="1">
        <f t="shared" si="52"/>
        <v>20.166666666666668</v>
      </c>
      <c r="V80" s="1">
        <f t="shared" si="49"/>
        <v>20.166666666666668</v>
      </c>
      <c r="W80" s="1">
        <v>9.8000000000000007</v>
      </c>
      <c r="X80" s="1">
        <v>3.8</v>
      </c>
      <c r="Y80" s="1">
        <v>14</v>
      </c>
      <c r="Z80" s="1">
        <v>5.4</v>
      </c>
      <c r="AA80" s="1">
        <v>8.6</v>
      </c>
      <c r="AB80" s="1"/>
      <c r="AC80" s="1">
        <f t="shared" si="53"/>
        <v>0</v>
      </c>
      <c r="AD80" s="6">
        <v>8</v>
      </c>
      <c r="AE80" s="10">
        <f t="shared" si="54"/>
        <v>0</v>
      </c>
      <c r="AF80" s="1">
        <f t="shared" si="55"/>
        <v>0</v>
      </c>
      <c r="AG80" s="1" t="s">
        <v>136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idden="1" x14ac:dyDescent="0.25">
      <c r="A81" s="1" t="s">
        <v>122</v>
      </c>
      <c r="B81" s="1" t="s">
        <v>35</v>
      </c>
      <c r="C81" s="1">
        <v>1095</v>
      </c>
      <c r="D81" s="1"/>
      <c r="E81" s="1">
        <v>466</v>
      </c>
      <c r="F81" s="1">
        <v>389</v>
      </c>
      <c r="G81" s="6">
        <v>0.25</v>
      </c>
      <c r="H81" s="1">
        <v>180</v>
      </c>
      <c r="I81" s="1" t="s">
        <v>37</v>
      </c>
      <c r="J81" s="1">
        <v>441</v>
      </c>
      <c r="K81" s="1">
        <f t="shared" si="46"/>
        <v>25</v>
      </c>
      <c r="L81" s="1"/>
      <c r="M81" s="1"/>
      <c r="N81" s="1"/>
      <c r="O81" s="1">
        <v>480</v>
      </c>
      <c r="P81" s="1">
        <f t="shared" si="47"/>
        <v>93.2</v>
      </c>
      <c r="Q81" s="5">
        <f t="shared" ref="Q81:Q82" si="56">15*P81-O81-F81</f>
        <v>529</v>
      </c>
      <c r="R81" s="5">
        <f t="shared" si="51"/>
        <v>529</v>
      </c>
      <c r="S81" s="5"/>
      <c r="T81" s="1"/>
      <c r="U81" s="1">
        <f t="shared" si="52"/>
        <v>15</v>
      </c>
      <c r="V81" s="1">
        <f t="shared" si="49"/>
        <v>9.3240343347639474</v>
      </c>
      <c r="W81" s="1">
        <v>87</v>
      </c>
      <c r="X81" s="1">
        <v>92.8</v>
      </c>
      <c r="Y81" s="1">
        <v>95.2</v>
      </c>
      <c r="Z81" s="1">
        <v>84.6</v>
      </c>
      <c r="AA81" s="1">
        <v>81.2</v>
      </c>
      <c r="AB81" s="1"/>
      <c r="AC81" s="1">
        <f t="shared" si="53"/>
        <v>132.25</v>
      </c>
      <c r="AD81" s="6">
        <v>12</v>
      </c>
      <c r="AE81" s="10">
        <f t="shared" si="54"/>
        <v>44</v>
      </c>
      <c r="AF81" s="1">
        <f t="shared" si="55"/>
        <v>132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idden="1" x14ac:dyDescent="0.25">
      <c r="A82" s="1" t="s">
        <v>123</v>
      </c>
      <c r="B82" s="1" t="s">
        <v>35</v>
      </c>
      <c r="C82" s="1">
        <v>924</v>
      </c>
      <c r="D82" s="1"/>
      <c r="E82" s="1">
        <v>323</v>
      </c>
      <c r="F82" s="1">
        <v>443</v>
      </c>
      <c r="G82" s="6">
        <v>0.25</v>
      </c>
      <c r="H82" s="1">
        <v>180</v>
      </c>
      <c r="I82" s="1" t="s">
        <v>37</v>
      </c>
      <c r="J82" s="1">
        <v>297</v>
      </c>
      <c r="K82" s="1">
        <f t="shared" si="46"/>
        <v>26</v>
      </c>
      <c r="L82" s="1"/>
      <c r="M82" s="1"/>
      <c r="N82" s="1"/>
      <c r="O82" s="1">
        <v>420</v>
      </c>
      <c r="P82" s="1">
        <f t="shared" si="47"/>
        <v>64.599999999999994</v>
      </c>
      <c r="Q82" s="5">
        <f t="shared" si="56"/>
        <v>105.99999999999989</v>
      </c>
      <c r="R82" s="5">
        <f t="shared" si="51"/>
        <v>105.99999999999989</v>
      </c>
      <c r="S82" s="5"/>
      <c r="T82" s="1"/>
      <c r="U82" s="1">
        <f t="shared" si="52"/>
        <v>15</v>
      </c>
      <c r="V82" s="1">
        <f t="shared" si="49"/>
        <v>13.359133126934985</v>
      </c>
      <c r="W82" s="1">
        <v>76.8</v>
      </c>
      <c r="X82" s="1">
        <v>82.4</v>
      </c>
      <c r="Y82" s="1">
        <v>88</v>
      </c>
      <c r="Z82" s="1">
        <v>76</v>
      </c>
      <c r="AA82" s="1">
        <v>78.8</v>
      </c>
      <c r="AB82" s="1"/>
      <c r="AC82" s="1">
        <f t="shared" si="53"/>
        <v>26.499999999999972</v>
      </c>
      <c r="AD82" s="6">
        <v>12</v>
      </c>
      <c r="AE82" s="10">
        <f t="shared" si="54"/>
        <v>9</v>
      </c>
      <c r="AF82" s="1">
        <f t="shared" si="55"/>
        <v>27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idden="1" x14ac:dyDescent="0.25">
      <c r="A83" s="1" t="s">
        <v>124</v>
      </c>
      <c r="B83" s="1" t="s">
        <v>46</v>
      </c>
      <c r="C83" s="1">
        <v>286.2</v>
      </c>
      <c r="D83" s="1"/>
      <c r="E83" s="1">
        <v>45.9</v>
      </c>
      <c r="F83" s="1">
        <v>240.3</v>
      </c>
      <c r="G83" s="6">
        <v>1</v>
      </c>
      <c r="H83" s="1">
        <v>180</v>
      </c>
      <c r="I83" s="1" t="s">
        <v>37</v>
      </c>
      <c r="J83" s="1">
        <v>48.6</v>
      </c>
      <c r="K83" s="1">
        <f t="shared" si="46"/>
        <v>-2.7000000000000028</v>
      </c>
      <c r="L83" s="1"/>
      <c r="M83" s="1"/>
      <c r="N83" s="1"/>
      <c r="O83" s="1">
        <v>0</v>
      </c>
      <c r="P83" s="1">
        <f t="shared" si="47"/>
        <v>9.18</v>
      </c>
      <c r="Q83" s="5"/>
      <c r="R83" s="5">
        <f t="shared" si="51"/>
        <v>0</v>
      </c>
      <c r="S83" s="5"/>
      <c r="T83" s="1"/>
      <c r="U83" s="1">
        <f t="shared" si="52"/>
        <v>26.176470588235297</v>
      </c>
      <c r="V83" s="1">
        <f t="shared" si="49"/>
        <v>26.176470588235297</v>
      </c>
      <c r="W83" s="1">
        <v>0</v>
      </c>
      <c r="X83" s="1">
        <v>28.62</v>
      </c>
      <c r="Y83" s="1">
        <v>3.24</v>
      </c>
      <c r="Z83" s="1">
        <v>11.88</v>
      </c>
      <c r="AA83" s="1">
        <v>13.5</v>
      </c>
      <c r="AB83" s="1"/>
      <c r="AC83" s="1">
        <f t="shared" si="53"/>
        <v>0</v>
      </c>
      <c r="AD83" s="6">
        <v>2.7</v>
      </c>
      <c r="AE83" s="10">
        <f t="shared" si="54"/>
        <v>0</v>
      </c>
      <c r="AF83" s="1">
        <f t="shared" si="5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idden="1" x14ac:dyDescent="0.25">
      <c r="A84" s="1" t="s">
        <v>125</v>
      </c>
      <c r="B84" s="1" t="s">
        <v>46</v>
      </c>
      <c r="C84" s="1">
        <v>200</v>
      </c>
      <c r="D84" s="1"/>
      <c r="E84" s="1">
        <v>185</v>
      </c>
      <c r="F84" s="1">
        <v>15</v>
      </c>
      <c r="G84" s="6">
        <v>1</v>
      </c>
      <c r="H84" s="1">
        <v>180</v>
      </c>
      <c r="I84" s="1" t="s">
        <v>37</v>
      </c>
      <c r="J84" s="1">
        <v>181.4</v>
      </c>
      <c r="K84" s="1">
        <f t="shared" si="46"/>
        <v>3.5999999999999943</v>
      </c>
      <c r="L84" s="1"/>
      <c r="M84" s="1"/>
      <c r="N84" s="1"/>
      <c r="O84" s="1">
        <v>680</v>
      </c>
      <c r="P84" s="1">
        <f t="shared" si="47"/>
        <v>37</v>
      </c>
      <c r="Q84" s="5"/>
      <c r="R84" s="5">
        <f t="shared" si="51"/>
        <v>0</v>
      </c>
      <c r="S84" s="5"/>
      <c r="T84" s="1"/>
      <c r="U84" s="1">
        <f t="shared" si="52"/>
        <v>18.783783783783782</v>
      </c>
      <c r="V84" s="1">
        <f t="shared" si="49"/>
        <v>18.783783783783782</v>
      </c>
      <c r="W84" s="1">
        <v>57</v>
      </c>
      <c r="X84" s="1">
        <v>22</v>
      </c>
      <c r="Y84" s="1">
        <v>57</v>
      </c>
      <c r="Z84" s="1">
        <v>23</v>
      </c>
      <c r="AA84" s="1">
        <v>61</v>
      </c>
      <c r="AB84" s="1"/>
      <c r="AC84" s="1">
        <f t="shared" si="53"/>
        <v>0</v>
      </c>
      <c r="AD84" s="6">
        <v>5</v>
      </c>
      <c r="AE84" s="10">
        <f t="shared" si="54"/>
        <v>0</v>
      </c>
      <c r="AF84" s="1">
        <f t="shared" si="5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idden="1" x14ac:dyDescent="0.25">
      <c r="A85" s="1" t="s">
        <v>126</v>
      </c>
      <c r="B85" s="1" t="s">
        <v>35</v>
      </c>
      <c r="C85" s="1">
        <v>1326</v>
      </c>
      <c r="D85" s="1"/>
      <c r="E85" s="1">
        <v>518</v>
      </c>
      <c r="F85" s="1">
        <v>738</v>
      </c>
      <c r="G85" s="6">
        <v>0.14000000000000001</v>
      </c>
      <c r="H85" s="1">
        <v>180</v>
      </c>
      <c r="I85" s="1" t="s">
        <v>37</v>
      </c>
      <c r="J85" s="1">
        <v>518</v>
      </c>
      <c r="K85" s="1">
        <f t="shared" si="46"/>
        <v>0</v>
      </c>
      <c r="L85" s="1"/>
      <c r="M85" s="1"/>
      <c r="N85" s="1"/>
      <c r="O85" s="1">
        <v>0</v>
      </c>
      <c r="P85" s="1">
        <f t="shared" si="47"/>
        <v>103.6</v>
      </c>
      <c r="Q85" s="5">
        <f>15*P85-O85-F85</f>
        <v>816</v>
      </c>
      <c r="R85" s="5">
        <f t="shared" si="51"/>
        <v>816</v>
      </c>
      <c r="S85" s="5"/>
      <c r="T85" s="1"/>
      <c r="U85" s="1">
        <f t="shared" si="52"/>
        <v>15</v>
      </c>
      <c r="V85" s="1">
        <f t="shared" si="49"/>
        <v>7.1235521235521242</v>
      </c>
      <c r="W85" s="1">
        <v>71</v>
      </c>
      <c r="X85" s="1">
        <v>116.4</v>
      </c>
      <c r="Y85" s="1">
        <v>70.400000000000006</v>
      </c>
      <c r="Z85" s="1">
        <v>107.4</v>
      </c>
      <c r="AA85" s="1">
        <v>64.599999999999994</v>
      </c>
      <c r="AB85" s="1"/>
      <c r="AC85" s="1">
        <f t="shared" si="53"/>
        <v>114.24000000000001</v>
      </c>
      <c r="AD85" s="6">
        <v>22</v>
      </c>
      <c r="AE85" s="10">
        <f t="shared" si="54"/>
        <v>37</v>
      </c>
      <c r="AF85" s="1">
        <f t="shared" si="55"/>
        <v>113.96000000000001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85" xr:uid="{00000000-0009-0000-0000-000000000000}">
    <filterColumn colId="8">
      <filters blank="1">
        <filter val="матрица"/>
      </filters>
    </filterColumn>
    <filterColumn colId="15">
      <filters>
        <filter val="0"/>
        <filter val="1"/>
        <filter val="2"/>
        <filter val="3"/>
        <filter val="4"/>
        <filter val="5"/>
        <filter val="6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2024-04-04T09:30:49Z</dcterms:created>
  <dcterms:modified xsi:type="dcterms:W3CDTF">2024-04-10T07:39:04Z</dcterms:modified>
</cp:coreProperties>
</file>