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04,24 ПОКОМ КИ филиалы\"/>
    </mc:Choice>
  </mc:AlternateContent>
  <xr:revisionPtr revIDLastSave="0" documentId="13_ncr:1_{ED718503-844A-48FE-8298-EBC25B1E7FA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" i="1" l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2" i="1"/>
  <c r="AD33" i="1"/>
  <c r="AD34" i="1"/>
  <c r="AD36" i="1"/>
  <c r="AD37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6" i="1"/>
  <c r="Q119" i="1"/>
  <c r="Q103" i="1"/>
  <c r="Q91" i="1"/>
  <c r="Q88" i="1"/>
  <c r="Q83" i="1"/>
  <c r="Q81" i="1"/>
  <c r="Q74" i="1"/>
  <c r="Q61" i="1"/>
  <c r="Q55" i="1"/>
  <c r="Q54" i="1"/>
  <c r="Q50" i="1"/>
  <c r="Q43" i="1"/>
  <c r="Q40" i="1"/>
  <c r="Q20" i="1"/>
  <c r="Q15" i="1"/>
  <c r="R5" i="1"/>
  <c r="AE5" i="1" l="1"/>
  <c r="F115" i="1"/>
  <c r="E115" i="1"/>
  <c r="F101" i="1" l="1"/>
  <c r="E101" i="1"/>
  <c r="F91" i="1"/>
  <c r="E91" i="1"/>
  <c r="F85" i="1"/>
  <c r="E85" i="1"/>
  <c r="L7" i="1" l="1"/>
  <c r="O7" i="1" s="1"/>
  <c r="P7" i="1" s="1"/>
  <c r="L8" i="1"/>
  <c r="O8" i="1" s="1"/>
  <c r="P8" i="1" s="1"/>
  <c r="L9" i="1"/>
  <c r="O9" i="1" s="1"/>
  <c r="P9" i="1" s="1"/>
  <c r="L10" i="1"/>
  <c r="O10" i="1" s="1"/>
  <c r="P10" i="1" s="1"/>
  <c r="L11" i="1"/>
  <c r="O11" i="1" s="1"/>
  <c r="L12" i="1"/>
  <c r="O12" i="1" s="1"/>
  <c r="P12" i="1" s="1"/>
  <c r="L13" i="1"/>
  <c r="O13" i="1" s="1"/>
  <c r="P13" i="1" s="1"/>
  <c r="L14" i="1"/>
  <c r="O14" i="1" s="1"/>
  <c r="L15" i="1"/>
  <c r="O15" i="1" s="1"/>
  <c r="L16" i="1"/>
  <c r="O16" i="1" s="1"/>
  <c r="L17" i="1"/>
  <c r="O17" i="1" s="1"/>
  <c r="L18" i="1"/>
  <c r="O18" i="1" s="1"/>
  <c r="L19" i="1"/>
  <c r="O19" i="1" s="1"/>
  <c r="L20" i="1"/>
  <c r="O20" i="1" s="1"/>
  <c r="L21" i="1"/>
  <c r="O21" i="1" s="1"/>
  <c r="L22" i="1"/>
  <c r="O22" i="1" s="1"/>
  <c r="P22" i="1" s="1"/>
  <c r="L23" i="1"/>
  <c r="O23" i="1" s="1"/>
  <c r="L24" i="1"/>
  <c r="O24" i="1" s="1"/>
  <c r="L25" i="1"/>
  <c r="O25" i="1" s="1"/>
  <c r="L26" i="1"/>
  <c r="O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L44" i="1"/>
  <c r="O44" i="1" s="1"/>
  <c r="L45" i="1"/>
  <c r="O45" i="1" s="1"/>
  <c r="L46" i="1"/>
  <c r="O46" i="1" s="1"/>
  <c r="P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L56" i="1"/>
  <c r="O56" i="1" s="1"/>
  <c r="L57" i="1"/>
  <c r="O57" i="1" s="1"/>
  <c r="P57" i="1" s="1"/>
  <c r="L58" i="1"/>
  <c r="O58" i="1" s="1"/>
  <c r="L59" i="1"/>
  <c r="O59" i="1" s="1"/>
  <c r="P59" i="1" s="1"/>
  <c r="L60" i="1"/>
  <c r="O60" i="1" s="1"/>
  <c r="P60" i="1" s="1"/>
  <c r="L61" i="1"/>
  <c r="O61" i="1" s="1"/>
  <c r="L62" i="1"/>
  <c r="O62" i="1" s="1"/>
  <c r="P62" i="1" s="1"/>
  <c r="L63" i="1"/>
  <c r="O63" i="1" s="1"/>
  <c r="P63" i="1" s="1"/>
  <c r="L64" i="1"/>
  <c r="O64" i="1" s="1"/>
  <c r="P64" i="1" s="1"/>
  <c r="L65" i="1"/>
  <c r="O65" i="1" s="1"/>
  <c r="P65" i="1" s="1"/>
  <c r="L66" i="1"/>
  <c r="O66" i="1" s="1"/>
  <c r="P66" i="1" s="1"/>
  <c r="L67" i="1"/>
  <c r="O67" i="1" s="1"/>
  <c r="P67" i="1" s="1"/>
  <c r="L68" i="1"/>
  <c r="O68" i="1" s="1"/>
  <c r="L69" i="1"/>
  <c r="O69" i="1" s="1"/>
  <c r="L70" i="1"/>
  <c r="O70" i="1" s="1"/>
  <c r="L71" i="1"/>
  <c r="O71" i="1" s="1"/>
  <c r="P71" i="1" s="1"/>
  <c r="L72" i="1"/>
  <c r="O72" i="1" s="1"/>
  <c r="L73" i="1"/>
  <c r="O73" i="1" s="1"/>
  <c r="P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L80" i="1"/>
  <c r="O80" i="1" s="1"/>
  <c r="L81" i="1"/>
  <c r="O81" i="1" s="1"/>
  <c r="L82" i="1"/>
  <c r="O82" i="1" s="1"/>
  <c r="L83" i="1"/>
  <c r="O83" i="1" s="1"/>
  <c r="L84" i="1"/>
  <c r="O84" i="1" s="1"/>
  <c r="P84" i="1" s="1"/>
  <c r="L85" i="1"/>
  <c r="O85" i="1" s="1"/>
  <c r="P85" i="1" s="1"/>
  <c r="Q85" i="1" s="1"/>
  <c r="L86" i="1"/>
  <c r="O86" i="1" s="1"/>
  <c r="L87" i="1"/>
  <c r="O87" i="1" s="1"/>
  <c r="P87" i="1" s="1"/>
  <c r="Q87" i="1" s="1"/>
  <c r="L88" i="1"/>
  <c r="O88" i="1" s="1"/>
  <c r="L89" i="1"/>
  <c r="O89" i="1" s="1"/>
  <c r="P89" i="1" s="1"/>
  <c r="L90" i="1"/>
  <c r="O90" i="1" s="1"/>
  <c r="P90" i="1" s="1"/>
  <c r="L91" i="1"/>
  <c r="O91" i="1" s="1"/>
  <c r="L92" i="1"/>
  <c r="O92" i="1" s="1"/>
  <c r="L93" i="1"/>
  <c r="O93" i="1" s="1"/>
  <c r="L94" i="1"/>
  <c r="O94" i="1" s="1"/>
  <c r="L95" i="1"/>
  <c r="O95" i="1" s="1"/>
  <c r="L96" i="1"/>
  <c r="O96" i="1" s="1"/>
  <c r="P96" i="1" s="1"/>
  <c r="L97" i="1"/>
  <c r="O97" i="1" s="1"/>
  <c r="P97" i="1" s="1"/>
  <c r="L98" i="1"/>
  <c r="O98" i="1" s="1"/>
  <c r="P98" i="1" s="1"/>
  <c r="L99" i="1"/>
  <c r="O99" i="1" s="1"/>
  <c r="L100" i="1"/>
  <c r="O100" i="1" s="1"/>
  <c r="L101" i="1"/>
  <c r="O101" i="1" s="1"/>
  <c r="P101" i="1" s="1"/>
  <c r="Q101" i="1" s="1"/>
  <c r="L102" i="1"/>
  <c r="O102" i="1" s="1"/>
  <c r="L103" i="1"/>
  <c r="O103" i="1" s="1"/>
  <c r="L104" i="1"/>
  <c r="O104" i="1" s="1"/>
  <c r="L105" i="1"/>
  <c r="O105" i="1" s="1"/>
  <c r="L106" i="1"/>
  <c r="O106" i="1" s="1"/>
  <c r="L107" i="1"/>
  <c r="O107" i="1" s="1"/>
  <c r="L108" i="1"/>
  <c r="O108" i="1" s="1"/>
  <c r="L109" i="1"/>
  <c r="O109" i="1" s="1"/>
  <c r="L110" i="1"/>
  <c r="O110" i="1" s="1"/>
  <c r="L111" i="1"/>
  <c r="O111" i="1" s="1"/>
  <c r="L112" i="1"/>
  <c r="O112" i="1" s="1"/>
  <c r="P112" i="1" s="1"/>
  <c r="L113" i="1"/>
  <c r="O113" i="1" s="1"/>
  <c r="P113" i="1" s="1"/>
  <c r="L114" i="1"/>
  <c r="O114" i="1" s="1"/>
  <c r="P114" i="1" s="1"/>
  <c r="L115" i="1"/>
  <c r="O115" i="1" s="1"/>
  <c r="P115" i="1" s="1"/>
  <c r="L116" i="1"/>
  <c r="O116" i="1" s="1"/>
  <c r="L117" i="1"/>
  <c r="O117" i="1" s="1"/>
  <c r="P117" i="1" s="1"/>
  <c r="L118" i="1"/>
  <c r="O118" i="1" s="1"/>
  <c r="L119" i="1"/>
  <c r="O119" i="1" s="1"/>
  <c r="L120" i="1"/>
  <c r="O120" i="1" s="1"/>
  <c r="L6" i="1"/>
  <c r="O6" i="1" s="1"/>
  <c r="P6" i="1" s="1"/>
  <c r="Q114" i="1" l="1"/>
  <c r="Q112" i="1"/>
  <c r="Q98" i="1"/>
  <c r="Q96" i="1"/>
  <c r="Q90" i="1"/>
  <c r="Q84" i="1"/>
  <c r="Q66" i="1"/>
  <c r="Q64" i="1"/>
  <c r="Q62" i="1"/>
  <c r="Q60" i="1"/>
  <c r="Q46" i="1"/>
  <c r="Q22" i="1"/>
  <c r="Q12" i="1"/>
  <c r="Q10" i="1"/>
  <c r="Q8" i="1"/>
  <c r="Q6" i="1"/>
  <c r="Q117" i="1"/>
  <c r="Q115" i="1"/>
  <c r="Q113" i="1"/>
  <c r="Q97" i="1"/>
  <c r="Q89" i="1"/>
  <c r="Q73" i="1"/>
  <c r="Q71" i="1"/>
  <c r="Q67" i="1"/>
  <c r="Q65" i="1"/>
  <c r="Q63" i="1"/>
  <c r="Q59" i="1"/>
  <c r="Q57" i="1"/>
  <c r="Q13" i="1"/>
  <c r="Q9" i="1"/>
  <c r="Q7" i="1"/>
  <c r="P48" i="1"/>
  <c r="Q48" i="1" s="1"/>
  <c r="P42" i="1"/>
  <c r="Q42" i="1" s="1"/>
  <c r="P38" i="1"/>
  <c r="Q38" i="1" s="1"/>
  <c r="AD38" i="1" s="1"/>
  <c r="P30" i="1"/>
  <c r="Q30" i="1" s="1"/>
  <c r="P41" i="1"/>
  <c r="Q41" i="1" s="1"/>
  <c r="P39" i="1"/>
  <c r="Q39" i="1" s="1"/>
  <c r="P37" i="1"/>
  <c r="Q37" i="1" s="1"/>
  <c r="P35" i="1"/>
  <c r="Q35" i="1" s="1"/>
  <c r="AD35" i="1" s="1"/>
  <c r="P33" i="1"/>
  <c r="Q33" i="1" s="1"/>
  <c r="P31" i="1"/>
  <c r="Q31" i="1" s="1"/>
  <c r="AD31" i="1" s="1"/>
  <c r="V119" i="1"/>
  <c r="U119" i="1"/>
  <c r="V115" i="1"/>
  <c r="U115" i="1"/>
  <c r="V111" i="1"/>
  <c r="U111" i="1"/>
  <c r="V107" i="1"/>
  <c r="U107" i="1"/>
  <c r="V103" i="1"/>
  <c r="U103" i="1"/>
  <c r="V99" i="1"/>
  <c r="U99" i="1"/>
  <c r="V95" i="1"/>
  <c r="U95" i="1"/>
  <c r="V91" i="1"/>
  <c r="U91" i="1"/>
  <c r="U87" i="1"/>
  <c r="V87" i="1"/>
  <c r="U80" i="1"/>
  <c r="V80" i="1"/>
  <c r="U76" i="1"/>
  <c r="V76" i="1"/>
  <c r="U72" i="1"/>
  <c r="V72" i="1"/>
  <c r="U68" i="1"/>
  <c r="V68" i="1"/>
  <c r="U64" i="1"/>
  <c r="V64" i="1"/>
  <c r="U6" i="1"/>
  <c r="V6" i="1"/>
  <c r="V117" i="1"/>
  <c r="U117" i="1"/>
  <c r="V113" i="1"/>
  <c r="U113" i="1"/>
  <c r="V109" i="1"/>
  <c r="U109" i="1"/>
  <c r="V105" i="1"/>
  <c r="U105" i="1"/>
  <c r="V101" i="1"/>
  <c r="U101" i="1"/>
  <c r="V97" i="1"/>
  <c r="U97" i="1"/>
  <c r="V93" i="1"/>
  <c r="U93" i="1"/>
  <c r="U89" i="1"/>
  <c r="V89" i="1"/>
  <c r="U85" i="1"/>
  <c r="V85" i="1"/>
  <c r="U82" i="1"/>
  <c r="V82" i="1"/>
  <c r="U78" i="1"/>
  <c r="V78" i="1"/>
  <c r="U74" i="1"/>
  <c r="V74" i="1"/>
  <c r="U70" i="1"/>
  <c r="V70" i="1"/>
  <c r="U66" i="1"/>
  <c r="V66" i="1"/>
  <c r="U62" i="1"/>
  <c r="V62" i="1"/>
  <c r="U60" i="1"/>
  <c r="V60" i="1"/>
  <c r="U58" i="1"/>
  <c r="V58" i="1"/>
  <c r="U56" i="1"/>
  <c r="V56" i="1"/>
  <c r="U54" i="1"/>
  <c r="V54" i="1"/>
  <c r="U52" i="1"/>
  <c r="V52" i="1"/>
  <c r="U50" i="1"/>
  <c r="V50" i="1"/>
  <c r="U48" i="1"/>
  <c r="V48" i="1"/>
  <c r="U46" i="1"/>
  <c r="V46" i="1"/>
  <c r="U44" i="1"/>
  <c r="V44" i="1"/>
  <c r="U42" i="1"/>
  <c r="V42" i="1"/>
  <c r="U40" i="1"/>
  <c r="V40" i="1"/>
  <c r="U38" i="1"/>
  <c r="V38" i="1"/>
  <c r="U36" i="1"/>
  <c r="V36" i="1"/>
  <c r="U34" i="1"/>
  <c r="V34" i="1"/>
  <c r="U32" i="1"/>
  <c r="V32" i="1"/>
  <c r="U30" i="1"/>
  <c r="V30" i="1"/>
  <c r="U28" i="1"/>
  <c r="V28" i="1"/>
  <c r="U26" i="1"/>
  <c r="V26" i="1"/>
  <c r="U24" i="1"/>
  <c r="V24" i="1"/>
  <c r="U22" i="1"/>
  <c r="V22" i="1"/>
  <c r="U20" i="1"/>
  <c r="V20" i="1"/>
  <c r="U18" i="1"/>
  <c r="V18" i="1"/>
  <c r="U16" i="1"/>
  <c r="V16" i="1"/>
  <c r="U14" i="1"/>
  <c r="V14" i="1"/>
  <c r="U12" i="1"/>
  <c r="V12" i="1"/>
  <c r="U10" i="1"/>
  <c r="V10" i="1"/>
  <c r="U8" i="1"/>
  <c r="V8" i="1"/>
  <c r="V120" i="1"/>
  <c r="U120" i="1"/>
  <c r="V118" i="1"/>
  <c r="U118" i="1"/>
  <c r="V116" i="1"/>
  <c r="U116" i="1"/>
  <c r="V114" i="1"/>
  <c r="U114" i="1"/>
  <c r="V112" i="1"/>
  <c r="U112" i="1"/>
  <c r="V110" i="1"/>
  <c r="U110" i="1"/>
  <c r="V108" i="1"/>
  <c r="U108" i="1"/>
  <c r="V106" i="1"/>
  <c r="U106" i="1"/>
  <c r="V104" i="1"/>
  <c r="U104" i="1"/>
  <c r="V102" i="1"/>
  <c r="U102" i="1"/>
  <c r="V100" i="1"/>
  <c r="U100" i="1"/>
  <c r="V98" i="1"/>
  <c r="U98" i="1"/>
  <c r="V96" i="1"/>
  <c r="U96" i="1"/>
  <c r="V94" i="1"/>
  <c r="U94" i="1"/>
  <c r="V92" i="1"/>
  <c r="U92" i="1"/>
  <c r="U90" i="1"/>
  <c r="V90" i="1"/>
  <c r="U88" i="1"/>
  <c r="V88" i="1"/>
  <c r="U86" i="1"/>
  <c r="V86" i="1"/>
  <c r="U84" i="1"/>
  <c r="V84" i="1"/>
  <c r="U83" i="1"/>
  <c r="V83" i="1"/>
  <c r="U81" i="1"/>
  <c r="V81" i="1"/>
  <c r="U79" i="1"/>
  <c r="V79" i="1"/>
  <c r="U77" i="1"/>
  <c r="V77" i="1"/>
  <c r="U75" i="1"/>
  <c r="V75" i="1"/>
  <c r="U73" i="1"/>
  <c r="V73" i="1"/>
  <c r="U71" i="1"/>
  <c r="V71" i="1"/>
  <c r="U69" i="1"/>
  <c r="V69" i="1"/>
  <c r="U67" i="1"/>
  <c r="V67" i="1"/>
  <c r="U65" i="1"/>
  <c r="V65" i="1"/>
  <c r="U63" i="1"/>
  <c r="V63" i="1"/>
  <c r="U61" i="1"/>
  <c r="V61" i="1"/>
  <c r="U59" i="1"/>
  <c r="V59" i="1"/>
  <c r="U57" i="1"/>
  <c r="V57" i="1"/>
  <c r="U55" i="1"/>
  <c r="V55" i="1"/>
  <c r="U53" i="1"/>
  <c r="V53" i="1"/>
  <c r="U51" i="1"/>
  <c r="V51" i="1"/>
  <c r="U49" i="1"/>
  <c r="V49" i="1"/>
  <c r="U47" i="1"/>
  <c r="V47" i="1"/>
  <c r="U45" i="1"/>
  <c r="V45" i="1"/>
  <c r="U43" i="1"/>
  <c r="V43" i="1"/>
  <c r="U41" i="1"/>
  <c r="V41" i="1"/>
  <c r="U39" i="1"/>
  <c r="V39" i="1"/>
  <c r="U37" i="1"/>
  <c r="V37" i="1"/>
  <c r="U35" i="1"/>
  <c r="V35" i="1"/>
  <c r="U33" i="1"/>
  <c r="V33" i="1"/>
  <c r="U31" i="1"/>
  <c r="V31" i="1"/>
  <c r="U29" i="1"/>
  <c r="V29" i="1"/>
  <c r="U27" i="1"/>
  <c r="V27" i="1"/>
  <c r="U25" i="1"/>
  <c r="V25" i="1"/>
  <c r="U23" i="1"/>
  <c r="V23" i="1"/>
  <c r="U21" i="1"/>
  <c r="V21" i="1"/>
  <c r="U19" i="1"/>
  <c r="V19" i="1"/>
  <c r="U17" i="1"/>
  <c r="V17" i="1"/>
  <c r="U15" i="1"/>
  <c r="V15" i="1"/>
  <c r="U13" i="1"/>
  <c r="V13" i="1"/>
  <c r="U11" i="1"/>
  <c r="V11" i="1"/>
  <c r="U9" i="1"/>
  <c r="V9" i="1"/>
  <c r="U7" i="1"/>
  <c r="V7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D5" i="1" l="1"/>
  <c r="Q5" i="1"/>
  <c r="K5" i="1"/>
</calcChain>
</file>

<file path=xl/sharedStrings.xml><?xml version="1.0" encoding="utf-8"?>
<sst xmlns="http://schemas.openxmlformats.org/spreadsheetml/2006/main" count="435" uniqueCount="172">
  <si>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</si>
  <si>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</si>
  <si>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</si>
  <si>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</si>
  <si>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</si>
  <si>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</si>
  <si>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</si>
  <si>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</si>
  <si>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</si>
  <si>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</si>
  <si>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</si>
  <si>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</si>
  <si>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</si>
  <si>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</si>
  <si>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</si>
  <si>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</si>
  <si>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</si>
  <si>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</si>
  <si>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</si>
  <si>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</si>
  <si>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</si>
  <si>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</si>
  <si>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</si>
  <si>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06,04,</t>
  </si>
  <si>
    <t>03,04,</t>
  </si>
  <si>
    <t>28,03,</t>
  </si>
  <si>
    <t>27,03,</t>
  </si>
  <si>
    <t>21,03,</t>
  </si>
  <si>
    <t>20,03,</t>
  </si>
  <si>
    <t>14,03,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</si>
  <si>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</si>
  <si>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</si>
  <si>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</si>
  <si>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</si>
  <si>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</si>
  <si>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</si>
  <si>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</si>
  <si>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</si>
  <si>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</si>
  <si>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029  Сосиски Венские, Вязанка NDX МГС, 0.5кг, ПОКОМ</t>
  </si>
  <si>
    <t>шт</t>
  </si>
  <si>
    <t>не в матрице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</si>
  <si>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</si>
  <si>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</si>
  <si>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</si>
  <si>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</si>
  <si>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</si>
  <si>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</si>
  <si>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</si>
  <si>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</si>
  <si>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</si>
  <si>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</si>
  <si>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</si>
  <si>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</si>
  <si>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</si>
  <si>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</si>
  <si>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</si>
  <si>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</si>
  <si>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</si>
  <si>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</si>
  <si>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</si>
  <si>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</si>
  <si>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</si>
  <si>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</si>
  <si>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</si>
  <si>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21,03,24 Фомин на вывод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</si>
  <si>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</si>
  <si>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</si>
  <si>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</si>
  <si>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</si>
  <si>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</si>
  <si>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</si>
  <si>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</si>
  <si>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</si>
  <si>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</si>
  <si>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</si>
  <si>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</si>
  <si>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</si>
  <si>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</si>
  <si>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</si>
  <si>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</si>
  <si>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</si>
  <si>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</si>
  <si>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</si>
  <si>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</si>
  <si>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</si>
  <si>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264  Колбаса Молочная стародворская, амифлекс, ВЕС, ТМ Стародворье  ПОКОМ</t>
  </si>
  <si>
    <t>не верно поставлен на приход / то же что и 480 (задвоенное СКЮ)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</si>
  <si>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</si>
  <si>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</si>
  <si>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</si>
  <si>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</si>
  <si>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</si>
  <si>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</si>
  <si>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</si>
  <si>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</si>
  <si>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</si>
  <si>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необходимо увеличить продажи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</si>
  <si>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</si>
  <si>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</si>
  <si>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</si>
  <si>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</si>
  <si>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</si>
  <si>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</si>
  <si>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</si>
  <si>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</si>
  <si>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</si>
  <si>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 / нет потребности в данном СКЮ (филиал постоянно обнулял)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</si>
  <si>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</si>
  <si>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</si>
  <si>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</si>
  <si>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</si>
  <si>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</si>
  <si>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</si>
  <si>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</si>
  <si>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</si>
  <si>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</si>
  <si>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</si>
  <si>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</si>
  <si>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</si>
  <si>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</si>
  <si>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</si>
  <si>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</si>
  <si>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</si>
  <si>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</si>
  <si>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не верно поставлен на приход / 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</si>
  <si>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</si>
  <si>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</si>
  <si>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</si>
  <si>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</si>
  <si>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</si>
  <si>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и 431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</si>
  <si>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</si>
  <si>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</si>
  <si>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</si>
  <si>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</si>
  <si>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</si>
  <si>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</si>
  <si>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</si>
  <si>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</si>
  <si>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</si>
  <si>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</si>
  <si>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то же что и 406 / 28,03 филиал обнулил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</si>
  <si>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</si>
  <si>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</si>
  <si>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</si>
  <si>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</si>
  <si>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</si>
  <si>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</si>
  <si>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</si>
  <si>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</si>
  <si>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</si>
  <si>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</si>
  <si>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</si>
  <si>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</si>
  <si>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</si>
  <si>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</si>
  <si>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</si>
  <si>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</si>
  <si>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</si>
  <si>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то же что 460, 264 / 21,03,24 100кг заказ Фомин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</si>
  <si>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</si>
  <si>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</si>
  <si>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21,03,24 50кг заказ Фомин / необходимо увеличить продажи</t>
  </si>
  <si>
    <t>486 Колбаса Стародворская ТМ Стародворье со шпиком в оболочке полиамид. ВЕС  Поком</t>
  </si>
  <si>
    <t>488 Колбаса Молочная Стародворская ТМ Стародворье с молоком в оболочке полиамид 0,4кг.  Поком</t>
  </si>
  <si>
    <t>21,03,24 заказ Фомин</t>
  </si>
  <si>
    <t>Сосиски Ганноверские Бордо Весовые П/а мгс Баварушка</t>
  </si>
  <si>
    <t>04,04,</t>
  </si>
  <si>
    <t>заказ</t>
  </si>
  <si>
    <t>08,04,(1)</t>
  </si>
  <si>
    <t>08,04,(2)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</si>
</sst>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1"/>
  </cellStyleXfs>
  <cellXfs count="26">
    <xf numFmtId="0" fontId="0" fillId="0" borderId="0" xfId="0"/>
    <xf numFmtId="164" fontId="2" fillId="0" borderId="1" xfId="1" applyNumberFormat="1"/>
    <xf numFmtId="164" fontId="3" fillId="2" borderId="1" xfId="1" applyNumberFormat="1" applyFont="1" applyFill="1"/>
    <xf numFmtId="164" fontId="4" fillId="2" borderId="1" xfId="1" applyNumberFormat="1" applyFont="1" applyFill="1"/>
    <xf numFmtId="164" fontId="2" fillId="3" borderId="1" xfId="1" applyNumberFormat="1" applyFill="1"/>
    <xf numFmtId="164" fontId="2" fillId="0" borderId="2" xfId="1" applyNumberFormat="1" applyBorder="1"/>
    <xf numFmtId="2" fontId="2" fillId="0" borderId="1" xfId="1" applyNumberFormat="1"/>
    <xf numFmtId="2" fontId="3" fillId="2" borderId="1" xfId="1" applyNumberFormat="1" applyFont="1" applyFill="1"/>
    <xf numFmtId="2" fontId="0" fillId="0" borderId="0" xfId="0" applyNumberFormat="1"/>
    <xf numFmtId="164" fontId="3" fillId="4" borderId="1" xfId="1" applyNumberFormat="1" applyFont="1" applyFill="1"/>
    <xf numFmtId="164" fontId="2" fillId="5" borderId="1" xfId="1" applyNumberFormat="1" applyFill="1"/>
    <xf numFmtId="2" fontId="2" fillId="5" borderId="1" xfId="1" applyNumberFormat="1" applyFill="1"/>
    <xf numFmtId="164" fontId="2" fillId="5" borderId="2" xfId="1" applyNumberFormat="1" applyFill="1" applyBorder="1"/>
    <xf numFmtId="164" fontId="2" fillId="6" borderId="1" xfId="1" applyNumberFormat="1" applyFill="1"/>
    <xf numFmtId="2" fontId="2" fillId="6" borderId="1" xfId="1" applyNumberFormat="1" applyFill="1"/>
    <xf numFmtId="164" fontId="2" fillId="6" borderId="2" xfId="1" applyNumberFormat="1" applyFill="1" applyBorder="1"/>
    <xf numFmtId="164" fontId="2" fillId="7" borderId="1" xfId="1" applyNumberFormat="1" applyFill="1"/>
    <xf numFmtId="164" fontId="5" fillId="7" borderId="1" xfId="1" applyNumberFormat="1" applyFont="1" applyFill="1"/>
    <xf numFmtId="164" fontId="6" fillId="8" borderId="1" xfId="1" applyNumberFormat="1" applyFont="1" applyFill="1"/>
    <xf numFmtId="164" fontId="2" fillId="0" borderId="1" xfId="1" applyNumberFormat="1" applyFill="1"/>
    <xf numFmtId="164" fontId="7" fillId="0" borderId="1" xfId="1" applyNumberFormat="1" applyFont="1"/>
    <xf numFmtId="164" fontId="8" fillId="2" borderId="1" xfId="1" applyNumberFormat="1" applyFont="1" applyFill="1"/>
    <xf numFmtId="164" fontId="7" fillId="3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  <xf numFmtId="0" fontId="1" fillId="0" borderId="0" xfId="0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T7" sqref="T7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.42578125" style="8" customWidth="1"/>
    <col min="8" max="8" width="5.42578125" customWidth="1"/>
    <col min="9" max="9" width="13" customWidth="1"/>
    <col min="10" max="19" width="6.42578125" customWidth="1"/>
    <col min="20" max="20" width="21.85546875" customWidth="1"/>
    <col min="21" max="22" width="5.140625" customWidth="1"/>
    <col min="23" max="28" width="6.42578125" customWidth="1"/>
    <col min="29" max="29" width="30.140625" customWidth="1"/>
    <col min="30" max="31" width="8" style="25" customWidth="1"/>
    <col min="32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0"/>
      <c r="AE1" s="20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0"/>
      <c r="AE2" s="20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169</v>
      </c>
      <c r="R3" s="3" t="s">
        <v>169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1" t="s">
        <v>22</v>
      </c>
      <c r="AE3" s="21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168</v>
      </c>
      <c r="P4" s="1"/>
      <c r="Q4" s="1" t="s">
        <v>170</v>
      </c>
      <c r="R4" s="1" t="s">
        <v>171</v>
      </c>
      <c r="S4" s="1"/>
      <c r="T4" s="1"/>
      <c r="U4" s="1"/>
      <c r="V4" s="1"/>
      <c r="W4" s="1" t="s">
        <v>24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170</v>
      </c>
      <c r="AE4" s="1" t="s">
        <v>171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SUM(E6:E499)</f>
        <v>46858.958999999988</v>
      </c>
      <c r="F5" s="4">
        <f>SUM(F6:F499)</f>
        <v>52882.832000000009</v>
      </c>
      <c r="G5" s="6"/>
      <c r="H5" s="1"/>
      <c r="I5" s="1"/>
      <c r="J5" s="4">
        <f t="shared" ref="J5:S5" si="0">SUM(J6:J499)</f>
        <v>45859.337000000014</v>
      </c>
      <c r="K5" s="4">
        <f t="shared" si="0"/>
        <v>999.62199999999984</v>
      </c>
      <c r="L5" s="4">
        <f t="shared" si="0"/>
        <v>37627.662000000004</v>
      </c>
      <c r="M5" s="4">
        <f t="shared" si="0"/>
        <v>9231.2970000000005</v>
      </c>
      <c r="N5" s="4">
        <f t="shared" si="0"/>
        <v>18052.418800000003</v>
      </c>
      <c r="O5" s="4">
        <f t="shared" si="0"/>
        <v>7525.5323999999982</v>
      </c>
      <c r="P5" s="4">
        <f t="shared" si="0"/>
        <v>24200.129319999996</v>
      </c>
      <c r="Q5" s="4">
        <f t="shared" si="0"/>
        <v>18300.129319999996</v>
      </c>
      <c r="R5" s="4">
        <f t="shared" si="0"/>
        <v>5900</v>
      </c>
      <c r="S5" s="4">
        <f t="shared" si="0"/>
        <v>0</v>
      </c>
      <c r="T5" s="1"/>
      <c r="U5" s="1"/>
      <c r="V5" s="1"/>
      <c r="W5" s="4">
        <f t="shared" ref="W5:AB5" si="1">SUM(W6:W499)</f>
        <v>7101.9370000000035</v>
      </c>
      <c r="X5" s="4">
        <f t="shared" si="1"/>
        <v>7688.1578000000027</v>
      </c>
      <c r="Y5" s="4">
        <f t="shared" si="1"/>
        <v>7708.4299999999957</v>
      </c>
      <c r="Z5" s="4">
        <f t="shared" si="1"/>
        <v>7459.959600000002</v>
      </c>
      <c r="AA5" s="4">
        <f t="shared" si="1"/>
        <v>7334.7086000000018</v>
      </c>
      <c r="AB5" s="4">
        <f t="shared" si="1"/>
        <v>6593.6692000000012</v>
      </c>
      <c r="AC5" s="1"/>
      <c r="AD5" s="22">
        <f>SUM(AD6:AD499)</f>
        <v>17014</v>
      </c>
      <c r="AE5" s="22">
        <f>SUM(AE6:AE499)</f>
        <v>5900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433.76</v>
      </c>
      <c r="D6" s="1">
        <v>106.66500000000001</v>
      </c>
      <c r="E6" s="1">
        <v>193.7</v>
      </c>
      <c r="F6" s="1">
        <v>283.34399999999999</v>
      </c>
      <c r="G6" s="6">
        <v>1</v>
      </c>
      <c r="H6" s="1">
        <v>50</v>
      </c>
      <c r="I6" s="1" t="s">
        <v>32</v>
      </c>
      <c r="J6" s="1">
        <v>186.6</v>
      </c>
      <c r="K6" s="1">
        <f t="shared" ref="K6:K37" si="2">E6-J6</f>
        <v>7.0999999999999943</v>
      </c>
      <c r="L6" s="1">
        <f>E6-M6</f>
        <v>193.7</v>
      </c>
      <c r="M6" s="1"/>
      <c r="N6" s="1">
        <v>78.050799999999981</v>
      </c>
      <c r="O6" s="1">
        <f>L6/5</f>
        <v>38.739999999999995</v>
      </c>
      <c r="P6" s="5">
        <f>12*O6-N6-F6</f>
        <v>103.48519999999996</v>
      </c>
      <c r="Q6" s="5">
        <f>P6-R6</f>
        <v>103.48519999999996</v>
      </c>
      <c r="R6" s="5"/>
      <c r="S6" s="5"/>
      <c r="T6" s="1"/>
      <c r="U6" s="1">
        <f>(F6+N6+P6)/O6</f>
        <v>12</v>
      </c>
      <c r="V6" s="1">
        <f>(F6+N6)/O6</f>
        <v>9.3287248322147658</v>
      </c>
      <c r="W6" s="1">
        <v>37.332799999999999</v>
      </c>
      <c r="X6" s="1">
        <v>37.541400000000003</v>
      </c>
      <c r="Y6" s="1">
        <v>37.772799999999997</v>
      </c>
      <c r="Z6" s="1">
        <v>46.878399999999999</v>
      </c>
      <c r="AA6" s="1">
        <v>47.607600000000012</v>
      </c>
      <c r="AB6" s="1">
        <v>14.0246</v>
      </c>
      <c r="AC6" s="1"/>
      <c r="AD6" s="20">
        <f>ROUND(Q6*G6,0)</f>
        <v>103</v>
      </c>
      <c r="AE6" s="20">
        <f>ROUND(R6*G6,0)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31</v>
      </c>
      <c r="C7" s="1">
        <v>80.003</v>
      </c>
      <c r="D7" s="1">
        <v>121.55</v>
      </c>
      <c r="E7" s="1">
        <v>121.45699999999999</v>
      </c>
      <c r="F7" s="1">
        <v>54.094999999999999</v>
      </c>
      <c r="G7" s="6">
        <v>1</v>
      </c>
      <c r="H7" s="1">
        <v>30</v>
      </c>
      <c r="I7" s="1" t="s">
        <v>34</v>
      </c>
      <c r="J7" s="1">
        <v>126.48699999999999</v>
      </c>
      <c r="K7" s="1">
        <f t="shared" si="2"/>
        <v>-5.0300000000000011</v>
      </c>
      <c r="L7" s="1">
        <f t="shared" ref="L7:L70" si="3">E7-M7</f>
        <v>121.45699999999999</v>
      </c>
      <c r="M7" s="1"/>
      <c r="N7" s="1">
        <v>138.34700000000001</v>
      </c>
      <c r="O7" s="1">
        <f t="shared" ref="O7:O70" si="4">L7/5</f>
        <v>24.291399999999999</v>
      </c>
      <c r="P7" s="5">
        <f t="shared" ref="P7:P10" si="5">12*O7-N7-F7</f>
        <v>99.0548</v>
      </c>
      <c r="Q7" s="5">
        <f t="shared" ref="Q7:Q10" si="6">P7-R7</f>
        <v>99.0548</v>
      </c>
      <c r="R7" s="5"/>
      <c r="S7" s="5"/>
      <c r="T7" s="1"/>
      <c r="U7" s="1">
        <f t="shared" ref="U7:U70" si="7">(F7+N7+P7)/O7</f>
        <v>12</v>
      </c>
      <c r="V7" s="1">
        <f t="shared" ref="V7:V70" si="8">(F7+N7)/O7</f>
        <v>7.9222276196513999</v>
      </c>
      <c r="W7" s="1">
        <v>21.9346</v>
      </c>
      <c r="X7" s="1">
        <v>14.9328</v>
      </c>
      <c r="Y7" s="1">
        <v>10.7636</v>
      </c>
      <c r="Z7" s="1">
        <v>5.7843999999999998</v>
      </c>
      <c r="AA7" s="1">
        <v>9.8634000000000004</v>
      </c>
      <c r="AB7" s="1">
        <v>4.3444000000000003</v>
      </c>
      <c r="AC7" s="1" t="s">
        <v>35</v>
      </c>
      <c r="AD7" s="20">
        <f t="shared" ref="AD7:AD70" si="9">ROUND(Q7*G7,0)</f>
        <v>99</v>
      </c>
      <c r="AE7" s="20">
        <f t="shared" ref="AE7:AE70" si="10">ROUND(R7*G7,0)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31</v>
      </c>
      <c r="C8" s="1">
        <v>170.28800000000001</v>
      </c>
      <c r="D8" s="1">
        <v>336.04399999999998</v>
      </c>
      <c r="E8" s="1">
        <v>156.51</v>
      </c>
      <c r="F8" s="1">
        <v>279.89100000000002</v>
      </c>
      <c r="G8" s="6">
        <v>1</v>
      </c>
      <c r="H8" s="1">
        <v>45</v>
      </c>
      <c r="I8" s="1" t="s">
        <v>32</v>
      </c>
      <c r="J8" s="1">
        <v>142.9</v>
      </c>
      <c r="K8" s="1">
        <f t="shared" si="2"/>
        <v>13.609999999999985</v>
      </c>
      <c r="L8" s="1">
        <f t="shared" si="3"/>
        <v>156.51</v>
      </c>
      <c r="M8" s="1"/>
      <c r="N8" s="1"/>
      <c r="O8" s="1">
        <f t="shared" si="4"/>
        <v>31.302</v>
      </c>
      <c r="P8" s="5">
        <f t="shared" si="5"/>
        <v>95.733000000000004</v>
      </c>
      <c r="Q8" s="5">
        <f t="shared" si="6"/>
        <v>95.733000000000004</v>
      </c>
      <c r="R8" s="5"/>
      <c r="S8" s="5"/>
      <c r="T8" s="1"/>
      <c r="U8" s="1">
        <f t="shared" si="7"/>
        <v>12.000000000000002</v>
      </c>
      <c r="V8" s="1">
        <f t="shared" si="8"/>
        <v>8.9416331224841876</v>
      </c>
      <c r="W8" s="1">
        <v>29.406400000000001</v>
      </c>
      <c r="X8" s="1">
        <v>37.398600000000002</v>
      </c>
      <c r="Y8" s="1">
        <v>37.509599999999999</v>
      </c>
      <c r="Z8" s="1">
        <v>26.714200000000002</v>
      </c>
      <c r="AA8" s="1">
        <v>26.037800000000001</v>
      </c>
      <c r="AB8" s="1">
        <v>31.764399999999998</v>
      </c>
      <c r="AC8" s="1"/>
      <c r="AD8" s="20">
        <f t="shared" si="9"/>
        <v>96</v>
      </c>
      <c r="AE8" s="20">
        <f t="shared" si="10"/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31</v>
      </c>
      <c r="C9" s="1">
        <v>712.1</v>
      </c>
      <c r="D9" s="1">
        <v>250.03800000000001</v>
      </c>
      <c r="E9" s="1">
        <v>464.07799999999997</v>
      </c>
      <c r="F9" s="1">
        <v>413.392</v>
      </c>
      <c r="G9" s="6">
        <v>1</v>
      </c>
      <c r="H9" s="1">
        <v>45</v>
      </c>
      <c r="I9" s="1" t="s">
        <v>32</v>
      </c>
      <c r="J9" s="1">
        <v>424.16399999999999</v>
      </c>
      <c r="K9" s="1">
        <f t="shared" si="2"/>
        <v>39.913999999999987</v>
      </c>
      <c r="L9" s="1">
        <f t="shared" si="3"/>
        <v>464.07799999999997</v>
      </c>
      <c r="M9" s="1"/>
      <c r="N9" s="1">
        <v>441.36579999999998</v>
      </c>
      <c r="O9" s="1">
        <f t="shared" si="4"/>
        <v>92.815599999999989</v>
      </c>
      <c r="P9" s="5">
        <f t="shared" si="5"/>
        <v>259.02939999999973</v>
      </c>
      <c r="Q9" s="5">
        <f t="shared" si="6"/>
        <v>259.02939999999973</v>
      </c>
      <c r="R9" s="5"/>
      <c r="S9" s="5"/>
      <c r="T9" s="1"/>
      <c r="U9" s="1">
        <f t="shared" si="7"/>
        <v>11.999999999999998</v>
      </c>
      <c r="V9" s="1">
        <f t="shared" si="8"/>
        <v>9.2092040562146895</v>
      </c>
      <c r="W9" s="1">
        <v>84.698800000000006</v>
      </c>
      <c r="X9" s="1">
        <v>71.982799999999997</v>
      </c>
      <c r="Y9" s="1">
        <v>73.436199999999999</v>
      </c>
      <c r="Z9" s="1">
        <v>82.196400000000011</v>
      </c>
      <c r="AA9" s="1">
        <v>82.055199999999999</v>
      </c>
      <c r="AB9" s="1">
        <v>70.080799999999996</v>
      </c>
      <c r="AC9" s="1"/>
      <c r="AD9" s="20">
        <f t="shared" si="9"/>
        <v>259</v>
      </c>
      <c r="AE9" s="20">
        <f t="shared" si="10"/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31</v>
      </c>
      <c r="C10" s="1">
        <v>73.584999999999994</v>
      </c>
      <c r="D10" s="1"/>
      <c r="E10" s="1">
        <v>32.914000000000001</v>
      </c>
      <c r="F10" s="1">
        <v>37.186999999999998</v>
      </c>
      <c r="G10" s="6">
        <v>1</v>
      </c>
      <c r="H10" s="1" t="e">
        <v>#N/A</v>
      </c>
      <c r="I10" s="1" t="s">
        <v>32</v>
      </c>
      <c r="J10" s="1">
        <v>34</v>
      </c>
      <c r="K10" s="1">
        <f t="shared" si="2"/>
        <v>-1.0859999999999985</v>
      </c>
      <c r="L10" s="1">
        <f t="shared" si="3"/>
        <v>32.914000000000001</v>
      </c>
      <c r="M10" s="1"/>
      <c r="N10" s="1">
        <v>13.4902</v>
      </c>
      <c r="O10" s="1">
        <f t="shared" si="4"/>
        <v>6.5828000000000007</v>
      </c>
      <c r="P10" s="5">
        <f t="shared" si="5"/>
        <v>28.316400000000016</v>
      </c>
      <c r="Q10" s="5">
        <f t="shared" si="6"/>
        <v>28.316400000000016</v>
      </c>
      <c r="R10" s="5"/>
      <c r="S10" s="5"/>
      <c r="T10" s="1"/>
      <c r="U10" s="1">
        <f t="shared" si="7"/>
        <v>12.000000000000002</v>
      </c>
      <c r="V10" s="1">
        <f t="shared" si="8"/>
        <v>7.698426201616333</v>
      </c>
      <c r="W10" s="1">
        <v>5.3052000000000001</v>
      </c>
      <c r="X10" s="1">
        <v>0.76740000000000008</v>
      </c>
      <c r="Y10" s="1">
        <v>0.50900000000000001</v>
      </c>
      <c r="Z10" s="1">
        <v>4.8268000000000004</v>
      </c>
      <c r="AA10" s="1">
        <v>5.5936000000000003</v>
      </c>
      <c r="AB10" s="1">
        <v>0.76680000000000004</v>
      </c>
      <c r="AC10" s="1"/>
      <c r="AD10" s="20">
        <f t="shared" si="9"/>
        <v>28</v>
      </c>
      <c r="AE10" s="20">
        <f t="shared" si="10"/>
        <v>0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39</v>
      </c>
      <c r="B11" s="10" t="s">
        <v>40</v>
      </c>
      <c r="C11" s="10">
        <v>120</v>
      </c>
      <c r="D11" s="10"/>
      <c r="E11" s="10">
        <v>120</v>
      </c>
      <c r="F11" s="10"/>
      <c r="G11" s="11">
        <v>0</v>
      </c>
      <c r="H11" s="10" t="e">
        <v>#N/A</v>
      </c>
      <c r="I11" s="10" t="s">
        <v>41</v>
      </c>
      <c r="J11" s="10">
        <v>120</v>
      </c>
      <c r="K11" s="10">
        <f t="shared" si="2"/>
        <v>0</v>
      </c>
      <c r="L11" s="10">
        <f t="shared" si="3"/>
        <v>0</v>
      </c>
      <c r="M11" s="10">
        <v>120</v>
      </c>
      <c r="N11" s="10"/>
      <c r="O11" s="10">
        <f t="shared" si="4"/>
        <v>0</v>
      </c>
      <c r="P11" s="12"/>
      <c r="Q11" s="12"/>
      <c r="R11" s="12"/>
      <c r="S11" s="12"/>
      <c r="T11" s="10"/>
      <c r="U11" s="10" t="e">
        <f t="shared" si="7"/>
        <v>#DIV/0!</v>
      </c>
      <c r="V11" s="10" t="e">
        <f t="shared" si="8"/>
        <v>#DIV/0!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/>
      <c r="AD11" s="23">
        <f t="shared" si="9"/>
        <v>0</v>
      </c>
      <c r="AE11" s="23">
        <f t="shared" si="10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40</v>
      </c>
      <c r="C12" s="1">
        <v>750.51199999999994</v>
      </c>
      <c r="D12" s="1">
        <v>660</v>
      </c>
      <c r="E12" s="1">
        <v>394</v>
      </c>
      <c r="F12" s="1">
        <v>861</v>
      </c>
      <c r="G12" s="6">
        <v>0.45</v>
      </c>
      <c r="H12" s="1">
        <v>45</v>
      </c>
      <c r="I12" s="1" t="s">
        <v>32</v>
      </c>
      <c r="J12" s="1">
        <v>394</v>
      </c>
      <c r="K12" s="1">
        <f t="shared" si="2"/>
        <v>0</v>
      </c>
      <c r="L12" s="1">
        <f t="shared" si="3"/>
        <v>394</v>
      </c>
      <c r="M12" s="1"/>
      <c r="N12" s="1"/>
      <c r="O12" s="1">
        <f t="shared" si="4"/>
        <v>78.8</v>
      </c>
      <c r="P12" s="5">
        <f t="shared" ref="P12:P13" si="11">12*O12-N12-F12</f>
        <v>84.599999999999909</v>
      </c>
      <c r="Q12" s="5">
        <f t="shared" ref="Q12:Q13" si="12">P12-R12</f>
        <v>84.599999999999909</v>
      </c>
      <c r="R12" s="5"/>
      <c r="S12" s="5"/>
      <c r="T12" s="1"/>
      <c r="U12" s="1">
        <f t="shared" si="7"/>
        <v>12</v>
      </c>
      <c r="V12" s="1">
        <f t="shared" si="8"/>
        <v>10.926395939086294</v>
      </c>
      <c r="W12" s="1">
        <v>76.400000000000006</v>
      </c>
      <c r="X12" s="1">
        <v>109.49760000000001</v>
      </c>
      <c r="Y12" s="1">
        <v>114.49760000000001</v>
      </c>
      <c r="Z12" s="1">
        <v>101.2</v>
      </c>
      <c r="AA12" s="1">
        <v>89.2</v>
      </c>
      <c r="AB12" s="1">
        <v>79.599999999999994</v>
      </c>
      <c r="AC12" s="1" t="s">
        <v>43</v>
      </c>
      <c r="AD12" s="20">
        <f t="shared" si="9"/>
        <v>38</v>
      </c>
      <c r="AE12" s="20">
        <f t="shared" si="10"/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40</v>
      </c>
      <c r="C13" s="1">
        <v>812</v>
      </c>
      <c r="D13" s="1">
        <v>1248</v>
      </c>
      <c r="E13" s="1">
        <v>632</v>
      </c>
      <c r="F13" s="1">
        <v>1290</v>
      </c>
      <c r="G13" s="6">
        <v>0.45</v>
      </c>
      <c r="H13" s="1">
        <v>45</v>
      </c>
      <c r="I13" s="1" t="s">
        <v>32</v>
      </c>
      <c r="J13" s="1">
        <v>634</v>
      </c>
      <c r="K13" s="1">
        <f t="shared" si="2"/>
        <v>-2</v>
      </c>
      <c r="L13" s="1">
        <f t="shared" si="3"/>
        <v>632</v>
      </c>
      <c r="M13" s="1"/>
      <c r="N13" s="1"/>
      <c r="O13" s="1">
        <f t="shared" si="4"/>
        <v>126.4</v>
      </c>
      <c r="P13" s="5">
        <f t="shared" si="11"/>
        <v>226.80000000000018</v>
      </c>
      <c r="Q13" s="5">
        <f t="shared" si="12"/>
        <v>226.80000000000018</v>
      </c>
      <c r="R13" s="5"/>
      <c r="S13" s="5"/>
      <c r="T13" s="1"/>
      <c r="U13" s="1">
        <f t="shared" si="7"/>
        <v>12.000000000000002</v>
      </c>
      <c r="V13" s="1">
        <f t="shared" si="8"/>
        <v>10.205696202531644</v>
      </c>
      <c r="W13" s="1">
        <v>125.4</v>
      </c>
      <c r="X13" s="1">
        <v>160.6</v>
      </c>
      <c r="Y13" s="1">
        <v>168</v>
      </c>
      <c r="Z13" s="1">
        <v>124.8</v>
      </c>
      <c r="AA13" s="1">
        <v>106.6</v>
      </c>
      <c r="AB13" s="1">
        <v>107.2</v>
      </c>
      <c r="AC13" s="1"/>
      <c r="AD13" s="20">
        <f t="shared" si="9"/>
        <v>102</v>
      </c>
      <c r="AE13" s="20">
        <f t="shared" si="10"/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0" t="s">
        <v>45</v>
      </c>
      <c r="B14" s="10" t="s">
        <v>40</v>
      </c>
      <c r="C14" s="10">
        <v>100</v>
      </c>
      <c r="D14" s="10"/>
      <c r="E14" s="10">
        <v>100</v>
      </c>
      <c r="F14" s="10"/>
      <c r="G14" s="11">
        <v>0</v>
      </c>
      <c r="H14" s="10" t="e">
        <v>#N/A</v>
      </c>
      <c r="I14" s="10" t="s">
        <v>41</v>
      </c>
      <c r="J14" s="10">
        <v>100</v>
      </c>
      <c r="K14" s="10">
        <f t="shared" si="2"/>
        <v>0</v>
      </c>
      <c r="L14" s="10">
        <f t="shared" si="3"/>
        <v>0</v>
      </c>
      <c r="M14" s="10">
        <v>100</v>
      </c>
      <c r="N14" s="10"/>
      <c r="O14" s="10">
        <f t="shared" si="4"/>
        <v>0</v>
      </c>
      <c r="P14" s="12"/>
      <c r="Q14" s="12"/>
      <c r="R14" s="12"/>
      <c r="S14" s="12"/>
      <c r="T14" s="10"/>
      <c r="U14" s="10" t="e">
        <f t="shared" si="7"/>
        <v>#DIV/0!</v>
      </c>
      <c r="V14" s="10" t="e">
        <f t="shared" si="8"/>
        <v>#DIV/0!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/>
      <c r="AD14" s="23">
        <f t="shared" si="9"/>
        <v>0</v>
      </c>
      <c r="AE14" s="23">
        <f t="shared" si="10"/>
        <v>0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40</v>
      </c>
      <c r="C15" s="1">
        <v>240</v>
      </c>
      <c r="D15" s="1">
        <v>75</v>
      </c>
      <c r="E15" s="1">
        <v>217</v>
      </c>
      <c r="F15" s="1">
        <v>91</v>
      </c>
      <c r="G15" s="6">
        <v>0.17</v>
      </c>
      <c r="H15" s="1">
        <v>180</v>
      </c>
      <c r="I15" s="1" t="s">
        <v>32</v>
      </c>
      <c r="J15" s="1">
        <v>219</v>
      </c>
      <c r="K15" s="1">
        <f t="shared" si="2"/>
        <v>-2</v>
      </c>
      <c r="L15" s="1">
        <f t="shared" si="3"/>
        <v>37</v>
      </c>
      <c r="M15" s="1">
        <v>180</v>
      </c>
      <c r="N15" s="1"/>
      <c r="O15" s="1">
        <f t="shared" si="4"/>
        <v>7.4</v>
      </c>
      <c r="P15" s="5"/>
      <c r="Q15" s="5">
        <f>P15-R15</f>
        <v>0</v>
      </c>
      <c r="R15" s="5"/>
      <c r="S15" s="5"/>
      <c r="T15" s="1"/>
      <c r="U15" s="1">
        <f t="shared" si="7"/>
        <v>12.297297297297296</v>
      </c>
      <c r="V15" s="1">
        <f t="shared" si="8"/>
        <v>12.297297297297296</v>
      </c>
      <c r="W15" s="1">
        <v>6.4</v>
      </c>
      <c r="X15" s="1">
        <v>9.6</v>
      </c>
      <c r="Y15" s="1">
        <v>9.8000000000000007</v>
      </c>
      <c r="Z15" s="1">
        <v>7.6</v>
      </c>
      <c r="AA15" s="1">
        <v>7.6</v>
      </c>
      <c r="AB15" s="1">
        <v>8.4</v>
      </c>
      <c r="AC15" s="1"/>
      <c r="AD15" s="20">
        <f t="shared" si="9"/>
        <v>0</v>
      </c>
      <c r="AE15" s="20">
        <f t="shared" si="10"/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0" t="s">
        <v>47</v>
      </c>
      <c r="B16" s="10" t="s">
        <v>40</v>
      </c>
      <c r="C16" s="10">
        <v>30</v>
      </c>
      <c r="D16" s="10"/>
      <c r="E16" s="10">
        <v>30</v>
      </c>
      <c r="F16" s="10"/>
      <c r="G16" s="11">
        <v>0</v>
      </c>
      <c r="H16" s="10" t="e">
        <v>#N/A</v>
      </c>
      <c r="I16" s="10" t="s">
        <v>41</v>
      </c>
      <c r="J16" s="10">
        <v>30</v>
      </c>
      <c r="K16" s="10">
        <f t="shared" si="2"/>
        <v>0</v>
      </c>
      <c r="L16" s="10">
        <f t="shared" si="3"/>
        <v>0</v>
      </c>
      <c r="M16" s="10">
        <v>30</v>
      </c>
      <c r="N16" s="10"/>
      <c r="O16" s="10">
        <f t="shared" si="4"/>
        <v>0</v>
      </c>
      <c r="P16" s="12"/>
      <c r="Q16" s="12"/>
      <c r="R16" s="12"/>
      <c r="S16" s="12"/>
      <c r="T16" s="10"/>
      <c r="U16" s="10" t="e">
        <f t="shared" si="7"/>
        <v>#DIV/0!</v>
      </c>
      <c r="V16" s="10" t="e">
        <f t="shared" si="8"/>
        <v>#DIV/0!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/>
      <c r="AD16" s="23">
        <f t="shared" si="9"/>
        <v>0</v>
      </c>
      <c r="AE16" s="23">
        <f t="shared" si="10"/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3" t="s">
        <v>48</v>
      </c>
      <c r="B17" s="13" t="s">
        <v>40</v>
      </c>
      <c r="C17" s="13">
        <v>30</v>
      </c>
      <c r="D17" s="13">
        <v>1</v>
      </c>
      <c r="E17" s="13">
        <v>30</v>
      </c>
      <c r="F17" s="13"/>
      <c r="G17" s="14">
        <v>0</v>
      </c>
      <c r="H17" s="13" t="e">
        <v>#N/A</v>
      </c>
      <c r="I17" s="13" t="s">
        <v>32</v>
      </c>
      <c r="J17" s="13">
        <v>30</v>
      </c>
      <c r="K17" s="13">
        <f t="shared" si="2"/>
        <v>0</v>
      </c>
      <c r="L17" s="13">
        <f t="shared" si="3"/>
        <v>0</v>
      </c>
      <c r="M17" s="13">
        <v>30</v>
      </c>
      <c r="N17" s="13"/>
      <c r="O17" s="13">
        <f t="shared" si="4"/>
        <v>0</v>
      </c>
      <c r="P17" s="15"/>
      <c r="Q17" s="15"/>
      <c r="R17" s="15"/>
      <c r="S17" s="15"/>
      <c r="T17" s="13"/>
      <c r="U17" s="13" t="e">
        <f t="shared" si="7"/>
        <v>#DIV/0!</v>
      </c>
      <c r="V17" s="13" t="e">
        <f t="shared" si="8"/>
        <v>#DIV/0!</v>
      </c>
      <c r="W17" s="13">
        <v>0.2</v>
      </c>
      <c r="X17" s="13">
        <v>0.2</v>
      </c>
      <c r="Y17" s="13">
        <v>0</v>
      </c>
      <c r="Z17" s="13">
        <v>0</v>
      </c>
      <c r="AA17" s="13">
        <v>0</v>
      </c>
      <c r="AB17" s="13">
        <v>0</v>
      </c>
      <c r="AC17" s="13" t="s">
        <v>49</v>
      </c>
      <c r="AD17" s="24">
        <f t="shared" si="9"/>
        <v>0</v>
      </c>
      <c r="AE17" s="24">
        <f t="shared" si="10"/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0" t="s">
        <v>50</v>
      </c>
      <c r="B18" s="10" t="s">
        <v>40</v>
      </c>
      <c r="C18" s="10">
        <v>250</v>
      </c>
      <c r="D18" s="10"/>
      <c r="E18" s="10">
        <v>250</v>
      </c>
      <c r="F18" s="10"/>
      <c r="G18" s="11">
        <v>0</v>
      </c>
      <c r="H18" s="10" t="e">
        <v>#N/A</v>
      </c>
      <c r="I18" s="10" t="s">
        <v>41</v>
      </c>
      <c r="J18" s="10">
        <v>250</v>
      </c>
      <c r="K18" s="10">
        <f t="shared" si="2"/>
        <v>0</v>
      </c>
      <c r="L18" s="10">
        <f t="shared" si="3"/>
        <v>0</v>
      </c>
      <c r="M18" s="10">
        <v>250</v>
      </c>
      <c r="N18" s="10"/>
      <c r="O18" s="10">
        <f t="shared" si="4"/>
        <v>0</v>
      </c>
      <c r="P18" s="12"/>
      <c r="Q18" s="12"/>
      <c r="R18" s="12"/>
      <c r="S18" s="12"/>
      <c r="T18" s="10"/>
      <c r="U18" s="10" t="e">
        <f t="shared" si="7"/>
        <v>#DIV/0!</v>
      </c>
      <c r="V18" s="10" t="e">
        <f t="shared" si="8"/>
        <v>#DIV/0!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/>
      <c r="AD18" s="23">
        <f t="shared" si="9"/>
        <v>0</v>
      </c>
      <c r="AE18" s="23">
        <f t="shared" si="10"/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0" t="s">
        <v>51</v>
      </c>
      <c r="B19" s="10" t="s">
        <v>40</v>
      </c>
      <c r="C19" s="10">
        <v>120</v>
      </c>
      <c r="D19" s="10"/>
      <c r="E19" s="10">
        <v>120</v>
      </c>
      <c r="F19" s="10"/>
      <c r="G19" s="11">
        <v>0</v>
      </c>
      <c r="H19" s="10" t="e">
        <v>#N/A</v>
      </c>
      <c r="I19" s="10" t="s">
        <v>41</v>
      </c>
      <c r="J19" s="10">
        <v>120</v>
      </c>
      <c r="K19" s="10">
        <f t="shared" si="2"/>
        <v>0</v>
      </c>
      <c r="L19" s="10">
        <f t="shared" si="3"/>
        <v>0</v>
      </c>
      <c r="M19" s="10">
        <v>120</v>
      </c>
      <c r="N19" s="10"/>
      <c r="O19" s="10">
        <f t="shared" si="4"/>
        <v>0</v>
      </c>
      <c r="P19" s="12"/>
      <c r="Q19" s="12"/>
      <c r="R19" s="12"/>
      <c r="S19" s="12"/>
      <c r="T19" s="10"/>
      <c r="U19" s="10" t="e">
        <f t="shared" si="7"/>
        <v>#DIV/0!</v>
      </c>
      <c r="V19" s="10" t="e">
        <f t="shared" si="8"/>
        <v>#DIV/0!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/>
      <c r="AD19" s="23">
        <f t="shared" si="9"/>
        <v>0</v>
      </c>
      <c r="AE19" s="23">
        <f t="shared" si="10"/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40</v>
      </c>
      <c r="C20" s="1">
        <v>183</v>
      </c>
      <c r="D20" s="1">
        <v>18</v>
      </c>
      <c r="E20" s="1">
        <v>154</v>
      </c>
      <c r="F20" s="1">
        <v>34</v>
      </c>
      <c r="G20" s="6">
        <v>0.3</v>
      </c>
      <c r="H20" s="1">
        <v>40</v>
      </c>
      <c r="I20" s="1" t="s">
        <v>32</v>
      </c>
      <c r="J20" s="1">
        <v>155</v>
      </c>
      <c r="K20" s="1">
        <f t="shared" si="2"/>
        <v>-1</v>
      </c>
      <c r="L20" s="1">
        <f t="shared" si="3"/>
        <v>22</v>
      </c>
      <c r="M20" s="1">
        <v>132</v>
      </c>
      <c r="N20" s="1">
        <v>25.400000000000009</v>
      </c>
      <c r="O20" s="1">
        <f t="shared" si="4"/>
        <v>4.4000000000000004</v>
      </c>
      <c r="P20" s="5"/>
      <c r="Q20" s="5">
        <f>P20-R20</f>
        <v>0</v>
      </c>
      <c r="R20" s="5"/>
      <c r="S20" s="5"/>
      <c r="T20" s="1"/>
      <c r="U20" s="1">
        <f t="shared" si="7"/>
        <v>13.5</v>
      </c>
      <c r="V20" s="1">
        <f t="shared" si="8"/>
        <v>13.5</v>
      </c>
      <c r="W20" s="1">
        <v>5.4</v>
      </c>
      <c r="X20" s="1">
        <v>6</v>
      </c>
      <c r="Y20" s="1">
        <v>5.4</v>
      </c>
      <c r="Z20" s="1">
        <v>5.4</v>
      </c>
      <c r="AA20" s="1">
        <v>5.944600000000003</v>
      </c>
      <c r="AB20" s="1">
        <v>6.7446000000000002</v>
      </c>
      <c r="AC20" s="1"/>
      <c r="AD20" s="20">
        <f t="shared" si="9"/>
        <v>0</v>
      </c>
      <c r="AE20" s="20">
        <f t="shared" si="10"/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3" t="s">
        <v>53</v>
      </c>
      <c r="B21" s="13" t="s">
        <v>40</v>
      </c>
      <c r="C21" s="13">
        <v>300</v>
      </c>
      <c r="D21" s="13"/>
      <c r="E21" s="13">
        <v>300</v>
      </c>
      <c r="F21" s="13"/>
      <c r="G21" s="14">
        <v>0</v>
      </c>
      <c r="H21" s="13" t="e">
        <v>#N/A</v>
      </c>
      <c r="I21" s="13" t="s">
        <v>32</v>
      </c>
      <c r="J21" s="13">
        <v>300</v>
      </c>
      <c r="K21" s="13">
        <f t="shared" si="2"/>
        <v>0</v>
      </c>
      <c r="L21" s="13">
        <f t="shared" si="3"/>
        <v>0</v>
      </c>
      <c r="M21" s="13">
        <v>300</v>
      </c>
      <c r="N21" s="13"/>
      <c r="O21" s="13">
        <f t="shared" si="4"/>
        <v>0</v>
      </c>
      <c r="P21" s="15"/>
      <c r="Q21" s="15"/>
      <c r="R21" s="15"/>
      <c r="S21" s="15"/>
      <c r="T21" s="13"/>
      <c r="U21" s="13" t="e">
        <f t="shared" si="7"/>
        <v>#DIV/0!</v>
      </c>
      <c r="V21" s="13" t="e">
        <f t="shared" si="8"/>
        <v>#DIV/0!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 t="s">
        <v>49</v>
      </c>
      <c r="AD21" s="24">
        <f t="shared" si="9"/>
        <v>0</v>
      </c>
      <c r="AE21" s="24">
        <f t="shared" si="10"/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54</v>
      </c>
      <c r="B22" s="1" t="s">
        <v>40</v>
      </c>
      <c r="C22" s="1">
        <v>169</v>
      </c>
      <c r="D22" s="1">
        <v>75</v>
      </c>
      <c r="E22" s="1">
        <v>98</v>
      </c>
      <c r="F22" s="1">
        <v>137</v>
      </c>
      <c r="G22" s="6">
        <v>0.17</v>
      </c>
      <c r="H22" s="1">
        <v>180</v>
      </c>
      <c r="I22" s="1" t="s">
        <v>32</v>
      </c>
      <c r="J22" s="1">
        <v>97</v>
      </c>
      <c r="K22" s="1">
        <f t="shared" si="2"/>
        <v>1</v>
      </c>
      <c r="L22" s="1">
        <f t="shared" si="3"/>
        <v>98</v>
      </c>
      <c r="M22" s="1"/>
      <c r="N22" s="1">
        <v>24.800000000000011</v>
      </c>
      <c r="O22" s="1">
        <f t="shared" si="4"/>
        <v>19.600000000000001</v>
      </c>
      <c r="P22" s="5">
        <f>12*O22-N22-F22</f>
        <v>73.400000000000006</v>
      </c>
      <c r="Q22" s="5">
        <f>P22-R22</f>
        <v>73.400000000000006</v>
      </c>
      <c r="R22" s="5"/>
      <c r="S22" s="5"/>
      <c r="T22" s="1"/>
      <c r="U22" s="1">
        <f t="shared" si="7"/>
        <v>12</v>
      </c>
      <c r="V22" s="1">
        <f t="shared" si="8"/>
        <v>8.2551020408163271</v>
      </c>
      <c r="W22" s="1">
        <v>16.8</v>
      </c>
      <c r="X22" s="1">
        <v>18.399999999999999</v>
      </c>
      <c r="Y22" s="1">
        <v>21.4</v>
      </c>
      <c r="Z22" s="1">
        <v>21</v>
      </c>
      <c r="AA22" s="1">
        <v>21.2</v>
      </c>
      <c r="AB22" s="1">
        <v>23.2</v>
      </c>
      <c r="AC22" s="1"/>
      <c r="AD22" s="20">
        <f t="shared" si="9"/>
        <v>12</v>
      </c>
      <c r="AE22" s="20">
        <f t="shared" si="10"/>
        <v>0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0" t="s">
        <v>55</v>
      </c>
      <c r="B23" s="10" t="s">
        <v>40</v>
      </c>
      <c r="C23" s="10">
        <v>300</v>
      </c>
      <c r="D23" s="10"/>
      <c r="E23" s="10">
        <v>300</v>
      </c>
      <c r="F23" s="10"/>
      <c r="G23" s="11">
        <v>0</v>
      </c>
      <c r="H23" s="10" t="e">
        <v>#N/A</v>
      </c>
      <c r="I23" s="10" t="s">
        <v>41</v>
      </c>
      <c r="J23" s="10">
        <v>300</v>
      </c>
      <c r="K23" s="10">
        <f t="shared" si="2"/>
        <v>0</v>
      </c>
      <c r="L23" s="10">
        <f t="shared" si="3"/>
        <v>0</v>
      </c>
      <c r="M23" s="10">
        <v>300</v>
      </c>
      <c r="N23" s="10"/>
      <c r="O23" s="10">
        <f t="shared" si="4"/>
        <v>0</v>
      </c>
      <c r="P23" s="12"/>
      <c r="Q23" s="12"/>
      <c r="R23" s="12"/>
      <c r="S23" s="12"/>
      <c r="T23" s="10"/>
      <c r="U23" s="10" t="e">
        <f t="shared" si="7"/>
        <v>#DIV/0!</v>
      </c>
      <c r="V23" s="10" t="e">
        <f t="shared" si="8"/>
        <v>#DIV/0!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/>
      <c r="AD23" s="23">
        <f t="shared" si="9"/>
        <v>0</v>
      </c>
      <c r="AE23" s="23">
        <f t="shared" si="10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0" t="s">
        <v>56</v>
      </c>
      <c r="B24" s="10" t="s">
        <v>40</v>
      </c>
      <c r="C24" s="10">
        <v>220</v>
      </c>
      <c r="D24" s="10"/>
      <c r="E24" s="10">
        <v>220</v>
      </c>
      <c r="F24" s="10"/>
      <c r="G24" s="11">
        <v>0</v>
      </c>
      <c r="H24" s="10" t="e">
        <v>#N/A</v>
      </c>
      <c r="I24" s="10" t="s">
        <v>41</v>
      </c>
      <c r="J24" s="10">
        <v>220</v>
      </c>
      <c r="K24" s="10">
        <f t="shared" si="2"/>
        <v>0</v>
      </c>
      <c r="L24" s="10">
        <f t="shared" si="3"/>
        <v>0</v>
      </c>
      <c r="M24" s="10">
        <v>220</v>
      </c>
      <c r="N24" s="10"/>
      <c r="O24" s="10">
        <f t="shared" si="4"/>
        <v>0</v>
      </c>
      <c r="P24" s="12"/>
      <c r="Q24" s="12"/>
      <c r="R24" s="12"/>
      <c r="S24" s="12"/>
      <c r="T24" s="10"/>
      <c r="U24" s="10" t="e">
        <f t="shared" si="7"/>
        <v>#DIV/0!</v>
      </c>
      <c r="V24" s="10" t="e">
        <f t="shared" si="8"/>
        <v>#DIV/0!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/>
      <c r="AD24" s="23">
        <f t="shared" si="9"/>
        <v>0</v>
      </c>
      <c r="AE24" s="23">
        <f t="shared" si="10"/>
        <v>0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0" t="s">
        <v>57</v>
      </c>
      <c r="B25" s="10" t="s">
        <v>40</v>
      </c>
      <c r="C25" s="10">
        <v>120</v>
      </c>
      <c r="D25" s="10"/>
      <c r="E25" s="10">
        <v>120</v>
      </c>
      <c r="F25" s="10"/>
      <c r="G25" s="11">
        <v>0</v>
      </c>
      <c r="H25" s="10" t="e">
        <v>#N/A</v>
      </c>
      <c r="I25" s="10" t="s">
        <v>41</v>
      </c>
      <c r="J25" s="10">
        <v>120</v>
      </c>
      <c r="K25" s="10">
        <f t="shared" si="2"/>
        <v>0</v>
      </c>
      <c r="L25" s="10">
        <f t="shared" si="3"/>
        <v>0</v>
      </c>
      <c r="M25" s="10">
        <v>120</v>
      </c>
      <c r="N25" s="10"/>
      <c r="O25" s="10">
        <f t="shared" si="4"/>
        <v>0</v>
      </c>
      <c r="P25" s="12"/>
      <c r="Q25" s="12"/>
      <c r="R25" s="12"/>
      <c r="S25" s="12"/>
      <c r="T25" s="10"/>
      <c r="U25" s="10" t="e">
        <f t="shared" si="7"/>
        <v>#DIV/0!</v>
      </c>
      <c r="V25" s="10" t="e">
        <f t="shared" si="8"/>
        <v>#DIV/0!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/>
      <c r="AD25" s="23">
        <f t="shared" si="9"/>
        <v>0</v>
      </c>
      <c r="AE25" s="23">
        <f t="shared" si="10"/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0" t="s">
        <v>58</v>
      </c>
      <c r="B26" s="10" t="s">
        <v>40</v>
      </c>
      <c r="C26" s="10">
        <v>172</v>
      </c>
      <c r="D26" s="10"/>
      <c r="E26" s="10">
        <v>172</v>
      </c>
      <c r="F26" s="10"/>
      <c r="G26" s="11">
        <v>0</v>
      </c>
      <c r="H26" s="10" t="e">
        <v>#N/A</v>
      </c>
      <c r="I26" s="10" t="s">
        <v>41</v>
      </c>
      <c r="J26" s="10">
        <v>172</v>
      </c>
      <c r="K26" s="10">
        <f t="shared" si="2"/>
        <v>0</v>
      </c>
      <c r="L26" s="10">
        <f t="shared" si="3"/>
        <v>0</v>
      </c>
      <c r="M26" s="10">
        <v>172</v>
      </c>
      <c r="N26" s="10"/>
      <c r="O26" s="10">
        <f t="shared" si="4"/>
        <v>0</v>
      </c>
      <c r="P26" s="12"/>
      <c r="Q26" s="12"/>
      <c r="R26" s="12"/>
      <c r="S26" s="12"/>
      <c r="T26" s="10"/>
      <c r="U26" s="10" t="e">
        <f t="shared" si="7"/>
        <v>#DIV/0!</v>
      </c>
      <c r="V26" s="10" t="e">
        <f t="shared" si="8"/>
        <v>#DIV/0!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/>
      <c r="AD26" s="23">
        <f t="shared" si="9"/>
        <v>0</v>
      </c>
      <c r="AE26" s="23">
        <f t="shared" si="10"/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0" t="s">
        <v>59</v>
      </c>
      <c r="B27" s="10" t="s">
        <v>40</v>
      </c>
      <c r="C27" s="10">
        <v>102</v>
      </c>
      <c r="D27" s="10"/>
      <c r="E27" s="10">
        <v>102</v>
      </c>
      <c r="F27" s="10"/>
      <c r="G27" s="11">
        <v>0</v>
      </c>
      <c r="H27" s="10" t="e">
        <v>#N/A</v>
      </c>
      <c r="I27" s="10" t="s">
        <v>41</v>
      </c>
      <c r="J27" s="10">
        <v>102</v>
      </c>
      <c r="K27" s="10">
        <f t="shared" si="2"/>
        <v>0</v>
      </c>
      <c r="L27" s="10">
        <f t="shared" si="3"/>
        <v>0</v>
      </c>
      <c r="M27" s="10">
        <v>102</v>
      </c>
      <c r="N27" s="10"/>
      <c r="O27" s="10">
        <f t="shared" si="4"/>
        <v>0</v>
      </c>
      <c r="P27" s="12"/>
      <c r="Q27" s="12"/>
      <c r="R27" s="12"/>
      <c r="S27" s="12"/>
      <c r="T27" s="10"/>
      <c r="U27" s="10" t="e">
        <f t="shared" si="7"/>
        <v>#DIV/0!</v>
      </c>
      <c r="V27" s="10" t="e">
        <f t="shared" si="8"/>
        <v>#DIV/0!</v>
      </c>
      <c r="W27" s="10">
        <v>0</v>
      </c>
      <c r="X27" s="10">
        <v>0</v>
      </c>
      <c r="Y27" s="10">
        <v>0</v>
      </c>
      <c r="Z27" s="10">
        <v>-0.2</v>
      </c>
      <c r="AA27" s="10">
        <v>-0.4</v>
      </c>
      <c r="AB27" s="10">
        <v>0</v>
      </c>
      <c r="AC27" s="10"/>
      <c r="AD27" s="23">
        <f t="shared" si="9"/>
        <v>0</v>
      </c>
      <c r="AE27" s="23">
        <f t="shared" si="10"/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3" t="s">
        <v>60</v>
      </c>
      <c r="B28" s="13" t="s">
        <v>40</v>
      </c>
      <c r="C28" s="13">
        <v>24</v>
      </c>
      <c r="D28" s="13"/>
      <c r="E28" s="13">
        <v>24</v>
      </c>
      <c r="F28" s="13"/>
      <c r="G28" s="14">
        <v>0</v>
      </c>
      <c r="H28" s="13" t="e">
        <v>#N/A</v>
      </c>
      <c r="I28" s="13" t="s">
        <v>32</v>
      </c>
      <c r="J28" s="13">
        <v>24</v>
      </c>
      <c r="K28" s="13">
        <f t="shared" si="2"/>
        <v>0</v>
      </c>
      <c r="L28" s="13">
        <f t="shared" si="3"/>
        <v>0</v>
      </c>
      <c r="M28" s="13">
        <v>24</v>
      </c>
      <c r="N28" s="13"/>
      <c r="O28" s="13">
        <f t="shared" si="4"/>
        <v>0</v>
      </c>
      <c r="P28" s="15"/>
      <c r="Q28" s="15"/>
      <c r="R28" s="15"/>
      <c r="S28" s="15"/>
      <c r="T28" s="13"/>
      <c r="U28" s="13" t="e">
        <f t="shared" si="7"/>
        <v>#DIV/0!</v>
      </c>
      <c r="V28" s="13" t="e">
        <f t="shared" si="8"/>
        <v>#DIV/0!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 t="s">
        <v>49</v>
      </c>
      <c r="AD28" s="24">
        <f t="shared" si="9"/>
        <v>0</v>
      </c>
      <c r="AE28" s="24">
        <f t="shared" si="10"/>
        <v>0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3" t="s">
        <v>61</v>
      </c>
      <c r="B29" s="13" t="s">
        <v>40</v>
      </c>
      <c r="C29" s="13">
        <v>96</v>
      </c>
      <c r="D29" s="13"/>
      <c r="E29" s="13">
        <v>96</v>
      </c>
      <c r="F29" s="13"/>
      <c r="G29" s="14">
        <v>0</v>
      </c>
      <c r="H29" s="13" t="e">
        <v>#N/A</v>
      </c>
      <c r="I29" s="13" t="s">
        <v>32</v>
      </c>
      <c r="J29" s="13">
        <v>96</v>
      </c>
      <c r="K29" s="13">
        <f t="shared" si="2"/>
        <v>0</v>
      </c>
      <c r="L29" s="13">
        <f t="shared" si="3"/>
        <v>0</v>
      </c>
      <c r="M29" s="13">
        <v>96</v>
      </c>
      <c r="N29" s="13"/>
      <c r="O29" s="13">
        <f t="shared" si="4"/>
        <v>0</v>
      </c>
      <c r="P29" s="15"/>
      <c r="Q29" s="15"/>
      <c r="R29" s="15"/>
      <c r="S29" s="15"/>
      <c r="T29" s="13"/>
      <c r="U29" s="13" t="e">
        <f t="shared" si="7"/>
        <v>#DIV/0!</v>
      </c>
      <c r="V29" s="13" t="e">
        <f t="shared" si="8"/>
        <v>#DIV/0!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 t="s">
        <v>49</v>
      </c>
      <c r="AD29" s="24">
        <f t="shared" si="9"/>
        <v>0</v>
      </c>
      <c r="AE29" s="24">
        <f t="shared" si="10"/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31</v>
      </c>
      <c r="C30" s="1">
        <v>2709.346</v>
      </c>
      <c r="D30" s="1">
        <v>2214.6219999999998</v>
      </c>
      <c r="E30" s="1">
        <v>1944.9829999999999</v>
      </c>
      <c r="F30" s="1">
        <v>2564.9870000000001</v>
      </c>
      <c r="G30" s="6">
        <v>1</v>
      </c>
      <c r="H30" s="1">
        <v>55</v>
      </c>
      <c r="I30" s="1" t="s">
        <v>32</v>
      </c>
      <c r="J30" s="1">
        <v>1822.75</v>
      </c>
      <c r="K30" s="1">
        <f t="shared" si="2"/>
        <v>122.23299999999995</v>
      </c>
      <c r="L30" s="1">
        <f t="shared" si="3"/>
        <v>1944.9829999999999</v>
      </c>
      <c r="M30" s="1"/>
      <c r="N30" s="1">
        <v>1309.3848</v>
      </c>
      <c r="O30" s="1">
        <f t="shared" si="4"/>
        <v>388.9966</v>
      </c>
      <c r="P30" s="5">
        <f>12.4*O30-N30-F30</f>
        <v>949.1860400000005</v>
      </c>
      <c r="Q30" s="5">
        <f t="shared" ref="Q30:Q31" si="13">P30-R30</f>
        <v>949.1860400000005</v>
      </c>
      <c r="R30" s="5"/>
      <c r="S30" s="5"/>
      <c r="T30" s="1"/>
      <c r="U30" s="1">
        <f t="shared" si="7"/>
        <v>12.4</v>
      </c>
      <c r="V30" s="1">
        <f t="shared" si="8"/>
        <v>9.9599117318763195</v>
      </c>
      <c r="W30" s="1">
        <v>388.94479999999999</v>
      </c>
      <c r="X30" s="1">
        <v>446.58199999999999</v>
      </c>
      <c r="Y30" s="1">
        <v>452.84640000000002</v>
      </c>
      <c r="Z30" s="1">
        <v>395.49599999999998</v>
      </c>
      <c r="AA30" s="1">
        <v>380.93299999999999</v>
      </c>
      <c r="AB30" s="1">
        <v>385.9504</v>
      </c>
      <c r="AC30" s="1"/>
      <c r="AD30" s="20">
        <f t="shared" si="9"/>
        <v>949</v>
      </c>
      <c r="AE30" s="20">
        <f t="shared" si="10"/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31</v>
      </c>
      <c r="C31" s="1">
        <v>4835.9849999999997</v>
      </c>
      <c r="D31" s="1">
        <v>4713.5330000000004</v>
      </c>
      <c r="E31" s="1">
        <v>3661.2289999999998</v>
      </c>
      <c r="F31" s="1">
        <v>5409.5529999999999</v>
      </c>
      <c r="G31" s="6">
        <v>1</v>
      </c>
      <c r="H31" s="1">
        <v>50</v>
      </c>
      <c r="I31" s="1" t="s">
        <v>32</v>
      </c>
      <c r="J31" s="1">
        <v>3622.9650000000001</v>
      </c>
      <c r="K31" s="1">
        <f t="shared" si="2"/>
        <v>38.263999999999669</v>
      </c>
      <c r="L31" s="1">
        <f t="shared" si="3"/>
        <v>3661.2289999999998</v>
      </c>
      <c r="M31" s="1"/>
      <c r="N31" s="1">
        <v>889.32540000000063</v>
      </c>
      <c r="O31" s="1">
        <f t="shared" si="4"/>
        <v>732.24579999999992</v>
      </c>
      <c r="P31" s="5">
        <f>13.4*O31-N31-F31</f>
        <v>3513.2153199999993</v>
      </c>
      <c r="Q31" s="5">
        <f t="shared" si="13"/>
        <v>1513.2153199999993</v>
      </c>
      <c r="R31" s="5">
        <v>2000</v>
      </c>
      <c r="S31" s="5"/>
      <c r="T31" s="1"/>
      <c r="U31" s="1">
        <f t="shared" si="7"/>
        <v>13.400000000000002</v>
      </c>
      <c r="V31" s="1">
        <f t="shared" si="8"/>
        <v>8.6021366049487771</v>
      </c>
      <c r="W31" s="1">
        <v>649.49340000000007</v>
      </c>
      <c r="X31" s="1">
        <v>701.34579999999994</v>
      </c>
      <c r="Y31" s="1">
        <v>694.72979999999995</v>
      </c>
      <c r="Z31" s="1">
        <v>690.21119999999996</v>
      </c>
      <c r="AA31" s="1">
        <v>748.51880000000006</v>
      </c>
      <c r="AB31" s="1">
        <v>655.62360000000001</v>
      </c>
      <c r="AC31" s="1"/>
      <c r="AD31" s="20">
        <f t="shared" si="9"/>
        <v>1513</v>
      </c>
      <c r="AE31" s="20">
        <f t="shared" si="10"/>
        <v>2000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0" t="s">
        <v>64</v>
      </c>
      <c r="B32" s="10" t="s">
        <v>31</v>
      </c>
      <c r="C32" s="10">
        <v>5.29</v>
      </c>
      <c r="D32" s="10"/>
      <c r="E32" s="10"/>
      <c r="F32" s="10"/>
      <c r="G32" s="11">
        <v>0</v>
      </c>
      <c r="H32" s="10">
        <v>55</v>
      </c>
      <c r="I32" s="10" t="s">
        <v>41</v>
      </c>
      <c r="J32" s="10"/>
      <c r="K32" s="10">
        <f t="shared" si="2"/>
        <v>0</v>
      </c>
      <c r="L32" s="10">
        <f t="shared" si="3"/>
        <v>0</v>
      </c>
      <c r="M32" s="10"/>
      <c r="N32" s="10"/>
      <c r="O32" s="10">
        <f t="shared" si="4"/>
        <v>0</v>
      </c>
      <c r="P32" s="12"/>
      <c r="Q32" s="12"/>
      <c r="R32" s="12"/>
      <c r="S32" s="12"/>
      <c r="T32" s="10"/>
      <c r="U32" s="10" t="e">
        <f t="shared" si="7"/>
        <v>#DIV/0!</v>
      </c>
      <c r="V32" s="10" t="e">
        <f t="shared" si="8"/>
        <v>#DIV/0!</v>
      </c>
      <c r="W32" s="10">
        <v>0.52800000000000002</v>
      </c>
      <c r="X32" s="10">
        <v>2.4611999999999998</v>
      </c>
      <c r="Y32" s="10">
        <v>4.0602</v>
      </c>
      <c r="Z32" s="10">
        <v>12.549799999999999</v>
      </c>
      <c r="AA32" s="10">
        <v>11.4788</v>
      </c>
      <c r="AB32" s="10">
        <v>8.7878000000000007</v>
      </c>
      <c r="AC32" s="10" t="s">
        <v>65</v>
      </c>
      <c r="AD32" s="23">
        <f t="shared" si="9"/>
        <v>0</v>
      </c>
      <c r="AE32" s="23">
        <f t="shared" si="10"/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31</v>
      </c>
      <c r="C33" s="1">
        <v>4666.5259999999998</v>
      </c>
      <c r="D33" s="1">
        <v>2214.0709999999999</v>
      </c>
      <c r="E33" s="1">
        <v>3010.748</v>
      </c>
      <c r="F33" s="1">
        <v>3377.9949999999999</v>
      </c>
      <c r="G33" s="6">
        <v>1</v>
      </c>
      <c r="H33" s="1">
        <v>55</v>
      </c>
      <c r="I33" s="1" t="s">
        <v>32</v>
      </c>
      <c r="J33" s="1">
        <v>2831.45</v>
      </c>
      <c r="K33" s="1">
        <f t="shared" si="2"/>
        <v>179.29800000000023</v>
      </c>
      <c r="L33" s="1">
        <f t="shared" si="3"/>
        <v>3010.748</v>
      </c>
      <c r="M33" s="1"/>
      <c r="N33" s="1">
        <v>2383.7534000000001</v>
      </c>
      <c r="O33" s="1">
        <f t="shared" si="4"/>
        <v>602.14959999999996</v>
      </c>
      <c r="P33" s="5">
        <f>12.4*O33-N33-F33</f>
        <v>1704.9066400000002</v>
      </c>
      <c r="Q33" s="5">
        <f>P33-R33</f>
        <v>1704.9066400000002</v>
      </c>
      <c r="R33" s="5"/>
      <c r="S33" s="5"/>
      <c r="T33" s="1"/>
      <c r="U33" s="1">
        <f t="shared" si="7"/>
        <v>12.400000000000002</v>
      </c>
      <c r="V33" s="1">
        <f t="shared" si="8"/>
        <v>9.5686327782996123</v>
      </c>
      <c r="W33" s="1">
        <v>577.72439999999995</v>
      </c>
      <c r="X33" s="1">
        <v>621.51120000000003</v>
      </c>
      <c r="Y33" s="1">
        <v>653.15280000000007</v>
      </c>
      <c r="Z33" s="1">
        <v>629.28620000000001</v>
      </c>
      <c r="AA33" s="1">
        <v>593.61840000000007</v>
      </c>
      <c r="AB33" s="1">
        <v>549.94539999999995</v>
      </c>
      <c r="AC33" s="1"/>
      <c r="AD33" s="20">
        <f t="shared" si="9"/>
        <v>1705</v>
      </c>
      <c r="AE33" s="20">
        <f t="shared" si="10"/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3" t="s">
        <v>67</v>
      </c>
      <c r="B34" s="13" t="s">
        <v>31</v>
      </c>
      <c r="C34" s="13"/>
      <c r="D34" s="13"/>
      <c r="E34" s="13"/>
      <c r="F34" s="13"/>
      <c r="G34" s="14">
        <v>0</v>
      </c>
      <c r="H34" s="13">
        <v>60</v>
      </c>
      <c r="I34" s="13" t="s">
        <v>32</v>
      </c>
      <c r="J34" s="13"/>
      <c r="K34" s="13">
        <f t="shared" si="2"/>
        <v>0</v>
      </c>
      <c r="L34" s="13">
        <f t="shared" si="3"/>
        <v>0</v>
      </c>
      <c r="M34" s="13"/>
      <c r="N34" s="13"/>
      <c r="O34" s="13">
        <f t="shared" si="4"/>
        <v>0</v>
      </c>
      <c r="P34" s="15"/>
      <c r="Q34" s="15"/>
      <c r="R34" s="15"/>
      <c r="S34" s="15"/>
      <c r="T34" s="13"/>
      <c r="U34" s="13" t="e">
        <f t="shared" si="7"/>
        <v>#DIV/0!</v>
      </c>
      <c r="V34" s="13" t="e">
        <f t="shared" si="8"/>
        <v>#DIV/0!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 t="s">
        <v>68</v>
      </c>
      <c r="AD34" s="24">
        <f t="shared" si="9"/>
        <v>0</v>
      </c>
      <c r="AE34" s="24">
        <f t="shared" si="10"/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31</v>
      </c>
      <c r="C35" s="1">
        <v>9611.1849999999995</v>
      </c>
      <c r="D35" s="1">
        <v>2317.9499999999998</v>
      </c>
      <c r="E35" s="1">
        <v>4899.2250000000004</v>
      </c>
      <c r="F35" s="1">
        <v>5842.49</v>
      </c>
      <c r="G35" s="6">
        <v>1</v>
      </c>
      <c r="H35" s="1">
        <v>60</v>
      </c>
      <c r="I35" s="1" t="s">
        <v>32</v>
      </c>
      <c r="J35" s="1">
        <v>4798.5680000000002</v>
      </c>
      <c r="K35" s="1">
        <f t="shared" si="2"/>
        <v>100.65700000000015</v>
      </c>
      <c r="L35" s="1">
        <f t="shared" si="3"/>
        <v>4899.2250000000004</v>
      </c>
      <c r="M35" s="1"/>
      <c r="N35" s="1">
        <v>2797.3700000000008</v>
      </c>
      <c r="O35" s="1">
        <f t="shared" si="4"/>
        <v>979.84500000000003</v>
      </c>
      <c r="P35" s="5">
        <f>13.4*O35-N35-F35</f>
        <v>4490.0630000000001</v>
      </c>
      <c r="Q35" s="5">
        <f>P35-R35</f>
        <v>2490.0630000000001</v>
      </c>
      <c r="R35" s="5">
        <v>2000</v>
      </c>
      <c r="S35" s="5"/>
      <c r="T35" s="1"/>
      <c r="U35" s="1">
        <f t="shared" si="7"/>
        <v>13.4</v>
      </c>
      <c r="V35" s="1">
        <f t="shared" si="8"/>
        <v>8.8175782904438975</v>
      </c>
      <c r="W35" s="1">
        <v>914.92900000000009</v>
      </c>
      <c r="X35" s="1">
        <v>819.21640000000002</v>
      </c>
      <c r="Y35" s="1">
        <v>831.64660000000003</v>
      </c>
      <c r="Z35" s="1">
        <v>1062.8136</v>
      </c>
      <c r="AA35" s="1">
        <v>956.01659999999993</v>
      </c>
      <c r="AB35" s="1">
        <v>945.92060000000004</v>
      </c>
      <c r="AC35" s="1"/>
      <c r="AD35" s="20">
        <f t="shared" si="9"/>
        <v>2490</v>
      </c>
      <c r="AE35" s="20">
        <f t="shared" si="10"/>
        <v>2000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3" t="s">
        <v>70</v>
      </c>
      <c r="B36" s="13" t="s">
        <v>31</v>
      </c>
      <c r="C36" s="13"/>
      <c r="D36" s="13"/>
      <c r="E36" s="13">
        <v>-0.89</v>
      </c>
      <c r="F36" s="13"/>
      <c r="G36" s="14">
        <v>0</v>
      </c>
      <c r="H36" s="13">
        <v>50</v>
      </c>
      <c r="I36" s="13" t="s">
        <v>32</v>
      </c>
      <c r="J36" s="13">
        <v>0.8</v>
      </c>
      <c r="K36" s="13">
        <f t="shared" si="2"/>
        <v>-1.69</v>
      </c>
      <c r="L36" s="13">
        <f t="shared" si="3"/>
        <v>-0.89</v>
      </c>
      <c r="M36" s="13"/>
      <c r="N36" s="13"/>
      <c r="O36" s="13">
        <f t="shared" si="4"/>
        <v>-0.17799999999999999</v>
      </c>
      <c r="P36" s="15"/>
      <c r="Q36" s="15"/>
      <c r="R36" s="15"/>
      <c r="S36" s="15"/>
      <c r="T36" s="13"/>
      <c r="U36" s="13">
        <f t="shared" si="7"/>
        <v>0</v>
      </c>
      <c r="V36" s="13">
        <f t="shared" si="8"/>
        <v>0</v>
      </c>
      <c r="W36" s="13">
        <v>-0.17799999999999999</v>
      </c>
      <c r="X36" s="13">
        <v>-0.52300000000000002</v>
      </c>
      <c r="Y36" s="13">
        <v>-0.34699999999999998</v>
      </c>
      <c r="Z36" s="13">
        <v>26.457599999999999</v>
      </c>
      <c r="AA36" s="13">
        <v>35.245800000000003</v>
      </c>
      <c r="AB36" s="13">
        <v>32.031599999999997</v>
      </c>
      <c r="AC36" s="13" t="s">
        <v>49</v>
      </c>
      <c r="AD36" s="24">
        <f t="shared" si="9"/>
        <v>0</v>
      </c>
      <c r="AE36" s="24">
        <f t="shared" si="10"/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31</v>
      </c>
      <c r="C37" s="1">
        <v>3488.7280000000001</v>
      </c>
      <c r="D37" s="1">
        <v>2211.0189999999998</v>
      </c>
      <c r="E37" s="1">
        <v>2609.9349999999999</v>
      </c>
      <c r="F37" s="1">
        <v>2606.0320000000002</v>
      </c>
      <c r="G37" s="6">
        <v>1</v>
      </c>
      <c r="H37" s="1">
        <v>55</v>
      </c>
      <c r="I37" s="1" t="s">
        <v>32</v>
      </c>
      <c r="J37" s="1">
        <v>2452.4499999999998</v>
      </c>
      <c r="K37" s="1">
        <f t="shared" si="2"/>
        <v>157.48500000000013</v>
      </c>
      <c r="L37" s="1">
        <f t="shared" si="3"/>
        <v>2609.9349999999999</v>
      </c>
      <c r="M37" s="1"/>
      <c r="N37" s="1">
        <v>2111.8036000000011</v>
      </c>
      <c r="O37" s="1">
        <f t="shared" si="4"/>
        <v>521.98699999999997</v>
      </c>
      <c r="P37" s="5">
        <f>12.4*O37-N37-F37</f>
        <v>1754.8031999999985</v>
      </c>
      <c r="Q37" s="5">
        <f t="shared" ref="Q37:Q43" si="14">P37-R37</f>
        <v>1754.8031999999985</v>
      </c>
      <c r="R37" s="5"/>
      <c r="S37" s="5"/>
      <c r="T37" s="1"/>
      <c r="U37" s="1">
        <f t="shared" si="7"/>
        <v>12.4</v>
      </c>
      <c r="V37" s="1">
        <f t="shared" si="8"/>
        <v>9.0382243235942692</v>
      </c>
      <c r="W37" s="1">
        <v>487.87160000000011</v>
      </c>
      <c r="X37" s="1">
        <v>521.13499999999999</v>
      </c>
      <c r="Y37" s="1">
        <v>530.73580000000004</v>
      </c>
      <c r="Z37" s="1">
        <v>487.87520000000012</v>
      </c>
      <c r="AA37" s="1">
        <v>466.88580000000002</v>
      </c>
      <c r="AB37" s="1">
        <v>440.75400000000002</v>
      </c>
      <c r="AC37" s="1"/>
      <c r="AD37" s="20">
        <f t="shared" si="9"/>
        <v>1755</v>
      </c>
      <c r="AE37" s="20">
        <f t="shared" si="10"/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31</v>
      </c>
      <c r="C38" s="1">
        <v>5053.4530000000004</v>
      </c>
      <c r="D38" s="1">
        <v>4815.51</v>
      </c>
      <c r="E38" s="1">
        <v>3408.4059999999999</v>
      </c>
      <c r="F38" s="1">
        <v>6052.2669999999998</v>
      </c>
      <c r="G38" s="6">
        <v>1</v>
      </c>
      <c r="H38" s="1">
        <v>60</v>
      </c>
      <c r="I38" s="1" t="s">
        <v>32</v>
      </c>
      <c r="J38" s="1">
        <v>3339.63</v>
      </c>
      <c r="K38" s="1">
        <f t="shared" ref="K38:K69" si="15">E38-J38</f>
        <v>68.77599999999984</v>
      </c>
      <c r="L38" s="1">
        <f t="shared" si="3"/>
        <v>3408.4059999999999</v>
      </c>
      <c r="M38" s="1"/>
      <c r="N38" s="1"/>
      <c r="O38" s="1">
        <f t="shared" si="4"/>
        <v>681.68119999999999</v>
      </c>
      <c r="P38" s="5">
        <f>13.4*O38-N38-F38</f>
        <v>3082.2610800000002</v>
      </c>
      <c r="Q38" s="5">
        <f t="shared" si="14"/>
        <v>1182.2610800000002</v>
      </c>
      <c r="R38" s="5">
        <v>1900</v>
      </c>
      <c r="S38" s="5"/>
      <c r="T38" s="1"/>
      <c r="U38" s="1">
        <f t="shared" si="7"/>
        <v>13.4</v>
      </c>
      <c r="V38" s="1">
        <f t="shared" si="8"/>
        <v>8.8784420048550547</v>
      </c>
      <c r="W38" s="1">
        <v>542.19679999999994</v>
      </c>
      <c r="X38" s="1">
        <v>720.66520000000003</v>
      </c>
      <c r="Y38" s="1">
        <v>726.63699999999994</v>
      </c>
      <c r="Z38" s="1">
        <v>710.76220000000001</v>
      </c>
      <c r="AA38" s="1">
        <v>732.68119999999999</v>
      </c>
      <c r="AB38" s="1">
        <v>626.00600000000009</v>
      </c>
      <c r="AC38" s="1"/>
      <c r="AD38" s="20">
        <f t="shared" si="9"/>
        <v>1182</v>
      </c>
      <c r="AE38" s="20">
        <f t="shared" si="10"/>
        <v>1900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31</v>
      </c>
      <c r="C39" s="1">
        <v>2810.848</v>
      </c>
      <c r="D39" s="1">
        <v>2611.8820000000001</v>
      </c>
      <c r="E39" s="1">
        <v>1458.6469999999999</v>
      </c>
      <c r="F39" s="1">
        <v>3441.82</v>
      </c>
      <c r="G39" s="6">
        <v>1</v>
      </c>
      <c r="H39" s="1">
        <v>60</v>
      </c>
      <c r="I39" s="1" t="s">
        <v>32</v>
      </c>
      <c r="J39" s="1">
        <v>1412.45</v>
      </c>
      <c r="K39" s="1">
        <f t="shared" si="15"/>
        <v>46.196999999999889</v>
      </c>
      <c r="L39" s="1">
        <f t="shared" si="3"/>
        <v>1458.6469999999999</v>
      </c>
      <c r="M39" s="1"/>
      <c r="N39" s="1"/>
      <c r="O39" s="1">
        <f t="shared" si="4"/>
        <v>291.7294</v>
      </c>
      <c r="P39" s="5">
        <f>13.4*O39-N39-F39</f>
        <v>467.35395999999992</v>
      </c>
      <c r="Q39" s="5">
        <f t="shared" si="14"/>
        <v>467.35395999999992</v>
      </c>
      <c r="R39" s="5"/>
      <c r="S39" s="5"/>
      <c r="T39" s="1"/>
      <c r="U39" s="1">
        <f t="shared" si="7"/>
        <v>13.4</v>
      </c>
      <c r="V39" s="1">
        <f t="shared" si="8"/>
        <v>11.797988135580439</v>
      </c>
      <c r="W39" s="1">
        <v>319.21319999999997</v>
      </c>
      <c r="X39" s="1">
        <v>371.15379999999999</v>
      </c>
      <c r="Y39" s="1">
        <v>369.15679999999998</v>
      </c>
      <c r="Z39" s="1">
        <v>355.52719999999999</v>
      </c>
      <c r="AA39" s="1">
        <v>300.80419999999998</v>
      </c>
      <c r="AB39" s="1">
        <v>258.14</v>
      </c>
      <c r="AC39" s="1"/>
      <c r="AD39" s="20">
        <f t="shared" si="9"/>
        <v>467</v>
      </c>
      <c r="AE39" s="20">
        <f t="shared" si="10"/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74</v>
      </c>
      <c r="B40" s="1" t="s">
        <v>31</v>
      </c>
      <c r="C40" s="1">
        <v>503.726</v>
      </c>
      <c r="D40" s="1">
        <v>971.67100000000005</v>
      </c>
      <c r="E40" s="1">
        <v>378.49299999999999</v>
      </c>
      <c r="F40" s="1">
        <v>987.97500000000002</v>
      </c>
      <c r="G40" s="6">
        <v>1</v>
      </c>
      <c r="H40" s="1">
        <v>60</v>
      </c>
      <c r="I40" s="1" t="s">
        <v>32</v>
      </c>
      <c r="J40" s="1">
        <v>350.5</v>
      </c>
      <c r="K40" s="1">
        <f t="shared" si="15"/>
        <v>27.992999999999995</v>
      </c>
      <c r="L40" s="1">
        <f t="shared" si="3"/>
        <v>378.49299999999999</v>
      </c>
      <c r="M40" s="1"/>
      <c r="N40" s="1"/>
      <c r="O40" s="1">
        <f t="shared" si="4"/>
        <v>75.698599999999999</v>
      </c>
      <c r="P40" s="5"/>
      <c r="Q40" s="5">
        <f t="shared" si="14"/>
        <v>0</v>
      </c>
      <c r="R40" s="5"/>
      <c r="S40" s="5"/>
      <c r="T40" s="1"/>
      <c r="U40" s="1">
        <f t="shared" si="7"/>
        <v>13.051430277442384</v>
      </c>
      <c r="V40" s="1">
        <f t="shared" si="8"/>
        <v>13.051430277442384</v>
      </c>
      <c r="W40" s="1">
        <v>77.114999999999995</v>
      </c>
      <c r="X40" s="1">
        <v>109.23560000000001</v>
      </c>
      <c r="Y40" s="1">
        <v>107.2714</v>
      </c>
      <c r="Z40" s="1">
        <v>77.240800000000007</v>
      </c>
      <c r="AA40" s="1">
        <v>75.771600000000007</v>
      </c>
      <c r="AB40" s="1">
        <v>83.9482</v>
      </c>
      <c r="AC40" s="1"/>
      <c r="AD40" s="20">
        <f t="shared" si="9"/>
        <v>0</v>
      </c>
      <c r="AE40" s="20">
        <f t="shared" si="10"/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75</v>
      </c>
      <c r="B41" s="1" t="s">
        <v>31</v>
      </c>
      <c r="C41" s="1">
        <v>1699.3989999999999</v>
      </c>
      <c r="D41" s="1">
        <v>1011.9589999999999</v>
      </c>
      <c r="E41" s="1">
        <v>1030.749</v>
      </c>
      <c r="F41" s="1">
        <v>1447.4380000000001</v>
      </c>
      <c r="G41" s="6">
        <v>1</v>
      </c>
      <c r="H41" s="1">
        <v>60</v>
      </c>
      <c r="I41" s="1" t="s">
        <v>32</v>
      </c>
      <c r="J41" s="1">
        <v>967</v>
      </c>
      <c r="K41" s="1">
        <f t="shared" si="15"/>
        <v>63.749000000000024</v>
      </c>
      <c r="L41" s="1">
        <f t="shared" si="3"/>
        <v>1030.749</v>
      </c>
      <c r="M41" s="1"/>
      <c r="N41" s="1">
        <v>681.16899999999987</v>
      </c>
      <c r="O41" s="1">
        <f t="shared" si="4"/>
        <v>206.1498</v>
      </c>
      <c r="P41" s="5">
        <f t="shared" ref="P41:P42" si="16">12.4*O41-N41-F41</f>
        <v>427.65052000000014</v>
      </c>
      <c r="Q41" s="5">
        <f t="shared" si="14"/>
        <v>427.65052000000014</v>
      </c>
      <c r="R41" s="5"/>
      <c r="S41" s="5"/>
      <c r="T41" s="1"/>
      <c r="U41" s="1">
        <f t="shared" si="7"/>
        <v>12.4</v>
      </c>
      <c r="V41" s="1">
        <f t="shared" si="8"/>
        <v>10.325535120577367</v>
      </c>
      <c r="W41" s="1">
        <v>211.58500000000001</v>
      </c>
      <c r="X41" s="1">
        <v>222.41239999999999</v>
      </c>
      <c r="Y41" s="1">
        <v>221.18639999999999</v>
      </c>
      <c r="Z41" s="1">
        <v>212.685</v>
      </c>
      <c r="AA41" s="1">
        <v>208.7988</v>
      </c>
      <c r="AB41" s="1">
        <v>185.14160000000001</v>
      </c>
      <c r="AC41" s="1"/>
      <c r="AD41" s="20">
        <f t="shared" si="9"/>
        <v>428</v>
      </c>
      <c r="AE41" s="20">
        <f t="shared" si="10"/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76</v>
      </c>
      <c r="B42" s="1" t="s">
        <v>31</v>
      </c>
      <c r="C42" s="1">
        <v>2401.8049999999998</v>
      </c>
      <c r="D42" s="1">
        <v>1864.0360000000001</v>
      </c>
      <c r="E42" s="1">
        <v>1651.241</v>
      </c>
      <c r="F42" s="1">
        <v>2270.7730000000001</v>
      </c>
      <c r="G42" s="6">
        <v>1</v>
      </c>
      <c r="H42" s="1">
        <v>60</v>
      </c>
      <c r="I42" s="1" t="s">
        <v>32</v>
      </c>
      <c r="J42" s="1">
        <v>1551.575</v>
      </c>
      <c r="K42" s="1">
        <f t="shared" si="15"/>
        <v>99.66599999999994</v>
      </c>
      <c r="L42" s="1">
        <f t="shared" si="3"/>
        <v>1651.241</v>
      </c>
      <c r="M42" s="1"/>
      <c r="N42" s="1">
        <v>1033.2793999999999</v>
      </c>
      <c r="O42" s="1">
        <f t="shared" si="4"/>
        <v>330.2482</v>
      </c>
      <c r="P42" s="5">
        <f t="shared" si="16"/>
        <v>791.02527999999984</v>
      </c>
      <c r="Q42" s="5">
        <f t="shared" si="14"/>
        <v>791.02527999999984</v>
      </c>
      <c r="R42" s="5"/>
      <c r="S42" s="5"/>
      <c r="T42" s="1"/>
      <c r="U42" s="1">
        <f t="shared" si="7"/>
        <v>12.4</v>
      </c>
      <c r="V42" s="1">
        <f t="shared" si="8"/>
        <v>10.004755211383438</v>
      </c>
      <c r="W42" s="1">
        <v>329.70339999999999</v>
      </c>
      <c r="X42" s="1">
        <v>387.25619999999998</v>
      </c>
      <c r="Y42" s="1">
        <v>392.31959999999998</v>
      </c>
      <c r="Z42" s="1">
        <v>333.97039999999998</v>
      </c>
      <c r="AA42" s="1">
        <v>328.66860000000003</v>
      </c>
      <c r="AB42" s="1">
        <v>331.95600000000002</v>
      </c>
      <c r="AC42" s="1"/>
      <c r="AD42" s="20">
        <f t="shared" si="9"/>
        <v>791</v>
      </c>
      <c r="AE42" s="20">
        <f t="shared" si="10"/>
        <v>0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77</v>
      </c>
      <c r="B43" s="1" t="s">
        <v>31</v>
      </c>
      <c r="C43" s="1">
        <v>115.303</v>
      </c>
      <c r="D43" s="1">
        <v>81.287999999999997</v>
      </c>
      <c r="E43" s="1">
        <v>55.085000000000001</v>
      </c>
      <c r="F43" s="1">
        <v>129.535</v>
      </c>
      <c r="G43" s="6">
        <v>1</v>
      </c>
      <c r="H43" s="1">
        <v>35</v>
      </c>
      <c r="I43" s="1" t="s">
        <v>32</v>
      </c>
      <c r="J43" s="1">
        <v>60.8</v>
      </c>
      <c r="K43" s="1">
        <f t="shared" si="15"/>
        <v>-5.7149999999999963</v>
      </c>
      <c r="L43" s="1">
        <f t="shared" si="3"/>
        <v>55.085000000000001</v>
      </c>
      <c r="M43" s="1"/>
      <c r="N43" s="1"/>
      <c r="O43" s="1">
        <f t="shared" si="4"/>
        <v>11.016999999999999</v>
      </c>
      <c r="P43" s="5"/>
      <c r="Q43" s="5">
        <f t="shared" si="14"/>
        <v>0</v>
      </c>
      <c r="R43" s="5"/>
      <c r="S43" s="5"/>
      <c r="T43" s="1"/>
      <c r="U43" s="1">
        <f t="shared" si="7"/>
        <v>11.757738041209041</v>
      </c>
      <c r="V43" s="1">
        <f t="shared" si="8"/>
        <v>11.757738041209041</v>
      </c>
      <c r="W43" s="1">
        <v>7.3835999999999986</v>
      </c>
      <c r="X43" s="1">
        <v>10.395</v>
      </c>
      <c r="Y43" s="1">
        <v>14.138999999999999</v>
      </c>
      <c r="Z43" s="1">
        <v>12.765000000000001</v>
      </c>
      <c r="AA43" s="1">
        <v>10.0054</v>
      </c>
      <c r="AB43" s="1">
        <v>8.3445999999999998</v>
      </c>
      <c r="AC43" s="1"/>
      <c r="AD43" s="20">
        <f t="shared" si="9"/>
        <v>0</v>
      </c>
      <c r="AE43" s="20">
        <f t="shared" si="10"/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3" t="s">
        <v>78</v>
      </c>
      <c r="B44" s="13" t="s">
        <v>31</v>
      </c>
      <c r="C44" s="13"/>
      <c r="D44" s="13"/>
      <c r="E44" s="13"/>
      <c r="F44" s="13"/>
      <c r="G44" s="14">
        <v>0</v>
      </c>
      <c r="H44" s="13" t="e">
        <v>#N/A</v>
      </c>
      <c r="I44" s="13" t="s">
        <v>32</v>
      </c>
      <c r="J44" s="13"/>
      <c r="K44" s="13">
        <f t="shared" si="15"/>
        <v>0</v>
      </c>
      <c r="L44" s="13">
        <f t="shared" si="3"/>
        <v>0</v>
      </c>
      <c r="M44" s="13"/>
      <c r="N44" s="13"/>
      <c r="O44" s="13">
        <f t="shared" si="4"/>
        <v>0</v>
      </c>
      <c r="P44" s="15"/>
      <c r="Q44" s="15"/>
      <c r="R44" s="15"/>
      <c r="S44" s="15"/>
      <c r="T44" s="13"/>
      <c r="U44" s="13" t="e">
        <f t="shared" si="7"/>
        <v>#DIV/0!</v>
      </c>
      <c r="V44" s="13" t="e">
        <f t="shared" si="8"/>
        <v>#DIV/0!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 t="s">
        <v>49</v>
      </c>
      <c r="AD44" s="24">
        <f t="shared" si="9"/>
        <v>0</v>
      </c>
      <c r="AE44" s="24">
        <f t="shared" si="10"/>
        <v>0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3" t="s">
        <v>79</v>
      </c>
      <c r="B45" s="13" t="s">
        <v>31</v>
      </c>
      <c r="C45" s="13">
        <v>307.29700000000003</v>
      </c>
      <c r="D45" s="13"/>
      <c r="E45" s="13">
        <v>304.02199999999999</v>
      </c>
      <c r="F45" s="13"/>
      <c r="G45" s="14">
        <v>0</v>
      </c>
      <c r="H45" s="13">
        <v>30</v>
      </c>
      <c r="I45" s="13" t="s">
        <v>32</v>
      </c>
      <c r="J45" s="13">
        <v>311.197</v>
      </c>
      <c r="K45" s="13">
        <f t="shared" si="15"/>
        <v>-7.1750000000000114</v>
      </c>
      <c r="L45" s="13">
        <f t="shared" si="3"/>
        <v>-3.2750000000000341</v>
      </c>
      <c r="M45" s="13">
        <v>307.29700000000003</v>
      </c>
      <c r="N45" s="13"/>
      <c r="O45" s="13">
        <f t="shared" si="4"/>
        <v>-0.6550000000000068</v>
      </c>
      <c r="P45" s="15"/>
      <c r="Q45" s="15"/>
      <c r="R45" s="15"/>
      <c r="S45" s="15"/>
      <c r="T45" s="13"/>
      <c r="U45" s="13">
        <f t="shared" si="7"/>
        <v>0</v>
      </c>
      <c r="V45" s="13">
        <f t="shared" si="8"/>
        <v>0</v>
      </c>
      <c r="W45" s="13">
        <v>-0.54300000000000637</v>
      </c>
      <c r="X45" s="13">
        <v>-0.22</v>
      </c>
      <c r="Y45" s="13">
        <v>-0.249</v>
      </c>
      <c r="Z45" s="13">
        <v>-0.40499999999999547</v>
      </c>
      <c r="AA45" s="13">
        <v>-0.22799999999999729</v>
      </c>
      <c r="AB45" s="13">
        <v>0</v>
      </c>
      <c r="AC45" s="13" t="s">
        <v>49</v>
      </c>
      <c r="AD45" s="24">
        <f t="shared" si="9"/>
        <v>0</v>
      </c>
      <c r="AE45" s="24">
        <f t="shared" si="10"/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80</v>
      </c>
      <c r="B46" s="1" t="s">
        <v>31</v>
      </c>
      <c r="C46" s="1">
        <v>525.92399999999998</v>
      </c>
      <c r="D46" s="1">
        <v>624.27499999999998</v>
      </c>
      <c r="E46" s="1">
        <v>457.4</v>
      </c>
      <c r="F46" s="1">
        <v>562.15499999999997</v>
      </c>
      <c r="G46" s="6">
        <v>1</v>
      </c>
      <c r="H46" s="1">
        <v>30</v>
      </c>
      <c r="I46" s="1" t="s">
        <v>32</v>
      </c>
      <c r="J46" s="1">
        <v>494.18</v>
      </c>
      <c r="K46" s="1">
        <f t="shared" si="15"/>
        <v>-36.78000000000003</v>
      </c>
      <c r="L46" s="1">
        <f t="shared" si="3"/>
        <v>457.4</v>
      </c>
      <c r="M46" s="1"/>
      <c r="N46" s="1">
        <v>175.72320000000011</v>
      </c>
      <c r="O46" s="1">
        <f t="shared" si="4"/>
        <v>91.47999999999999</v>
      </c>
      <c r="P46" s="5">
        <f>12*O46-N46-F46</f>
        <v>359.88179999999966</v>
      </c>
      <c r="Q46" s="5">
        <f>P46-R46</f>
        <v>359.88179999999966</v>
      </c>
      <c r="R46" s="5"/>
      <c r="S46" s="5"/>
      <c r="T46" s="1"/>
      <c r="U46" s="1">
        <f t="shared" si="7"/>
        <v>11.999999999999998</v>
      </c>
      <c r="V46" s="1">
        <f t="shared" si="8"/>
        <v>8.0660056843025814</v>
      </c>
      <c r="W46" s="1">
        <v>86.962199999999996</v>
      </c>
      <c r="X46" s="1">
        <v>94.933799999999991</v>
      </c>
      <c r="Y46" s="1">
        <v>74.436000000000007</v>
      </c>
      <c r="Z46" s="1">
        <v>69.044200000000004</v>
      </c>
      <c r="AA46" s="1">
        <v>87.503200000000007</v>
      </c>
      <c r="AB46" s="1">
        <v>72.237800000000007</v>
      </c>
      <c r="AC46" s="1"/>
      <c r="AD46" s="20">
        <f t="shared" si="9"/>
        <v>360</v>
      </c>
      <c r="AE46" s="20">
        <f t="shared" si="10"/>
        <v>0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3" t="s">
        <v>81</v>
      </c>
      <c r="B47" s="13" t="s">
        <v>31</v>
      </c>
      <c r="C47" s="13"/>
      <c r="D47" s="13"/>
      <c r="E47" s="13"/>
      <c r="F47" s="13"/>
      <c r="G47" s="14">
        <v>0</v>
      </c>
      <c r="H47" s="13" t="e">
        <v>#N/A</v>
      </c>
      <c r="I47" s="13" t="s">
        <v>32</v>
      </c>
      <c r="J47" s="13"/>
      <c r="K47" s="13">
        <f t="shared" si="15"/>
        <v>0</v>
      </c>
      <c r="L47" s="13">
        <f t="shared" si="3"/>
        <v>0</v>
      </c>
      <c r="M47" s="13"/>
      <c r="N47" s="13"/>
      <c r="O47" s="13">
        <f t="shared" si="4"/>
        <v>0</v>
      </c>
      <c r="P47" s="15"/>
      <c r="Q47" s="15"/>
      <c r="R47" s="15"/>
      <c r="S47" s="15"/>
      <c r="T47" s="13"/>
      <c r="U47" s="13" t="e">
        <f t="shared" si="7"/>
        <v>#DIV/0!</v>
      </c>
      <c r="V47" s="13" t="e">
        <f t="shared" si="8"/>
        <v>#DIV/0!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 t="s">
        <v>49</v>
      </c>
      <c r="AD47" s="24">
        <f t="shared" si="9"/>
        <v>0</v>
      </c>
      <c r="AE47" s="24">
        <f t="shared" si="10"/>
        <v>0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82</v>
      </c>
      <c r="B48" s="1" t="s">
        <v>31</v>
      </c>
      <c r="C48" s="1">
        <v>5522.6319999999996</v>
      </c>
      <c r="D48" s="1">
        <v>5005.5460000000003</v>
      </c>
      <c r="E48" s="1">
        <v>4674.6710000000003</v>
      </c>
      <c r="F48" s="1">
        <v>5069.8580000000002</v>
      </c>
      <c r="G48" s="6">
        <v>1</v>
      </c>
      <c r="H48" s="1">
        <v>40</v>
      </c>
      <c r="I48" s="1" t="s">
        <v>32</v>
      </c>
      <c r="J48" s="1">
        <v>4573.3609999999999</v>
      </c>
      <c r="K48" s="1">
        <f t="shared" si="15"/>
        <v>101.3100000000004</v>
      </c>
      <c r="L48" s="1">
        <f t="shared" si="3"/>
        <v>4674.6710000000003</v>
      </c>
      <c r="M48" s="1"/>
      <c r="N48" s="1">
        <v>3404.6938</v>
      </c>
      <c r="O48" s="1">
        <f t="shared" si="4"/>
        <v>934.93420000000003</v>
      </c>
      <c r="P48" s="5">
        <f>12.4*O48-N48-F48</f>
        <v>3118.6322800000007</v>
      </c>
      <c r="Q48" s="5">
        <f>P48-R48</f>
        <v>3118.6322800000007</v>
      </c>
      <c r="R48" s="5"/>
      <c r="S48" s="5"/>
      <c r="T48" s="1"/>
      <c r="U48" s="1">
        <f t="shared" si="7"/>
        <v>12.400000000000002</v>
      </c>
      <c r="V48" s="1">
        <f t="shared" si="8"/>
        <v>9.0643296608467221</v>
      </c>
      <c r="W48" s="1">
        <v>869.40679999999998</v>
      </c>
      <c r="X48" s="1">
        <v>923.47440000000006</v>
      </c>
      <c r="Y48" s="1">
        <v>925.41599999999994</v>
      </c>
      <c r="Z48" s="1">
        <v>814.51840000000004</v>
      </c>
      <c r="AA48" s="1">
        <v>827.13179999999988</v>
      </c>
      <c r="AB48" s="1">
        <v>637.89160000000004</v>
      </c>
      <c r="AC48" s="1"/>
      <c r="AD48" s="20">
        <f t="shared" si="9"/>
        <v>3119</v>
      </c>
      <c r="AE48" s="20">
        <f t="shared" si="10"/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3" t="s">
        <v>83</v>
      </c>
      <c r="B49" s="13" t="s">
        <v>31</v>
      </c>
      <c r="C49" s="13"/>
      <c r="D49" s="13"/>
      <c r="E49" s="13"/>
      <c r="F49" s="13"/>
      <c r="G49" s="14">
        <v>0</v>
      </c>
      <c r="H49" s="13">
        <v>35</v>
      </c>
      <c r="I49" s="13" t="s">
        <v>32</v>
      </c>
      <c r="J49" s="13"/>
      <c r="K49" s="13">
        <f t="shared" si="15"/>
        <v>0</v>
      </c>
      <c r="L49" s="13">
        <f t="shared" si="3"/>
        <v>0</v>
      </c>
      <c r="M49" s="13"/>
      <c r="N49" s="13"/>
      <c r="O49" s="13">
        <f t="shared" si="4"/>
        <v>0</v>
      </c>
      <c r="P49" s="15"/>
      <c r="Q49" s="15"/>
      <c r="R49" s="15"/>
      <c r="S49" s="15"/>
      <c r="T49" s="13"/>
      <c r="U49" s="13" t="e">
        <f t="shared" si="7"/>
        <v>#DIV/0!</v>
      </c>
      <c r="V49" s="13" t="e">
        <f t="shared" si="8"/>
        <v>#DIV/0!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 t="s">
        <v>49</v>
      </c>
      <c r="AD49" s="24">
        <f t="shared" si="9"/>
        <v>0</v>
      </c>
      <c r="AE49" s="24">
        <f t="shared" si="10"/>
        <v>0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84</v>
      </c>
      <c r="B50" s="1" t="s">
        <v>31</v>
      </c>
      <c r="C50" s="1">
        <v>38.302</v>
      </c>
      <c r="D50" s="1">
        <v>15.58</v>
      </c>
      <c r="E50" s="1">
        <v>24.256</v>
      </c>
      <c r="F50" s="1">
        <v>21.972999999999999</v>
      </c>
      <c r="G50" s="6">
        <v>1</v>
      </c>
      <c r="H50" s="1" t="e">
        <v>#N/A</v>
      </c>
      <c r="I50" s="1" t="s">
        <v>32</v>
      </c>
      <c r="J50" s="1">
        <v>25</v>
      </c>
      <c r="K50" s="1">
        <f t="shared" si="15"/>
        <v>-0.74399999999999977</v>
      </c>
      <c r="L50" s="1">
        <f t="shared" si="3"/>
        <v>24.256</v>
      </c>
      <c r="M50" s="1"/>
      <c r="N50" s="1">
        <v>35.177</v>
      </c>
      <c r="O50" s="1">
        <f t="shared" si="4"/>
        <v>4.8512000000000004</v>
      </c>
      <c r="P50" s="5"/>
      <c r="Q50" s="5">
        <f>P50-R50</f>
        <v>0</v>
      </c>
      <c r="R50" s="5"/>
      <c r="S50" s="5"/>
      <c r="T50" s="1"/>
      <c r="U50" s="1">
        <f t="shared" si="7"/>
        <v>11.780590369393138</v>
      </c>
      <c r="V50" s="1">
        <f t="shared" si="8"/>
        <v>11.780590369393138</v>
      </c>
      <c r="W50" s="1">
        <v>5.3570000000000002</v>
      </c>
      <c r="X50" s="1">
        <v>5.3572000000000006</v>
      </c>
      <c r="Y50" s="1">
        <v>4.8513999999999999</v>
      </c>
      <c r="Z50" s="1">
        <v>1.6288</v>
      </c>
      <c r="AA50" s="1">
        <v>3.8028</v>
      </c>
      <c r="AB50" s="1">
        <v>3.2706</v>
      </c>
      <c r="AC50" s="1"/>
      <c r="AD50" s="20">
        <f t="shared" si="9"/>
        <v>0</v>
      </c>
      <c r="AE50" s="20">
        <f t="shared" si="10"/>
        <v>0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3" t="s">
        <v>85</v>
      </c>
      <c r="B51" s="13" t="s">
        <v>31</v>
      </c>
      <c r="C51" s="13"/>
      <c r="D51" s="13"/>
      <c r="E51" s="13"/>
      <c r="F51" s="13"/>
      <c r="G51" s="14">
        <v>0</v>
      </c>
      <c r="H51" s="13" t="e">
        <v>#N/A</v>
      </c>
      <c r="I51" s="13" t="s">
        <v>32</v>
      </c>
      <c r="J51" s="13"/>
      <c r="K51" s="13">
        <f t="shared" si="15"/>
        <v>0</v>
      </c>
      <c r="L51" s="13">
        <f t="shared" si="3"/>
        <v>0</v>
      </c>
      <c r="M51" s="13"/>
      <c r="N51" s="13"/>
      <c r="O51" s="13">
        <f t="shared" si="4"/>
        <v>0</v>
      </c>
      <c r="P51" s="15"/>
      <c r="Q51" s="15"/>
      <c r="R51" s="15"/>
      <c r="S51" s="15"/>
      <c r="T51" s="13"/>
      <c r="U51" s="13" t="e">
        <f t="shared" si="7"/>
        <v>#DIV/0!</v>
      </c>
      <c r="V51" s="13" t="e">
        <f t="shared" si="8"/>
        <v>#DIV/0!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 t="s">
        <v>49</v>
      </c>
      <c r="AD51" s="24">
        <f t="shared" si="9"/>
        <v>0</v>
      </c>
      <c r="AE51" s="24">
        <f t="shared" si="10"/>
        <v>0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0" t="s">
        <v>86</v>
      </c>
      <c r="B52" s="10" t="s">
        <v>31</v>
      </c>
      <c r="C52" s="10">
        <v>43.155000000000001</v>
      </c>
      <c r="D52" s="18">
        <v>57.529000000000003</v>
      </c>
      <c r="E52" s="17">
        <v>26.079000000000001</v>
      </c>
      <c r="F52" s="17">
        <v>62.316000000000003</v>
      </c>
      <c r="G52" s="11">
        <v>0</v>
      </c>
      <c r="H52" s="10" t="e">
        <v>#N/A</v>
      </c>
      <c r="I52" s="10" t="s">
        <v>41</v>
      </c>
      <c r="J52" s="10">
        <v>43.35</v>
      </c>
      <c r="K52" s="10">
        <f t="shared" si="15"/>
        <v>-17.271000000000001</v>
      </c>
      <c r="L52" s="10">
        <f t="shared" si="3"/>
        <v>26.079000000000001</v>
      </c>
      <c r="M52" s="10"/>
      <c r="N52" s="10"/>
      <c r="O52" s="10">
        <f t="shared" si="4"/>
        <v>5.2157999999999998</v>
      </c>
      <c r="P52" s="12"/>
      <c r="Q52" s="12"/>
      <c r="R52" s="12"/>
      <c r="S52" s="12"/>
      <c r="T52" s="10"/>
      <c r="U52" s="10">
        <f t="shared" si="7"/>
        <v>11.947544000920281</v>
      </c>
      <c r="V52" s="10">
        <f t="shared" si="8"/>
        <v>11.947544000920281</v>
      </c>
      <c r="W52" s="10">
        <v>2.0011999999999999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 t="s">
        <v>87</v>
      </c>
      <c r="AD52" s="23">
        <f t="shared" si="9"/>
        <v>0</v>
      </c>
      <c r="AE52" s="23">
        <f t="shared" si="10"/>
        <v>0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3" t="s">
        <v>88</v>
      </c>
      <c r="B53" s="13" t="s">
        <v>31</v>
      </c>
      <c r="C53" s="13">
        <v>23.039000000000001</v>
      </c>
      <c r="D53" s="13">
        <v>0.13600000000000001</v>
      </c>
      <c r="E53" s="13">
        <v>17.091999999999999</v>
      </c>
      <c r="F53" s="13">
        <v>3.5630000000000002</v>
      </c>
      <c r="G53" s="14">
        <v>0</v>
      </c>
      <c r="H53" s="13">
        <v>45</v>
      </c>
      <c r="I53" s="13" t="s">
        <v>32</v>
      </c>
      <c r="J53" s="13">
        <v>16.899999999999999</v>
      </c>
      <c r="K53" s="13">
        <f t="shared" si="15"/>
        <v>0.19200000000000017</v>
      </c>
      <c r="L53" s="13">
        <f t="shared" si="3"/>
        <v>17.091999999999999</v>
      </c>
      <c r="M53" s="13"/>
      <c r="N53" s="13"/>
      <c r="O53" s="13">
        <f t="shared" si="4"/>
        <v>3.4183999999999997</v>
      </c>
      <c r="P53" s="15"/>
      <c r="Q53" s="15"/>
      <c r="R53" s="15"/>
      <c r="S53" s="15"/>
      <c r="T53" s="13"/>
      <c r="U53" s="13">
        <f t="shared" si="7"/>
        <v>1.0423004914579921</v>
      </c>
      <c r="V53" s="13">
        <f t="shared" si="8"/>
        <v>1.0423004914579921</v>
      </c>
      <c r="W53" s="13">
        <v>2.8328000000000002</v>
      </c>
      <c r="X53" s="13">
        <v>6.1896000000000004</v>
      </c>
      <c r="Y53" s="13">
        <v>6.3252000000000006</v>
      </c>
      <c r="Z53" s="13">
        <v>4.7101999999999986</v>
      </c>
      <c r="AA53" s="13">
        <v>5.2976000000000001</v>
      </c>
      <c r="AB53" s="13">
        <v>6.1536</v>
      </c>
      <c r="AC53" s="13" t="s">
        <v>49</v>
      </c>
      <c r="AD53" s="24">
        <f t="shared" si="9"/>
        <v>0</v>
      </c>
      <c r="AE53" s="24">
        <f t="shared" si="10"/>
        <v>0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89</v>
      </c>
      <c r="B54" s="1" t="s">
        <v>31</v>
      </c>
      <c r="C54" s="1">
        <v>67.224000000000004</v>
      </c>
      <c r="D54" s="1">
        <v>176.40199999999999</v>
      </c>
      <c r="E54" s="1">
        <v>50.183999999999997</v>
      </c>
      <c r="F54" s="1">
        <v>181.291</v>
      </c>
      <c r="G54" s="6">
        <v>1</v>
      </c>
      <c r="H54" s="1">
        <v>45</v>
      </c>
      <c r="I54" s="1" t="s">
        <v>32</v>
      </c>
      <c r="J54" s="1">
        <v>51.4</v>
      </c>
      <c r="K54" s="1">
        <f t="shared" si="15"/>
        <v>-1.2160000000000011</v>
      </c>
      <c r="L54" s="1">
        <f t="shared" si="3"/>
        <v>50.183999999999997</v>
      </c>
      <c r="M54" s="1"/>
      <c r="N54" s="1"/>
      <c r="O54" s="1">
        <f t="shared" si="4"/>
        <v>10.036799999999999</v>
      </c>
      <c r="P54" s="5"/>
      <c r="Q54" s="5">
        <f t="shared" ref="Q54:Q55" si="17">P54-R54</f>
        <v>0</v>
      </c>
      <c r="R54" s="5"/>
      <c r="S54" s="5"/>
      <c r="T54" s="1"/>
      <c r="U54" s="1">
        <f t="shared" si="7"/>
        <v>18.062629523354058</v>
      </c>
      <c r="V54" s="1">
        <f t="shared" si="8"/>
        <v>18.062629523354058</v>
      </c>
      <c r="W54" s="1">
        <v>9.8949999999999996</v>
      </c>
      <c r="X54" s="1">
        <v>15.4</v>
      </c>
      <c r="Y54" s="1">
        <v>17.0976</v>
      </c>
      <c r="Z54" s="1">
        <v>13.934799999999999</v>
      </c>
      <c r="AA54" s="1">
        <v>13.2088</v>
      </c>
      <c r="AB54" s="1">
        <v>11.926399999999999</v>
      </c>
      <c r="AC54" s="1"/>
      <c r="AD54" s="20">
        <f t="shared" si="9"/>
        <v>0</v>
      </c>
      <c r="AE54" s="20">
        <f t="shared" si="10"/>
        <v>0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90</v>
      </c>
      <c r="B55" s="1" t="s">
        <v>31</v>
      </c>
      <c r="C55" s="1">
        <v>32.463000000000001</v>
      </c>
      <c r="D55" s="1">
        <v>136.95500000000001</v>
      </c>
      <c r="E55" s="1">
        <v>33.546999999999997</v>
      </c>
      <c r="F55" s="1">
        <v>130.86099999999999</v>
      </c>
      <c r="G55" s="6">
        <v>1</v>
      </c>
      <c r="H55" s="1">
        <v>45</v>
      </c>
      <c r="I55" s="1" t="s">
        <v>32</v>
      </c>
      <c r="J55" s="1">
        <v>35</v>
      </c>
      <c r="K55" s="1">
        <f t="shared" si="15"/>
        <v>-1.453000000000003</v>
      </c>
      <c r="L55" s="1">
        <f t="shared" si="3"/>
        <v>33.546999999999997</v>
      </c>
      <c r="M55" s="1"/>
      <c r="N55" s="1"/>
      <c r="O55" s="1">
        <f t="shared" si="4"/>
        <v>6.7093999999999996</v>
      </c>
      <c r="P55" s="5"/>
      <c r="Q55" s="5">
        <f t="shared" si="17"/>
        <v>0</v>
      </c>
      <c r="R55" s="5"/>
      <c r="S55" s="5"/>
      <c r="T55" s="1"/>
      <c r="U55" s="1">
        <f t="shared" si="7"/>
        <v>19.504128536083702</v>
      </c>
      <c r="V55" s="1">
        <f t="shared" si="8"/>
        <v>19.504128536083702</v>
      </c>
      <c r="W55" s="1">
        <v>6.1479999999999997</v>
      </c>
      <c r="X55" s="1">
        <v>11.594799999999999</v>
      </c>
      <c r="Y55" s="1">
        <v>12.583</v>
      </c>
      <c r="Z55" s="1">
        <v>8.8165999999999993</v>
      </c>
      <c r="AA55" s="1">
        <v>9.1053999999999995</v>
      </c>
      <c r="AB55" s="1">
        <v>11.4526</v>
      </c>
      <c r="AC55" s="1"/>
      <c r="AD55" s="20">
        <f t="shared" si="9"/>
        <v>0</v>
      </c>
      <c r="AE55" s="20">
        <f t="shared" si="10"/>
        <v>0</v>
      </c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3" t="s">
        <v>91</v>
      </c>
      <c r="B56" s="13" t="s">
        <v>31</v>
      </c>
      <c r="C56" s="13"/>
      <c r="D56" s="13"/>
      <c r="E56" s="13"/>
      <c r="F56" s="13"/>
      <c r="G56" s="14">
        <v>0</v>
      </c>
      <c r="H56" s="13" t="e">
        <v>#N/A</v>
      </c>
      <c r="I56" s="13" t="s">
        <v>32</v>
      </c>
      <c r="J56" s="13"/>
      <c r="K56" s="13">
        <f t="shared" si="15"/>
        <v>0</v>
      </c>
      <c r="L56" s="13">
        <f t="shared" si="3"/>
        <v>0</v>
      </c>
      <c r="M56" s="13"/>
      <c r="N56" s="13"/>
      <c r="O56" s="13">
        <f t="shared" si="4"/>
        <v>0</v>
      </c>
      <c r="P56" s="15"/>
      <c r="Q56" s="15"/>
      <c r="R56" s="15"/>
      <c r="S56" s="15"/>
      <c r="T56" s="13"/>
      <c r="U56" s="13" t="e">
        <f t="shared" si="7"/>
        <v>#DIV/0!</v>
      </c>
      <c r="V56" s="13" t="e">
        <f t="shared" si="8"/>
        <v>#DIV/0!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 t="s">
        <v>49</v>
      </c>
      <c r="AD56" s="24">
        <f t="shared" si="9"/>
        <v>0</v>
      </c>
      <c r="AE56" s="24">
        <f t="shared" si="10"/>
        <v>0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92</v>
      </c>
      <c r="B57" s="1" t="s">
        <v>40</v>
      </c>
      <c r="C57" s="1">
        <v>843.05799999999999</v>
      </c>
      <c r="D57" s="1">
        <v>1324.942</v>
      </c>
      <c r="E57" s="1">
        <v>655</v>
      </c>
      <c r="F57" s="1">
        <v>1341</v>
      </c>
      <c r="G57" s="6">
        <v>0.4</v>
      </c>
      <c r="H57" s="1">
        <v>45</v>
      </c>
      <c r="I57" s="1" t="s">
        <v>32</v>
      </c>
      <c r="J57" s="1">
        <v>657</v>
      </c>
      <c r="K57" s="1">
        <f t="shared" si="15"/>
        <v>-2</v>
      </c>
      <c r="L57" s="1">
        <f t="shared" si="3"/>
        <v>655</v>
      </c>
      <c r="M57" s="1"/>
      <c r="N57" s="1">
        <v>56.411600000000128</v>
      </c>
      <c r="O57" s="1">
        <f t="shared" si="4"/>
        <v>131</v>
      </c>
      <c r="P57" s="5">
        <f>12*O57-N57-F57</f>
        <v>174.58839999999987</v>
      </c>
      <c r="Q57" s="5">
        <f>P57-R57</f>
        <v>174.58839999999987</v>
      </c>
      <c r="R57" s="5"/>
      <c r="S57" s="5"/>
      <c r="T57" s="1"/>
      <c r="U57" s="1">
        <f t="shared" si="7"/>
        <v>12</v>
      </c>
      <c r="V57" s="1">
        <f t="shared" si="8"/>
        <v>10.667264122137405</v>
      </c>
      <c r="W57" s="1">
        <v>137.80000000000001</v>
      </c>
      <c r="X57" s="1">
        <v>163.38839999999999</v>
      </c>
      <c r="Y57" s="1">
        <v>151.58840000000001</v>
      </c>
      <c r="Z57" s="1">
        <v>123.4</v>
      </c>
      <c r="AA57" s="1">
        <v>130.6</v>
      </c>
      <c r="AB57" s="1">
        <v>122.6</v>
      </c>
      <c r="AC57" s="1"/>
      <c r="AD57" s="20">
        <f t="shared" si="9"/>
        <v>70</v>
      </c>
      <c r="AE57" s="20">
        <f t="shared" si="10"/>
        <v>0</v>
      </c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3" t="s">
        <v>93</v>
      </c>
      <c r="B58" s="13" t="s">
        <v>40</v>
      </c>
      <c r="C58" s="13">
        <v>9</v>
      </c>
      <c r="D58" s="13">
        <v>1</v>
      </c>
      <c r="E58" s="13">
        <v>-2</v>
      </c>
      <c r="F58" s="13"/>
      <c r="G58" s="14">
        <v>0</v>
      </c>
      <c r="H58" s="13">
        <v>50</v>
      </c>
      <c r="I58" s="13" t="s">
        <v>32</v>
      </c>
      <c r="J58" s="13">
        <v>3</v>
      </c>
      <c r="K58" s="13">
        <f t="shared" si="15"/>
        <v>-5</v>
      </c>
      <c r="L58" s="13">
        <f t="shared" si="3"/>
        <v>-2</v>
      </c>
      <c r="M58" s="13"/>
      <c r="N58" s="13"/>
      <c r="O58" s="13">
        <f t="shared" si="4"/>
        <v>-0.4</v>
      </c>
      <c r="P58" s="15"/>
      <c r="Q58" s="15"/>
      <c r="R58" s="15"/>
      <c r="S58" s="15"/>
      <c r="T58" s="13"/>
      <c r="U58" s="13">
        <f t="shared" si="7"/>
        <v>0</v>
      </c>
      <c r="V58" s="13">
        <f t="shared" si="8"/>
        <v>0</v>
      </c>
      <c r="W58" s="13">
        <v>1.6</v>
      </c>
      <c r="X58" s="13">
        <v>17.600000000000001</v>
      </c>
      <c r="Y58" s="13">
        <v>20</v>
      </c>
      <c r="Z58" s="13">
        <v>14</v>
      </c>
      <c r="AA58" s="13">
        <v>12</v>
      </c>
      <c r="AB58" s="13">
        <v>12.2</v>
      </c>
      <c r="AC58" s="13" t="s">
        <v>49</v>
      </c>
      <c r="AD58" s="24">
        <f t="shared" si="9"/>
        <v>0</v>
      </c>
      <c r="AE58" s="24">
        <f t="shared" si="10"/>
        <v>0</v>
      </c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94</v>
      </c>
      <c r="B59" s="1" t="s">
        <v>31</v>
      </c>
      <c r="C59" s="1">
        <v>562.726</v>
      </c>
      <c r="D59" s="1">
        <v>122.21</v>
      </c>
      <c r="E59" s="1">
        <v>306.63200000000001</v>
      </c>
      <c r="F59" s="1">
        <v>333.19400000000002</v>
      </c>
      <c r="G59" s="6">
        <v>1</v>
      </c>
      <c r="H59" s="1">
        <v>45</v>
      </c>
      <c r="I59" s="1" t="s">
        <v>32</v>
      </c>
      <c r="J59" s="1">
        <v>291.31</v>
      </c>
      <c r="K59" s="1">
        <f t="shared" si="15"/>
        <v>15.322000000000003</v>
      </c>
      <c r="L59" s="1">
        <f t="shared" si="3"/>
        <v>306.63200000000001</v>
      </c>
      <c r="M59" s="1"/>
      <c r="N59" s="1">
        <v>317.02440000000001</v>
      </c>
      <c r="O59" s="1">
        <f t="shared" si="4"/>
        <v>61.3264</v>
      </c>
      <c r="P59" s="5">
        <f t="shared" ref="P59:P67" si="18">12*O59-N59-F59</f>
        <v>85.698399999999936</v>
      </c>
      <c r="Q59" s="5">
        <f t="shared" ref="Q59:Q67" si="19">P59-R59</f>
        <v>85.698399999999936</v>
      </c>
      <c r="R59" s="5"/>
      <c r="S59" s="5"/>
      <c r="T59" s="1"/>
      <c r="U59" s="1">
        <f t="shared" si="7"/>
        <v>12</v>
      </c>
      <c r="V59" s="1">
        <f t="shared" si="8"/>
        <v>10.60258550966631</v>
      </c>
      <c r="W59" s="1">
        <v>62.316400000000002</v>
      </c>
      <c r="X59" s="1">
        <v>52.860199999999999</v>
      </c>
      <c r="Y59" s="1">
        <v>57.283200000000001</v>
      </c>
      <c r="Z59" s="1">
        <v>64.924999999999997</v>
      </c>
      <c r="AA59" s="1">
        <v>57.367800000000003</v>
      </c>
      <c r="AB59" s="1">
        <v>39.236600000000003</v>
      </c>
      <c r="AC59" s="1"/>
      <c r="AD59" s="20">
        <f t="shared" si="9"/>
        <v>86</v>
      </c>
      <c r="AE59" s="20">
        <f t="shared" si="10"/>
        <v>0</v>
      </c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95</v>
      </c>
      <c r="B60" s="1" t="s">
        <v>40</v>
      </c>
      <c r="C60" s="1">
        <v>211</v>
      </c>
      <c r="D60" s="1">
        <v>246</v>
      </c>
      <c r="E60" s="1">
        <v>164</v>
      </c>
      <c r="F60" s="1">
        <v>249</v>
      </c>
      <c r="G60" s="6">
        <v>0.35</v>
      </c>
      <c r="H60" s="1">
        <v>40</v>
      </c>
      <c r="I60" s="1" t="s">
        <v>32</v>
      </c>
      <c r="J60" s="1">
        <v>187</v>
      </c>
      <c r="K60" s="1">
        <f t="shared" si="15"/>
        <v>-23</v>
      </c>
      <c r="L60" s="1">
        <f t="shared" si="3"/>
        <v>164</v>
      </c>
      <c r="M60" s="1"/>
      <c r="N60" s="1">
        <v>85.936599999999999</v>
      </c>
      <c r="O60" s="1">
        <f t="shared" si="4"/>
        <v>32.799999999999997</v>
      </c>
      <c r="P60" s="5">
        <f t="shared" si="18"/>
        <v>58.663399999999967</v>
      </c>
      <c r="Q60" s="5">
        <f t="shared" si="19"/>
        <v>58.663399999999967</v>
      </c>
      <c r="R60" s="5"/>
      <c r="S60" s="5"/>
      <c r="T60" s="1"/>
      <c r="U60" s="1">
        <f t="shared" si="7"/>
        <v>12</v>
      </c>
      <c r="V60" s="1">
        <f t="shared" si="8"/>
        <v>10.211481707317073</v>
      </c>
      <c r="W60" s="1">
        <v>33</v>
      </c>
      <c r="X60" s="1">
        <v>35.063400000000001</v>
      </c>
      <c r="Y60" s="1">
        <v>33.663400000000003</v>
      </c>
      <c r="Z60" s="1">
        <v>29.8</v>
      </c>
      <c r="AA60" s="1">
        <v>28.2</v>
      </c>
      <c r="AB60" s="1">
        <v>28.8</v>
      </c>
      <c r="AC60" s="1"/>
      <c r="AD60" s="20">
        <f t="shared" si="9"/>
        <v>21</v>
      </c>
      <c r="AE60" s="20">
        <f t="shared" si="10"/>
        <v>0</v>
      </c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96</v>
      </c>
      <c r="B61" s="1" t="s">
        <v>31</v>
      </c>
      <c r="C61" s="1">
        <v>21.62</v>
      </c>
      <c r="D61" s="1">
        <v>12.91</v>
      </c>
      <c r="E61" s="1">
        <v>8.2230000000000008</v>
      </c>
      <c r="F61" s="1">
        <v>23.427</v>
      </c>
      <c r="G61" s="6">
        <v>1</v>
      </c>
      <c r="H61" s="1" t="e">
        <v>#N/A</v>
      </c>
      <c r="I61" s="1" t="s">
        <v>32</v>
      </c>
      <c r="J61" s="1">
        <v>8.3000000000000007</v>
      </c>
      <c r="K61" s="1">
        <f t="shared" si="15"/>
        <v>-7.6999999999999957E-2</v>
      </c>
      <c r="L61" s="1">
        <f t="shared" si="3"/>
        <v>8.2230000000000008</v>
      </c>
      <c r="M61" s="1"/>
      <c r="N61" s="1"/>
      <c r="O61" s="1">
        <f t="shared" si="4"/>
        <v>1.6446000000000001</v>
      </c>
      <c r="P61" s="5"/>
      <c r="Q61" s="5">
        <f t="shared" si="19"/>
        <v>0</v>
      </c>
      <c r="R61" s="5"/>
      <c r="S61" s="5"/>
      <c r="T61" s="1"/>
      <c r="U61" s="1">
        <f t="shared" si="7"/>
        <v>14.244801167457132</v>
      </c>
      <c r="V61" s="1">
        <f t="shared" si="8"/>
        <v>14.244801167457132</v>
      </c>
      <c r="W61" s="1">
        <v>1.7858000000000001</v>
      </c>
      <c r="X61" s="1">
        <v>1.2954000000000001</v>
      </c>
      <c r="Y61" s="1">
        <v>1.2976000000000001</v>
      </c>
      <c r="Z61" s="1">
        <v>2.4493999999999998</v>
      </c>
      <c r="AA61" s="1">
        <v>2.1583999999999999</v>
      </c>
      <c r="AB61" s="1">
        <v>0.28720000000000001</v>
      </c>
      <c r="AC61" s="16" t="s">
        <v>97</v>
      </c>
      <c r="AD61" s="20">
        <f t="shared" si="9"/>
        <v>0</v>
      </c>
      <c r="AE61" s="20">
        <f t="shared" si="10"/>
        <v>0</v>
      </c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98</v>
      </c>
      <c r="B62" s="1" t="s">
        <v>40</v>
      </c>
      <c r="C62" s="1">
        <v>1574</v>
      </c>
      <c r="D62" s="1">
        <v>492</v>
      </c>
      <c r="E62" s="1">
        <v>1362</v>
      </c>
      <c r="F62" s="1">
        <v>597</v>
      </c>
      <c r="G62" s="6">
        <v>0.4</v>
      </c>
      <c r="H62" s="1">
        <v>40</v>
      </c>
      <c r="I62" s="1" t="s">
        <v>32</v>
      </c>
      <c r="J62" s="1">
        <v>1363</v>
      </c>
      <c r="K62" s="1">
        <f t="shared" si="15"/>
        <v>-1</v>
      </c>
      <c r="L62" s="1">
        <f t="shared" si="3"/>
        <v>462</v>
      </c>
      <c r="M62" s="1">
        <v>900</v>
      </c>
      <c r="N62" s="1">
        <v>336.80000000000018</v>
      </c>
      <c r="O62" s="1">
        <f t="shared" si="4"/>
        <v>92.4</v>
      </c>
      <c r="P62" s="5">
        <f t="shared" si="18"/>
        <v>175</v>
      </c>
      <c r="Q62" s="5">
        <f t="shared" si="19"/>
        <v>175</v>
      </c>
      <c r="R62" s="5"/>
      <c r="S62" s="5"/>
      <c r="T62" s="1"/>
      <c r="U62" s="1">
        <f t="shared" si="7"/>
        <v>12.000000000000002</v>
      </c>
      <c r="V62" s="1">
        <f t="shared" si="8"/>
        <v>10.106060606060607</v>
      </c>
      <c r="W62" s="1">
        <v>92</v>
      </c>
      <c r="X62" s="1">
        <v>89.6</v>
      </c>
      <c r="Y62" s="1">
        <v>89.6</v>
      </c>
      <c r="Z62" s="1">
        <v>86.8</v>
      </c>
      <c r="AA62" s="1">
        <v>89.2</v>
      </c>
      <c r="AB62" s="1">
        <v>78.400000000000006</v>
      </c>
      <c r="AC62" s="1"/>
      <c r="AD62" s="20">
        <f t="shared" si="9"/>
        <v>70</v>
      </c>
      <c r="AE62" s="20">
        <f t="shared" si="10"/>
        <v>0</v>
      </c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99</v>
      </c>
      <c r="B63" s="1" t="s">
        <v>40</v>
      </c>
      <c r="C63" s="1">
        <v>2740</v>
      </c>
      <c r="D63" s="1">
        <v>756</v>
      </c>
      <c r="E63" s="1">
        <v>2169</v>
      </c>
      <c r="F63" s="1">
        <v>1181</v>
      </c>
      <c r="G63" s="6">
        <v>0.4</v>
      </c>
      <c r="H63" s="1">
        <v>45</v>
      </c>
      <c r="I63" s="1" t="s">
        <v>32</v>
      </c>
      <c r="J63" s="1">
        <v>2164</v>
      </c>
      <c r="K63" s="1">
        <f t="shared" si="15"/>
        <v>5</v>
      </c>
      <c r="L63" s="1">
        <f t="shared" si="3"/>
        <v>669</v>
      </c>
      <c r="M63" s="1">
        <v>1500</v>
      </c>
      <c r="N63" s="1">
        <v>107</v>
      </c>
      <c r="O63" s="1">
        <f t="shared" si="4"/>
        <v>133.80000000000001</v>
      </c>
      <c r="P63" s="5">
        <f t="shared" si="18"/>
        <v>317.60000000000014</v>
      </c>
      <c r="Q63" s="5">
        <f t="shared" si="19"/>
        <v>317.60000000000014</v>
      </c>
      <c r="R63" s="5"/>
      <c r="S63" s="5"/>
      <c r="T63" s="1"/>
      <c r="U63" s="1">
        <f t="shared" si="7"/>
        <v>12</v>
      </c>
      <c r="V63" s="1">
        <f t="shared" si="8"/>
        <v>9.6263079222720478</v>
      </c>
      <c r="W63" s="1">
        <v>130.80000000000001</v>
      </c>
      <c r="X63" s="1">
        <v>140.80000000000001</v>
      </c>
      <c r="Y63" s="1">
        <v>141.19999999999999</v>
      </c>
      <c r="Z63" s="1">
        <v>151.19999999999999</v>
      </c>
      <c r="AA63" s="1">
        <v>158.19999999999999</v>
      </c>
      <c r="AB63" s="1">
        <v>129.4</v>
      </c>
      <c r="AC63" s="1"/>
      <c r="AD63" s="20">
        <f t="shared" si="9"/>
        <v>127</v>
      </c>
      <c r="AE63" s="20">
        <f t="shared" si="10"/>
        <v>0</v>
      </c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100</v>
      </c>
      <c r="B64" s="1" t="s">
        <v>40</v>
      </c>
      <c r="C64" s="1">
        <v>295</v>
      </c>
      <c r="D64" s="1">
        <v>384</v>
      </c>
      <c r="E64" s="1">
        <v>322</v>
      </c>
      <c r="F64" s="1">
        <v>313</v>
      </c>
      <c r="G64" s="6">
        <v>0.4</v>
      </c>
      <c r="H64" s="1">
        <v>40</v>
      </c>
      <c r="I64" s="1" t="s">
        <v>32</v>
      </c>
      <c r="J64" s="1">
        <v>327</v>
      </c>
      <c r="K64" s="1">
        <f t="shared" si="15"/>
        <v>-5</v>
      </c>
      <c r="L64" s="1">
        <f t="shared" si="3"/>
        <v>202</v>
      </c>
      <c r="M64" s="1">
        <v>120</v>
      </c>
      <c r="N64" s="1">
        <v>112</v>
      </c>
      <c r="O64" s="1">
        <f t="shared" si="4"/>
        <v>40.4</v>
      </c>
      <c r="P64" s="5">
        <f t="shared" si="18"/>
        <v>59.799999999999955</v>
      </c>
      <c r="Q64" s="5">
        <f t="shared" si="19"/>
        <v>59.799999999999955</v>
      </c>
      <c r="R64" s="5"/>
      <c r="S64" s="5"/>
      <c r="T64" s="1"/>
      <c r="U64" s="1">
        <f t="shared" si="7"/>
        <v>12</v>
      </c>
      <c r="V64" s="1">
        <f t="shared" si="8"/>
        <v>10.51980198019802</v>
      </c>
      <c r="W64" s="1">
        <v>41.6</v>
      </c>
      <c r="X64" s="1">
        <v>42.6</v>
      </c>
      <c r="Y64" s="1">
        <v>34.6</v>
      </c>
      <c r="Z64" s="1">
        <v>17.399999999999999</v>
      </c>
      <c r="AA64" s="1">
        <v>27.4</v>
      </c>
      <c r="AB64" s="1">
        <v>37.799999999999997</v>
      </c>
      <c r="AC64" s="1"/>
      <c r="AD64" s="20">
        <f t="shared" si="9"/>
        <v>24</v>
      </c>
      <c r="AE64" s="20">
        <f t="shared" si="10"/>
        <v>0</v>
      </c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101</v>
      </c>
      <c r="B65" s="1" t="s">
        <v>31</v>
      </c>
      <c r="C65" s="1">
        <v>183.23400000000001</v>
      </c>
      <c r="D65" s="1">
        <v>118.81</v>
      </c>
      <c r="E65" s="1">
        <v>122.878</v>
      </c>
      <c r="F65" s="1">
        <v>140.79300000000001</v>
      </c>
      <c r="G65" s="6">
        <v>1</v>
      </c>
      <c r="H65" s="1">
        <v>50</v>
      </c>
      <c r="I65" s="1" t="s">
        <v>32</v>
      </c>
      <c r="J65" s="1">
        <v>119.4</v>
      </c>
      <c r="K65" s="1">
        <f t="shared" si="15"/>
        <v>3.4779999999999944</v>
      </c>
      <c r="L65" s="1">
        <f t="shared" si="3"/>
        <v>122.878</v>
      </c>
      <c r="M65" s="1"/>
      <c r="N65" s="1">
        <v>10</v>
      </c>
      <c r="O65" s="1">
        <f t="shared" si="4"/>
        <v>24.575600000000001</v>
      </c>
      <c r="P65" s="5">
        <f t="shared" si="18"/>
        <v>144.11419999999998</v>
      </c>
      <c r="Q65" s="5">
        <f t="shared" si="19"/>
        <v>144.11419999999998</v>
      </c>
      <c r="R65" s="5"/>
      <c r="S65" s="5"/>
      <c r="T65" s="1"/>
      <c r="U65" s="1">
        <f t="shared" si="7"/>
        <v>11.999999999999998</v>
      </c>
      <c r="V65" s="1">
        <f t="shared" si="8"/>
        <v>6.1358827454873941</v>
      </c>
      <c r="W65" s="1">
        <v>18.997199999999999</v>
      </c>
      <c r="X65" s="1">
        <v>22.089200000000002</v>
      </c>
      <c r="Y65" s="1">
        <v>15.181800000000001</v>
      </c>
      <c r="Z65" s="1">
        <v>13.863799999999999</v>
      </c>
      <c r="AA65" s="1">
        <v>19.8644</v>
      </c>
      <c r="AB65" s="1">
        <v>19.145800000000001</v>
      </c>
      <c r="AC65" s="1"/>
      <c r="AD65" s="20">
        <f t="shared" si="9"/>
        <v>144</v>
      </c>
      <c r="AE65" s="20">
        <f t="shared" si="10"/>
        <v>0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102</v>
      </c>
      <c r="B66" s="1" t="s">
        <v>31</v>
      </c>
      <c r="C66" s="1">
        <v>515.40899999999999</v>
      </c>
      <c r="D66" s="1">
        <v>283.69499999999999</v>
      </c>
      <c r="E66" s="1">
        <v>270.31099999999998</v>
      </c>
      <c r="F66" s="1">
        <v>456.98399999999998</v>
      </c>
      <c r="G66" s="6">
        <v>1</v>
      </c>
      <c r="H66" s="1">
        <v>50</v>
      </c>
      <c r="I66" s="1" t="s">
        <v>32</v>
      </c>
      <c r="J66" s="1">
        <v>261.14999999999998</v>
      </c>
      <c r="K66" s="1">
        <f t="shared" si="15"/>
        <v>9.1610000000000014</v>
      </c>
      <c r="L66" s="1">
        <f t="shared" si="3"/>
        <v>270.31099999999998</v>
      </c>
      <c r="M66" s="1"/>
      <c r="N66" s="1">
        <v>64.474800000000243</v>
      </c>
      <c r="O66" s="1">
        <f t="shared" si="4"/>
        <v>54.062199999999997</v>
      </c>
      <c r="P66" s="5">
        <f t="shared" si="18"/>
        <v>127.28759999999983</v>
      </c>
      <c r="Q66" s="5">
        <f t="shared" si="19"/>
        <v>127.28759999999983</v>
      </c>
      <c r="R66" s="5"/>
      <c r="S66" s="5"/>
      <c r="T66" s="1"/>
      <c r="U66" s="1">
        <f t="shared" si="7"/>
        <v>12</v>
      </c>
      <c r="V66" s="1">
        <f t="shared" si="8"/>
        <v>9.6455342179933528</v>
      </c>
      <c r="W66" s="1">
        <v>52.971400000000003</v>
      </c>
      <c r="X66" s="1">
        <v>58.599800000000002</v>
      </c>
      <c r="Y66" s="1">
        <v>59.930199999999999</v>
      </c>
      <c r="Z66" s="1">
        <v>59.308599999999998</v>
      </c>
      <c r="AA66" s="1">
        <v>58.3294</v>
      </c>
      <c r="AB66" s="1">
        <v>49.524000000000001</v>
      </c>
      <c r="AC66" s="1"/>
      <c r="AD66" s="20">
        <f t="shared" si="9"/>
        <v>127</v>
      </c>
      <c r="AE66" s="20">
        <f t="shared" si="10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103</v>
      </c>
      <c r="B67" s="1" t="s">
        <v>31</v>
      </c>
      <c r="C67" s="1">
        <v>410.56400000000002</v>
      </c>
      <c r="D67" s="1">
        <v>178.696</v>
      </c>
      <c r="E67" s="1">
        <v>213.578</v>
      </c>
      <c r="F67" s="1">
        <v>317.94400000000002</v>
      </c>
      <c r="G67" s="6">
        <v>1</v>
      </c>
      <c r="H67" s="1">
        <v>55</v>
      </c>
      <c r="I67" s="1" t="s">
        <v>32</v>
      </c>
      <c r="J67" s="1">
        <v>200.5</v>
      </c>
      <c r="K67" s="1">
        <f t="shared" si="15"/>
        <v>13.078000000000003</v>
      </c>
      <c r="L67" s="1">
        <f t="shared" si="3"/>
        <v>213.578</v>
      </c>
      <c r="M67" s="1"/>
      <c r="N67" s="1">
        <v>120.1506</v>
      </c>
      <c r="O67" s="1">
        <f t="shared" si="4"/>
        <v>42.715600000000002</v>
      </c>
      <c r="P67" s="5">
        <f t="shared" si="18"/>
        <v>74.492600000000039</v>
      </c>
      <c r="Q67" s="5">
        <f t="shared" si="19"/>
        <v>74.492600000000039</v>
      </c>
      <c r="R67" s="5"/>
      <c r="S67" s="5"/>
      <c r="T67" s="1"/>
      <c r="U67" s="1">
        <f t="shared" si="7"/>
        <v>12</v>
      </c>
      <c r="V67" s="1">
        <f t="shared" si="8"/>
        <v>10.256079746041259</v>
      </c>
      <c r="W67" s="1">
        <v>43.1462</v>
      </c>
      <c r="X67" s="1">
        <v>41.387799999999999</v>
      </c>
      <c r="Y67" s="1">
        <v>43.284599999999998</v>
      </c>
      <c r="Z67" s="1">
        <v>44.754800000000003</v>
      </c>
      <c r="AA67" s="1">
        <v>41.587400000000002</v>
      </c>
      <c r="AB67" s="1">
        <v>32.150799999999997</v>
      </c>
      <c r="AC67" s="1"/>
      <c r="AD67" s="20">
        <f t="shared" si="9"/>
        <v>74</v>
      </c>
      <c r="AE67" s="20">
        <f t="shared" si="10"/>
        <v>0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3" t="s">
        <v>104</v>
      </c>
      <c r="B68" s="13" t="s">
        <v>31</v>
      </c>
      <c r="C68" s="13"/>
      <c r="D68" s="13"/>
      <c r="E68" s="13"/>
      <c r="F68" s="13"/>
      <c r="G68" s="14">
        <v>0</v>
      </c>
      <c r="H68" s="13" t="e">
        <v>#N/A</v>
      </c>
      <c r="I68" s="13" t="s">
        <v>32</v>
      </c>
      <c r="J68" s="13"/>
      <c r="K68" s="13">
        <f t="shared" si="15"/>
        <v>0</v>
      </c>
      <c r="L68" s="13">
        <f t="shared" si="3"/>
        <v>0</v>
      </c>
      <c r="M68" s="13"/>
      <c r="N68" s="13"/>
      <c r="O68" s="13">
        <f t="shared" si="4"/>
        <v>0</v>
      </c>
      <c r="P68" s="15"/>
      <c r="Q68" s="15"/>
      <c r="R68" s="15"/>
      <c r="S68" s="15"/>
      <c r="T68" s="13"/>
      <c r="U68" s="13" t="e">
        <f t="shared" si="7"/>
        <v>#DIV/0!</v>
      </c>
      <c r="V68" s="13" t="e">
        <f t="shared" si="8"/>
        <v>#DIV/0!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 t="s">
        <v>49</v>
      </c>
      <c r="AD68" s="24">
        <f t="shared" si="9"/>
        <v>0</v>
      </c>
      <c r="AE68" s="24">
        <f t="shared" si="10"/>
        <v>0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3" t="s">
        <v>105</v>
      </c>
      <c r="B69" s="13" t="s">
        <v>31</v>
      </c>
      <c r="C69" s="13"/>
      <c r="D69" s="13"/>
      <c r="E69" s="13"/>
      <c r="F69" s="13"/>
      <c r="G69" s="14">
        <v>0</v>
      </c>
      <c r="H69" s="13" t="e">
        <v>#N/A</v>
      </c>
      <c r="I69" s="13" t="s">
        <v>32</v>
      </c>
      <c r="J69" s="13"/>
      <c r="K69" s="13">
        <f t="shared" si="15"/>
        <v>0</v>
      </c>
      <c r="L69" s="13">
        <f t="shared" si="3"/>
        <v>0</v>
      </c>
      <c r="M69" s="13"/>
      <c r="N69" s="13"/>
      <c r="O69" s="13">
        <f t="shared" si="4"/>
        <v>0</v>
      </c>
      <c r="P69" s="15"/>
      <c r="Q69" s="15"/>
      <c r="R69" s="15"/>
      <c r="S69" s="15"/>
      <c r="T69" s="13"/>
      <c r="U69" s="13" t="e">
        <f t="shared" si="7"/>
        <v>#DIV/0!</v>
      </c>
      <c r="V69" s="13" t="e">
        <f t="shared" si="8"/>
        <v>#DIV/0!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 t="s">
        <v>49</v>
      </c>
      <c r="AD69" s="24">
        <f t="shared" si="9"/>
        <v>0</v>
      </c>
      <c r="AE69" s="24">
        <f t="shared" si="10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3" t="s">
        <v>106</v>
      </c>
      <c r="B70" s="13" t="s">
        <v>31</v>
      </c>
      <c r="C70" s="13"/>
      <c r="D70" s="13"/>
      <c r="E70" s="13">
        <v>-0.87</v>
      </c>
      <c r="F70" s="13"/>
      <c r="G70" s="14">
        <v>0</v>
      </c>
      <c r="H70" s="13">
        <v>40</v>
      </c>
      <c r="I70" s="13" t="s">
        <v>32</v>
      </c>
      <c r="J70" s="13"/>
      <c r="K70" s="13">
        <f t="shared" ref="K70:K100" si="20">E70-J70</f>
        <v>-0.87</v>
      </c>
      <c r="L70" s="13">
        <f t="shared" si="3"/>
        <v>-0.87</v>
      </c>
      <c r="M70" s="13"/>
      <c r="N70" s="13"/>
      <c r="O70" s="13">
        <f t="shared" si="4"/>
        <v>-0.17399999999999999</v>
      </c>
      <c r="P70" s="15"/>
      <c r="Q70" s="15"/>
      <c r="R70" s="15"/>
      <c r="S70" s="15"/>
      <c r="T70" s="13"/>
      <c r="U70" s="13">
        <f t="shared" si="7"/>
        <v>0</v>
      </c>
      <c r="V70" s="13">
        <f t="shared" si="8"/>
        <v>0</v>
      </c>
      <c r="W70" s="13">
        <v>0</v>
      </c>
      <c r="X70" s="13">
        <v>-0.2676</v>
      </c>
      <c r="Y70" s="13">
        <v>-0.87560000000000004</v>
      </c>
      <c r="Z70" s="13">
        <v>-0.60799999999999998</v>
      </c>
      <c r="AA70" s="13">
        <v>-0.156</v>
      </c>
      <c r="AB70" s="13">
        <v>1.7434000000000001</v>
      </c>
      <c r="AC70" s="13" t="s">
        <v>107</v>
      </c>
      <c r="AD70" s="24">
        <f t="shared" si="9"/>
        <v>0</v>
      </c>
      <c r="AE70" s="24">
        <f t="shared" si="10"/>
        <v>0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108</v>
      </c>
      <c r="B71" s="1" t="s">
        <v>40</v>
      </c>
      <c r="C71" s="1">
        <v>702</v>
      </c>
      <c r="D71" s="1">
        <v>880</v>
      </c>
      <c r="E71" s="1">
        <v>525</v>
      </c>
      <c r="F71" s="1">
        <v>930</v>
      </c>
      <c r="G71" s="6">
        <v>0.4</v>
      </c>
      <c r="H71" s="1">
        <v>45</v>
      </c>
      <c r="I71" s="1" t="s">
        <v>32</v>
      </c>
      <c r="J71" s="1">
        <v>525</v>
      </c>
      <c r="K71" s="1">
        <f t="shared" si="20"/>
        <v>0</v>
      </c>
      <c r="L71" s="1">
        <f t="shared" ref="L71:L120" si="21">E71-M71</f>
        <v>525</v>
      </c>
      <c r="M71" s="1"/>
      <c r="N71" s="1">
        <v>125.40000000000011</v>
      </c>
      <c r="O71" s="1">
        <f t="shared" ref="O71:O120" si="22">L71/5</f>
        <v>105</v>
      </c>
      <c r="P71" s="5">
        <f>12*O71-N71-F71</f>
        <v>204.59999999999991</v>
      </c>
      <c r="Q71" s="5">
        <f>P71-R71</f>
        <v>204.59999999999991</v>
      </c>
      <c r="R71" s="5"/>
      <c r="S71" s="5"/>
      <c r="T71" s="1"/>
      <c r="U71" s="1">
        <f t="shared" ref="U71:U120" si="23">(F71+N71+P71)/O71</f>
        <v>12</v>
      </c>
      <c r="V71" s="1">
        <f t="shared" ref="V71:V120" si="24">(F71+N71)/O71</f>
        <v>10.051428571428572</v>
      </c>
      <c r="W71" s="1">
        <v>106.4</v>
      </c>
      <c r="X71" s="1">
        <v>119.8</v>
      </c>
      <c r="Y71" s="1">
        <v>111.4</v>
      </c>
      <c r="Z71" s="1">
        <v>97.2</v>
      </c>
      <c r="AA71" s="1">
        <v>100.6</v>
      </c>
      <c r="AB71" s="1">
        <v>100</v>
      </c>
      <c r="AC71" s="1"/>
      <c r="AD71" s="20">
        <f t="shared" ref="AD71:AD120" si="25">ROUND(Q71*G71,0)</f>
        <v>82</v>
      </c>
      <c r="AE71" s="20">
        <f t="shared" ref="AE71:AE120" si="26">ROUND(R71*G71,0)</f>
        <v>0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3" t="s">
        <v>109</v>
      </c>
      <c r="B72" s="13" t="s">
        <v>31</v>
      </c>
      <c r="C72" s="13"/>
      <c r="D72" s="13"/>
      <c r="E72" s="13"/>
      <c r="F72" s="13"/>
      <c r="G72" s="14">
        <v>0</v>
      </c>
      <c r="H72" s="13" t="e">
        <v>#N/A</v>
      </c>
      <c r="I72" s="13" t="s">
        <v>32</v>
      </c>
      <c r="J72" s="13"/>
      <c r="K72" s="13">
        <f t="shared" si="20"/>
        <v>0</v>
      </c>
      <c r="L72" s="13">
        <f t="shared" si="21"/>
        <v>0</v>
      </c>
      <c r="M72" s="13"/>
      <c r="N72" s="13"/>
      <c r="O72" s="13">
        <f t="shared" si="22"/>
        <v>0</v>
      </c>
      <c r="P72" s="15"/>
      <c r="Q72" s="15"/>
      <c r="R72" s="15"/>
      <c r="S72" s="15"/>
      <c r="T72" s="13"/>
      <c r="U72" s="13" t="e">
        <f t="shared" si="23"/>
        <v>#DIV/0!</v>
      </c>
      <c r="V72" s="13" t="e">
        <f t="shared" si="24"/>
        <v>#DIV/0!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 t="s">
        <v>49</v>
      </c>
      <c r="AD72" s="24">
        <f t="shared" si="25"/>
        <v>0</v>
      </c>
      <c r="AE72" s="24">
        <f t="shared" si="26"/>
        <v>0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110</v>
      </c>
      <c r="B73" s="1" t="s">
        <v>40</v>
      </c>
      <c r="C73" s="1">
        <v>336</v>
      </c>
      <c r="D73" s="1"/>
      <c r="E73" s="1">
        <v>126</v>
      </c>
      <c r="F73" s="1">
        <v>180</v>
      </c>
      <c r="G73" s="6">
        <v>0.35</v>
      </c>
      <c r="H73" s="1">
        <v>40</v>
      </c>
      <c r="I73" s="1" t="s">
        <v>32</v>
      </c>
      <c r="J73" s="1">
        <v>149</v>
      </c>
      <c r="K73" s="1">
        <f t="shared" si="20"/>
        <v>-23</v>
      </c>
      <c r="L73" s="1">
        <f t="shared" si="21"/>
        <v>126</v>
      </c>
      <c r="M73" s="1"/>
      <c r="N73" s="1">
        <v>10.80000000000001</v>
      </c>
      <c r="O73" s="1">
        <f t="shared" si="22"/>
        <v>25.2</v>
      </c>
      <c r="P73" s="5">
        <f t="shared" ref="P73" si="27">12*O73-N73-F73</f>
        <v>111.59999999999997</v>
      </c>
      <c r="Q73" s="5">
        <f t="shared" ref="Q73:Q74" si="28">P73-R73</f>
        <v>111.59999999999997</v>
      </c>
      <c r="R73" s="5"/>
      <c r="S73" s="5"/>
      <c r="T73" s="1"/>
      <c r="U73" s="1">
        <f t="shared" si="23"/>
        <v>12</v>
      </c>
      <c r="V73" s="1">
        <f t="shared" si="24"/>
        <v>7.5714285714285721</v>
      </c>
      <c r="W73" s="1">
        <v>19.8</v>
      </c>
      <c r="X73" s="1">
        <v>2.6</v>
      </c>
      <c r="Y73" s="1">
        <v>8.4</v>
      </c>
      <c r="Z73" s="1">
        <v>28.4</v>
      </c>
      <c r="AA73" s="1">
        <v>25.6</v>
      </c>
      <c r="AB73" s="1">
        <v>7</v>
      </c>
      <c r="AC73" s="1"/>
      <c r="AD73" s="20">
        <f t="shared" si="25"/>
        <v>39</v>
      </c>
      <c r="AE73" s="20">
        <f t="shared" si="26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111</v>
      </c>
      <c r="B74" s="1" t="s">
        <v>40</v>
      </c>
      <c r="C74" s="1">
        <v>33</v>
      </c>
      <c r="D74" s="1">
        <v>130</v>
      </c>
      <c r="E74" s="1">
        <v>27</v>
      </c>
      <c r="F74" s="1">
        <v>108</v>
      </c>
      <c r="G74" s="6">
        <v>0.4</v>
      </c>
      <c r="H74" s="1" t="e">
        <v>#N/A</v>
      </c>
      <c r="I74" s="1" t="s">
        <v>32</v>
      </c>
      <c r="J74" s="1">
        <v>42</v>
      </c>
      <c r="K74" s="1">
        <f t="shared" si="20"/>
        <v>-15</v>
      </c>
      <c r="L74" s="1">
        <f t="shared" si="21"/>
        <v>27</v>
      </c>
      <c r="M74" s="1"/>
      <c r="N74" s="1"/>
      <c r="O74" s="1">
        <f t="shared" si="22"/>
        <v>5.4</v>
      </c>
      <c r="P74" s="5"/>
      <c r="Q74" s="5">
        <f t="shared" si="28"/>
        <v>0</v>
      </c>
      <c r="R74" s="5"/>
      <c r="S74" s="5"/>
      <c r="T74" s="1"/>
      <c r="U74" s="1">
        <f t="shared" si="23"/>
        <v>20</v>
      </c>
      <c r="V74" s="1">
        <f t="shared" si="24"/>
        <v>20</v>
      </c>
      <c r="W74" s="1">
        <v>7.4</v>
      </c>
      <c r="X74" s="1">
        <v>10.8</v>
      </c>
      <c r="Y74" s="1">
        <v>5.2</v>
      </c>
      <c r="Z74" s="1">
        <v>3.4</v>
      </c>
      <c r="AA74" s="1">
        <v>5.8</v>
      </c>
      <c r="AB74" s="1">
        <v>2.4</v>
      </c>
      <c r="AC74" s="1"/>
      <c r="AD74" s="20">
        <f t="shared" si="25"/>
        <v>0</v>
      </c>
      <c r="AE74" s="20">
        <f t="shared" si="26"/>
        <v>0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0" t="s">
        <v>112</v>
      </c>
      <c r="B75" s="10" t="s">
        <v>40</v>
      </c>
      <c r="C75" s="10">
        <v>280</v>
      </c>
      <c r="D75" s="10"/>
      <c r="E75" s="10">
        <v>280</v>
      </c>
      <c r="F75" s="10"/>
      <c r="G75" s="11">
        <v>0</v>
      </c>
      <c r="H75" s="10" t="e">
        <v>#N/A</v>
      </c>
      <c r="I75" s="10" t="s">
        <v>41</v>
      </c>
      <c r="J75" s="10">
        <v>280</v>
      </c>
      <c r="K75" s="10">
        <f t="shared" si="20"/>
        <v>0</v>
      </c>
      <c r="L75" s="10">
        <f t="shared" si="21"/>
        <v>0</v>
      </c>
      <c r="M75" s="10">
        <v>280</v>
      </c>
      <c r="N75" s="10"/>
      <c r="O75" s="10">
        <f t="shared" si="22"/>
        <v>0</v>
      </c>
      <c r="P75" s="12"/>
      <c r="Q75" s="12"/>
      <c r="R75" s="12"/>
      <c r="S75" s="12"/>
      <c r="T75" s="10"/>
      <c r="U75" s="10" t="e">
        <f t="shared" si="23"/>
        <v>#DIV/0!</v>
      </c>
      <c r="V75" s="10" t="e">
        <f t="shared" si="24"/>
        <v>#DIV/0!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/>
      <c r="AD75" s="23">
        <f t="shared" si="25"/>
        <v>0</v>
      </c>
      <c r="AE75" s="23">
        <f t="shared" si="26"/>
        <v>0</v>
      </c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0" t="s">
        <v>113</v>
      </c>
      <c r="B76" s="10" t="s">
        <v>40</v>
      </c>
      <c r="C76" s="10">
        <v>64</v>
      </c>
      <c r="D76" s="10"/>
      <c r="E76" s="10">
        <v>64</v>
      </c>
      <c r="F76" s="10"/>
      <c r="G76" s="11">
        <v>0</v>
      </c>
      <c r="H76" s="10" t="e">
        <v>#N/A</v>
      </c>
      <c r="I76" s="10" t="s">
        <v>41</v>
      </c>
      <c r="J76" s="10">
        <v>64</v>
      </c>
      <c r="K76" s="10">
        <f t="shared" si="20"/>
        <v>0</v>
      </c>
      <c r="L76" s="10">
        <f t="shared" si="21"/>
        <v>0</v>
      </c>
      <c r="M76" s="10">
        <v>64</v>
      </c>
      <c r="N76" s="10"/>
      <c r="O76" s="10">
        <f t="shared" si="22"/>
        <v>0</v>
      </c>
      <c r="P76" s="12"/>
      <c r="Q76" s="12"/>
      <c r="R76" s="12"/>
      <c r="S76" s="12"/>
      <c r="T76" s="10"/>
      <c r="U76" s="10" t="e">
        <f t="shared" si="23"/>
        <v>#DIV/0!</v>
      </c>
      <c r="V76" s="10" t="e">
        <f t="shared" si="24"/>
        <v>#DIV/0!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/>
      <c r="AD76" s="23">
        <f t="shared" si="25"/>
        <v>0</v>
      </c>
      <c r="AE76" s="23">
        <f t="shared" si="26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0" t="s">
        <v>114</v>
      </c>
      <c r="B77" s="10" t="s">
        <v>40</v>
      </c>
      <c r="C77" s="10">
        <v>168</v>
      </c>
      <c r="D77" s="10"/>
      <c r="E77" s="10">
        <v>168</v>
      </c>
      <c r="F77" s="10"/>
      <c r="G77" s="11">
        <v>0</v>
      </c>
      <c r="H77" s="10" t="e">
        <v>#N/A</v>
      </c>
      <c r="I77" s="10" t="s">
        <v>41</v>
      </c>
      <c r="J77" s="10">
        <v>168</v>
      </c>
      <c r="K77" s="10">
        <f t="shared" si="20"/>
        <v>0</v>
      </c>
      <c r="L77" s="10">
        <f t="shared" si="21"/>
        <v>0</v>
      </c>
      <c r="M77" s="10">
        <v>168</v>
      </c>
      <c r="N77" s="10"/>
      <c r="O77" s="10">
        <f t="shared" si="22"/>
        <v>0</v>
      </c>
      <c r="P77" s="12"/>
      <c r="Q77" s="12"/>
      <c r="R77" s="12"/>
      <c r="S77" s="12"/>
      <c r="T77" s="10"/>
      <c r="U77" s="10" t="e">
        <f t="shared" si="23"/>
        <v>#DIV/0!</v>
      </c>
      <c r="V77" s="10" t="e">
        <f t="shared" si="24"/>
        <v>#DIV/0!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/>
      <c r="AD77" s="23">
        <f t="shared" si="25"/>
        <v>0</v>
      </c>
      <c r="AE77" s="23">
        <f t="shared" si="26"/>
        <v>0</v>
      </c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0" t="s">
        <v>115</v>
      </c>
      <c r="B78" s="10" t="s">
        <v>40</v>
      </c>
      <c r="C78" s="10">
        <v>460</v>
      </c>
      <c r="D78" s="10"/>
      <c r="E78" s="10">
        <v>460</v>
      </c>
      <c r="F78" s="10"/>
      <c r="G78" s="11">
        <v>0</v>
      </c>
      <c r="H78" s="10" t="e">
        <v>#N/A</v>
      </c>
      <c r="I78" s="10" t="s">
        <v>41</v>
      </c>
      <c r="J78" s="10">
        <v>460</v>
      </c>
      <c r="K78" s="10">
        <f t="shared" si="20"/>
        <v>0</v>
      </c>
      <c r="L78" s="10">
        <f t="shared" si="21"/>
        <v>0</v>
      </c>
      <c r="M78" s="10">
        <v>460</v>
      </c>
      <c r="N78" s="10"/>
      <c r="O78" s="10">
        <f t="shared" si="22"/>
        <v>0</v>
      </c>
      <c r="P78" s="12"/>
      <c r="Q78" s="12"/>
      <c r="R78" s="12"/>
      <c r="S78" s="12"/>
      <c r="T78" s="10"/>
      <c r="U78" s="10" t="e">
        <f t="shared" si="23"/>
        <v>#DIV/0!</v>
      </c>
      <c r="V78" s="10" t="e">
        <f t="shared" si="24"/>
        <v>#DIV/0!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/>
      <c r="AD78" s="23">
        <f t="shared" si="25"/>
        <v>0</v>
      </c>
      <c r="AE78" s="23">
        <f t="shared" si="26"/>
        <v>0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3" t="s">
        <v>116</v>
      </c>
      <c r="B79" s="13" t="s">
        <v>40</v>
      </c>
      <c r="C79" s="13">
        <v>312</v>
      </c>
      <c r="D79" s="13"/>
      <c r="E79" s="13">
        <v>312</v>
      </c>
      <c r="F79" s="13"/>
      <c r="G79" s="14">
        <v>0</v>
      </c>
      <c r="H79" s="13" t="e">
        <v>#N/A</v>
      </c>
      <c r="I79" s="13" t="s">
        <v>32</v>
      </c>
      <c r="J79" s="13">
        <v>312</v>
      </c>
      <c r="K79" s="13">
        <f t="shared" si="20"/>
        <v>0</v>
      </c>
      <c r="L79" s="13">
        <f t="shared" si="21"/>
        <v>0</v>
      </c>
      <c r="M79" s="13">
        <v>312</v>
      </c>
      <c r="N79" s="13"/>
      <c r="O79" s="13">
        <f t="shared" si="22"/>
        <v>0</v>
      </c>
      <c r="P79" s="15"/>
      <c r="Q79" s="15"/>
      <c r="R79" s="15"/>
      <c r="S79" s="15"/>
      <c r="T79" s="13"/>
      <c r="U79" s="13" t="e">
        <f t="shared" si="23"/>
        <v>#DIV/0!</v>
      </c>
      <c r="V79" s="13" t="e">
        <f t="shared" si="24"/>
        <v>#DIV/0!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 t="s">
        <v>49</v>
      </c>
      <c r="AD79" s="24">
        <f t="shared" si="25"/>
        <v>0</v>
      </c>
      <c r="AE79" s="24">
        <f t="shared" si="26"/>
        <v>0</v>
      </c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0" t="s">
        <v>117</v>
      </c>
      <c r="B80" s="10" t="s">
        <v>40</v>
      </c>
      <c r="C80" s="10">
        <v>60</v>
      </c>
      <c r="D80" s="10"/>
      <c r="E80" s="10">
        <v>60</v>
      </c>
      <c r="F80" s="10"/>
      <c r="G80" s="11">
        <v>0</v>
      </c>
      <c r="H80" s="10" t="e">
        <v>#N/A</v>
      </c>
      <c r="I80" s="10" t="s">
        <v>41</v>
      </c>
      <c r="J80" s="10">
        <v>60</v>
      </c>
      <c r="K80" s="10">
        <f t="shared" si="20"/>
        <v>0</v>
      </c>
      <c r="L80" s="10">
        <f t="shared" si="21"/>
        <v>0</v>
      </c>
      <c r="M80" s="10">
        <v>60</v>
      </c>
      <c r="N80" s="10"/>
      <c r="O80" s="10">
        <f t="shared" si="22"/>
        <v>0</v>
      </c>
      <c r="P80" s="12"/>
      <c r="Q80" s="12"/>
      <c r="R80" s="12"/>
      <c r="S80" s="12"/>
      <c r="T80" s="10"/>
      <c r="U80" s="10" t="e">
        <f t="shared" si="23"/>
        <v>#DIV/0!</v>
      </c>
      <c r="V80" s="10" t="e">
        <f t="shared" si="24"/>
        <v>#DIV/0!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>
        <v>0</v>
      </c>
      <c r="AC80" s="10"/>
      <c r="AD80" s="23">
        <f t="shared" si="25"/>
        <v>0</v>
      </c>
      <c r="AE80" s="23">
        <f t="shared" si="26"/>
        <v>0</v>
      </c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118</v>
      </c>
      <c r="B81" s="1" t="s">
        <v>40</v>
      </c>
      <c r="C81" s="1">
        <v>852</v>
      </c>
      <c r="D81" s="1">
        <v>126</v>
      </c>
      <c r="E81" s="1">
        <v>696</v>
      </c>
      <c r="F81" s="1">
        <v>260</v>
      </c>
      <c r="G81" s="6">
        <v>0.4</v>
      </c>
      <c r="H81" s="1">
        <v>40</v>
      </c>
      <c r="I81" s="1" t="s">
        <v>32</v>
      </c>
      <c r="J81" s="1">
        <v>701</v>
      </c>
      <c r="K81" s="1">
        <f t="shared" si="20"/>
        <v>-5</v>
      </c>
      <c r="L81" s="1">
        <f t="shared" si="21"/>
        <v>96</v>
      </c>
      <c r="M81" s="1">
        <v>600</v>
      </c>
      <c r="N81" s="1"/>
      <c r="O81" s="1">
        <f t="shared" si="22"/>
        <v>19.2</v>
      </c>
      <c r="P81" s="5"/>
      <c r="Q81" s="5">
        <f>P81-R81</f>
        <v>0</v>
      </c>
      <c r="R81" s="5"/>
      <c r="S81" s="5"/>
      <c r="T81" s="1"/>
      <c r="U81" s="1">
        <f t="shared" si="23"/>
        <v>13.541666666666668</v>
      </c>
      <c r="V81" s="1">
        <f t="shared" si="24"/>
        <v>13.541666666666668</v>
      </c>
      <c r="W81" s="1">
        <v>20.8</v>
      </c>
      <c r="X81" s="1">
        <v>29.4</v>
      </c>
      <c r="Y81" s="1">
        <v>31.4</v>
      </c>
      <c r="Z81" s="1">
        <v>31.2</v>
      </c>
      <c r="AA81" s="1">
        <v>29.8</v>
      </c>
      <c r="AB81" s="1">
        <v>19.8</v>
      </c>
      <c r="AC81" s="1"/>
      <c r="AD81" s="20">
        <f t="shared" si="25"/>
        <v>0</v>
      </c>
      <c r="AE81" s="20">
        <f t="shared" si="26"/>
        <v>0</v>
      </c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0" t="s">
        <v>119</v>
      </c>
      <c r="B82" s="10" t="s">
        <v>40</v>
      </c>
      <c r="C82" s="10">
        <v>120</v>
      </c>
      <c r="D82" s="10"/>
      <c r="E82" s="10">
        <v>120</v>
      </c>
      <c r="F82" s="10"/>
      <c r="G82" s="11">
        <v>0</v>
      </c>
      <c r="H82" s="10" t="e">
        <v>#N/A</v>
      </c>
      <c r="I82" s="10" t="s">
        <v>41</v>
      </c>
      <c r="J82" s="10">
        <v>120</v>
      </c>
      <c r="K82" s="10">
        <f t="shared" si="20"/>
        <v>0</v>
      </c>
      <c r="L82" s="10">
        <f t="shared" si="21"/>
        <v>0</v>
      </c>
      <c r="M82" s="10">
        <v>120</v>
      </c>
      <c r="N82" s="10"/>
      <c r="O82" s="10">
        <f t="shared" si="22"/>
        <v>0</v>
      </c>
      <c r="P82" s="12"/>
      <c r="Q82" s="12"/>
      <c r="R82" s="12"/>
      <c r="S82" s="12"/>
      <c r="T82" s="10"/>
      <c r="U82" s="10" t="e">
        <f t="shared" si="23"/>
        <v>#DIV/0!</v>
      </c>
      <c r="V82" s="10" t="e">
        <f t="shared" si="24"/>
        <v>#DIV/0!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 t="s">
        <v>65</v>
      </c>
      <c r="AD82" s="23">
        <f t="shared" si="25"/>
        <v>0</v>
      </c>
      <c r="AE82" s="23">
        <f t="shared" si="26"/>
        <v>0</v>
      </c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120</v>
      </c>
      <c r="B83" s="1" t="s">
        <v>31</v>
      </c>
      <c r="C83" s="1">
        <v>30.754000000000001</v>
      </c>
      <c r="D83" s="1">
        <v>17.207000000000001</v>
      </c>
      <c r="E83" s="1">
        <v>15.808</v>
      </c>
      <c r="F83" s="1">
        <v>16.452999999999999</v>
      </c>
      <c r="G83" s="6">
        <v>1</v>
      </c>
      <c r="H83" s="1">
        <v>40</v>
      </c>
      <c r="I83" s="1" t="s">
        <v>32</v>
      </c>
      <c r="J83" s="1">
        <v>16.8</v>
      </c>
      <c r="K83" s="1">
        <f t="shared" si="20"/>
        <v>-0.99200000000000088</v>
      </c>
      <c r="L83" s="1">
        <f t="shared" si="21"/>
        <v>15.808</v>
      </c>
      <c r="M83" s="1"/>
      <c r="N83" s="1">
        <v>12.4184</v>
      </c>
      <c r="O83" s="1">
        <f t="shared" si="22"/>
        <v>3.1616</v>
      </c>
      <c r="P83" s="5">
        <v>10</v>
      </c>
      <c r="Q83" s="5">
        <f t="shared" ref="Q83:Q85" si="29">P83-R83</f>
        <v>10</v>
      </c>
      <c r="R83" s="5"/>
      <c r="S83" s="5"/>
      <c r="T83" s="1"/>
      <c r="U83" s="1">
        <f t="shared" si="23"/>
        <v>12.294850708502025</v>
      </c>
      <c r="V83" s="1">
        <f t="shared" si="24"/>
        <v>9.1318952429149807</v>
      </c>
      <c r="W83" s="1">
        <v>2.8723999999999998</v>
      </c>
      <c r="X83" s="1">
        <v>3.7450000000000001</v>
      </c>
      <c r="Y83" s="1">
        <v>3.3149999999999999</v>
      </c>
      <c r="Z83" s="1">
        <v>1.579</v>
      </c>
      <c r="AA83" s="1">
        <v>2.1497999999999999</v>
      </c>
      <c r="AB83" s="1">
        <v>5.1424000000000003</v>
      </c>
      <c r="AC83" s="1"/>
      <c r="AD83" s="20">
        <f t="shared" si="25"/>
        <v>10</v>
      </c>
      <c r="AE83" s="20">
        <f t="shared" si="26"/>
        <v>0</v>
      </c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121</v>
      </c>
      <c r="B84" s="1" t="s">
        <v>31</v>
      </c>
      <c r="C84" s="1">
        <v>32.479999999999997</v>
      </c>
      <c r="D84" s="1">
        <v>121.401</v>
      </c>
      <c r="E84" s="1">
        <v>57.686999999999998</v>
      </c>
      <c r="F84" s="1">
        <v>90.19</v>
      </c>
      <c r="G84" s="6">
        <v>1</v>
      </c>
      <c r="H84" s="1" t="e">
        <v>#N/A</v>
      </c>
      <c r="I84" s="1" t="s">
        <v>32</v>
      </c>
      <c r="J84" s="1">
        <v>56.4</v>
      </c>
      <c r="K84" s="1">
        <f t="shared" si="20"/>
        <v>1.286999999999999</v>
      </c>
      <c r="L84" s="1">
        <f t="shared" si="21"/>
        <v>57.686999999999998</v>
      </c>
      <c r="M84" s="1"/>
      <c r="N84" s="1"/>
      <c r="O84" s="1">
        <f t="shared" si="22"/>
        <v>11.5374</v>
      </c>
      <c r="P84" s="5">
        <f t="shared" ref="P84:P85" si="30">12*O84-N84-F84</f>
        <v>48.258800000000008</v>
      </c>
      <c r="Q84" s="5">
        <f t="shared" si="29"/>
        <v>48.258800000000008</v>
      </c>
      <c r="R84" s="5"/>
      <c r="S84" s="5"/>
      <c r="T84" s="1"/>
      <c r="U84" s="1">
        <f t="shared" si="23"/>
        <v>12</v>
      </c>
      <c r="V84" s="1">
        <f t="shared" si="24"/>
        <v>7.8171858477646605</v>
      </c>
      <c r="W84" s="1">
        <v>7.0474000000000014</v>
      </c>
      <c r="X84" s="1">
        <v>10.286199999999999</v>
      </c>
      <c r="Y84" s="1">
        <v>9.2058</v>
      </c>
      <c r="Z84" s="1">
        <v>0.82520000000000004</v>
      </c>
      <c r="AA84" s="1">
        <v>6.3450000000000006</v>
      </c>
      <c r="AB84" s="1">
        <v>5.7918000000000003</v>
      </c>
      <c r="AC84" s="1"/>
      <c r="AD84" s="20">
        <f t="shared" si="25"/>
        <v>48</v>
      </c>
      <c r="AE84" s="20">
        <f t="shared" si="26"/>
        <v>0</v>
      </c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9" t="s">
        <v>122</v>
      </c>
      <c r="B85" s="1" t="s">
        <v>40</v>
      </c>
      <c r="C85" s="1"/>
      <c r="D85" s="1"/>
      <c r="E85" s="17">
        <f>E86</f>
        <v>50</v>
      </c>
      <c r="F85" s="17">
        <f>F86</f>
        <v>2</v>
      </c>
      <c r="G85" s="6">
        <v>0.45</v>
      </c>
      <c r="H85" s="1" t="e">
        <v>#N/A</v>
      </c>
      <c r="I85" s="1" t="s">
        <v>32</v>
      </c>
      <c r="J85" s="1"/>
      <c r="K85" s="1">
        <f t="shared" si="20"/>
        <v>50</v>
      </c>
      <c r="L85" s="1">
        <f t="shared" si="21"/>
        <v>50</v>
      </c>
      <c r="M85" s="1"/>
      <c r="N85" s="1">
        <v>74.399999999999991</v>
      </c>
      <c r="O85" s="1">
        <f t="shared" si="22"/>
        <v>10</v>
      </c>
      <c r="P85" s="5">
        <f t="shared" si="30"/>
        <v>43.600000000000009</v>
      </c>
      <c r="Q85" s="5">
        <f t="shared" si="29"/>
        <v>43.600000000000009</v>
      </c>
      <c r="R85" s="5"/>
      <c r="S85" s="5"/>
      <c r="T85" s="1"/>
      <c r="U85" s="1">
        <f t="shared" si="23"/>
        <v>12</v>
      </c>
      <c r="V85" s="1">
        <f t="shared" si="24"/>
        <v>7.6399999999999988</v>
      </c>
      <c r="W85" s="1">
        <v>11.2</v>
      </c>
      <c r="X85" s="1">
        <v>4.8</v>
      </c>
      <c r="Y85" s="1">
        <v>3.6</v>
      </c>
      <c r="Z85" s="1">
        <v>5.8</v>
      </c>
      <c r="AA85" s="1">
        <v>6.4</v>
      </c>
      <c r="AB85" s="1">
        <v>1.2</v>
      </c>
      <c r="AC85" s="1" t="s">
        <v>123</v>
      </c>
      <c r="AD85" s="20">
        <f t="shared" si="25"/>
        <v>20</v>
      </c>
      <c r="AE85" s="20">
        <f t="shared" si="26"/>
        <v>0</v>
      </c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0" t="s">
        <v>124</v>
      </c>
      <c r="B86" s="10" t="s">
        <v>40</v>
      </c>
      <c r="C86" s="10">
        <v>60</v>
      </c>
      <c r="D86" s="10"/>
      <c r="E86" s="17">
        <v>50</v>
      </c>
      <c r="F86" s="17">
        <v>2</v>
      </c>
      <c r="G86" s="11">
        <v>0</v>
      </c>
      <c r="H86" s="10" t="e">
        <v>#N/A</v>
      </c>
      <c r="I86" s="10" t="s">
        <v>41</v>
      </c>
      <c r="J86" s="10">
        <v>62</v>
      </c>
      <c r="K86" s="10">
        <f t="shared" si="20"/>
        <v>-12</v>
      </c>
      <c r="L86" s="10">
        <f t="shared" si="21"/>
        <v>50</v>
      </c>
      <c r="M86" s="10"/>
      <c r="N86" s="10"/>
      <c r="O86" s="10">
        <f t="shared" si="22"/>
        <v>10</v>
      </c>
      <c r="P86" s="12"/>
      <c r="Q86" s="12"/>
      <c r="R86" s="12"/>
      <c r="S86" s="12"/>
      <c r="T86" s="10"/>
      <c r="U86" s="10">
        <f t="shared" si="23"/>
        <v>0.2</v>
      </c>
      <c r="V86" s="10">
        <f t="shared" si="24"/>
        <v>0.2</v>
      </c>
      <c r="W86" s="10">
        <v>11.2</v>
      </c>
      <c r="X86" s="10">
        <v>4.8</v>
      </c>
      <c r="Y86" s="10">
        <v>3.6</v>
      </c>
      <c r="Z86" s="10">
        <v>5.8</v>
      </c>
      <c r="AA86" s="10">
        <v>6.4</v>
      </c>
      <c r="AB86" s="10">
        <v>1.2</v>
      </c>
      <c r="AC86" s="10" t="s">
        <v>125</v>
      </c>
      <c r="AD86" s="23">
        <f t="shared" si="25"/>
        <v>0</v>
      </c>
      <c r="AE86" s="23">
        <f t="shared" si="26"/>
        <v>0</v>
      </c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 t="s">
        <v>126</v>
      </c>
      <c r="B87" s="1" t="s">
        <v>31</v>
      </c>
      <c r="C87" s="1">
        <v>343.64400000000001</v>
      </c>
      <c r="D87" s="1">
        <v>90.448999999999998</v>
      </c>
      <c r="E87" s="1">
        <v>170.90600000000001</v>
      </c>
      <c r="F87" s="1">
        <v>224.095</v>
      </c>
      <c r="G87" s="6">
        <v>1</v>
      </c>
      <c r="H87" s="1">
        <v>50</v>
      </c>
      <c r="I87" s="1" t="s">
        <v>32</v>
      </c>
      <c r="J87" s="1">
        <v>157.80000000000001</v>
      </c>
      <c r="K87" s="1">
        <f t="shared" si="20"/>
        <v>13.105999999999995</v>
      </c>
      <c r="L87" s="1">
        <f t="shared" si="21"/>
        <v>170.90600000000001</v>
      </c>
      <c r="M87" s="1"/>
      <c r="N87" s="1">
        <v>45.158799999999928</v>
      </c>
      <c r="O87" s="1">
        <f t="shared" si="22"/>
        <v>34.181200000000004</v>
      </c>
      <c r="P87" s="5">
        <f t="shared" ref="P87:P90" si="31">12*O87-N87-F87</f>
        <v>140.92060000000012</v>
      </c>
      <c r="Q87" s="5">
        <f t="shared" ref="Q87:Q91" si="32">P87-R87</f>
        <v>140.92060000000012</v>
      </c>
      <c r="R87" s="5"/>
      <c r="S87" s="5"/>
      <c r="T87" s="1"/>
      <c r="U87" s="1">
        <f t="shared" si="23"/>
        <v>12.000000000000002</v>
      </c>
      <c r="V87" s="1">
        <f t="shared" si="24"/>
        <v>7.8772483119375538</v>
      </c>
      <c r="W87" s="1">
        <v>29.6328</v>
      </c>
      <c r="X87" s="1">
        <v>32.4876</v>
      </c>
      <c r="Y87" s="1">
        <v>37.708199999999998</v>
      </c>
      <c r="Z87" s="1">
        <v>40.982799999999997</v>
      </c>
      <c r="AA87" s="1">
        <v>41.290399999999998</v>
      </c>
      <c r="AB87" s="1">
        <v>27.669599999999999</v>
      </c>
      <c r="AC87" s="1"/>
      <c r="AD87" s="20">
        <f t="shared" si="25"/>
        <v>141</v>
      </c>
      <c r="AE87" s="20">
        <f t="shared" si="26"/>
        <v>0</v>
      </c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127</v>
      </c>
      <c r="B88" s="1" t="s">
        <v>31</v>
      </c>
      <c r="C88" s="1">
        <v>72.56</v>
      </c>
      <c r="D88" s="1">
        <v>1.355</v>
      </c>
      <c r="E88" s="1">
        <v>21.713999999999999</v>
      </c>
      <c r="F88" s="1">
        <v>46.472999999999999</v>
      </c>
      <c r="G88" s="6">
        <v>1</v>
      </c>
      <c r="H88" s="1">
        <v>50</v>
      </c>
      <c r="I88" s="1" t="s">
        <v>32</v>
      </c>
      <c r="J88" s="1">
        <v>22.1</v>
      </c>
      <c r="K88" s="1">
        <f t="shared" si="20"/>
        <v>-0.38600000000000279</v>
      </c>
      <c r="L88" s="1">
        <f t="shared" si="21"/>
        <v>21.713999999999999</v>
      </c>
      <c r="M88" s="1"/>
      <c r="N88" s="1"/>
      <c r="O88" s="1">
        <f t="shared" si="22"/>
        <v>4.3427999999999995</v>
      </c>
      <c r="P88" s="5"/>
      <c r="Q88" s="5">
        <f t="shared" si="32"/>
        <v>0</v>
      </c>
      <c r="R88" s="5"/>
      <c r="S88" s="5"/>
      <c r="T88" s="1"/>
      <c r="U88" s="1">
        <f t="shared" si="23"/>
        <v>10.701160541586074</v>
      </c>
      <c r="V88" s="1">
        <f t="shared" si="24"/>
        <v>10.701160541586074</v>
      </c>
      <c r="W88" s="1">
        <v>4.0575999999999999</v>
      </c>
      <c r="X88" s="1">
        <v>5.9079999999999986</v>
      </c>
      <c r="Y88" s="1">
        <v>5.3582000000000001</v>
      </c>
      <c r="Z88" s="1">
        <v>1.3142</v>
      </c>
      <c r="AA88" s="1">
        <v>3.222399999999999</v>
      </c>
      <c r="AB88" s="1">
        <v>7.8930000000000007</v>
      </c>
      <c r="AC88" s="1"/>
      <c r="AD88" s="20">
        <f t="shared" si="25"/>
        <v>0</v>
      </c>
      <c r="AE88" s="20">
        <f t="shared" si="26"/>
        <v>0</v>
      </c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128</v>
      </c>
      <c r="B89" s="1" t="s">
        <v>40</v>
      </c>
      <c r="C89" s="1">
        <v>700</v>
      </c>
      <c r="D89" s="1">
        <v>876</v>
      </c>
      <c r="E89" s="1">
        <v>614</v>
      </c>
      <c r="F89" s="1">
        <v>860</v>
      </c>
      <c r="G89" s="6">
        <v>0.4</v>
      </c>
      <c r="H89" s="1">
        <v>40</v>
      </c>
      <c r="I89" s="1" t="s">
        <v>32</v>
      </c>
      <c r="J89" s="1">
        <v>617</v>
      </c>
      <c r="K89" s="1">
        <f t="shared" si="20"/>
        <v>-3</v>
      </c>
      <c r="L89" s="1">
        <f t="shared" si="21"/>
        <v>614</v>
      </c>
      <c r="M89" s="1"/>
      <c r="N89" s="1">
        <v>324.39999999999992</v>
      </c>
      <c r="O89" s="1">
        <f t="shared" si="22"/>
        <v>122.8</v>
      </c>
      <c r="P89" s="5">
        <f t="shared" si="31"/>
        <v>289.20000000000005</v>
      </c>
      <c r="Q89" s="5">
        <f t="shared" si="32"/>
        <v>289.20000000000005</v>
      </c>
      <c r="R89" s="5"/>
      <c r="S89" s="5"/>
      <c r="T89" s="1"/>
      <c r="U89" s="1">
        <f t="shared" si="23"/>
        <v>12</v>
      </c>
      <c r="V89" s="1">
        <f t="shared" si="24"/>
        <v>9.644951140065146</v>
      </c>
      <c r="W89" s="1">
        <v>117.6</v>
      </c>
      <c r="X89" s="1">
        <v>122.4</v>
      </c>
      <c r="Y89" s="1">
        <v>121.2</v>
      </c>
      <c r="Z89" s="1">
        <v>101</v>
      </c>
      <c r="AA89" s="1">
        <v>100.4</v>
      </c>
      <c r="AB89" s="1">
        <v>91</v>
      </c>
      <c r="AC89" s="1"/>
      <c r="AD89" s="20">
        <f t="shared" si="25"/>
        <v>116</v>
      </c>
      <c r="AE89" s="20">
        <f t="shared" si="26"/>
        <v>0</v>
      </c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129</v>
      </c>
      <c r="B90" s="1" t="s">
        <v>40</v>
      </c>
      <c r="C90" s="1">
        <v>747</v>
      </c>
      <c r="D90" s="1">
        <v>474</v>
      </c>
      <c r="E90" s="1">
        <v>456</v>
      </c>
      <c r="F90" s="1">
        <v>677</v>
      </c>
      <c r="G90" s="6">
        <v>0.4</v>
      </c>
      <c r="H90" s="1">
        <v>40</v>
      </c>
      <c r="I90" s="1" t="s">
        <v>32</v>
      </c>
      <c r="J90" s="1">
        <v>452</v>
      </c>
      <c r="K90" s="1">
        <f t="shared" si="20"/>
        <v>4</v>
      </c>
      <c r="L90" s="1">
        <f t="shared" si="21"/>
        <v>456</v>
      </c>
      <c r="M90" s="1"/>
      <c r="N90" s="1">
        <v>215.0000000000002</v>
      </c>
      <c r="O90" s="1">
        <f t="shared" si="22"/>
        <v>91.2</v>
      </c>
      <c r="P90" s="5">
        <f t="shared" si="31"/>
        <v>202.39999999999986</v>
      </c>
      <c r="Q90" s="5">
        <f t="shared" si="32"/>
        <v>202.39999999999986</v>
      </c>
      <c r="R90" s="5"/>
      <c r="S90" s="5"/>
      <c r="T90" s="1"/>
      <c r="U90" s="1">
        <f t="shared" si="23"/>
        <v>12</v>
      </c>
      <c r="V90" s="1">
        <f t="shared" si="24"/>
        <v>9.7807017543859676</v>
      </c>
      <c r="W90" s="1">
        <v>89.4</v>
      </c>
      <c r="X90" s="1">
        <v>94.6</v>
      </c>
      <c r="Y90" s="1">
        <v>95.8</v>
      </c>
      <c r="Z90" s="1">
        <v>94</v>
      </c>
      <c r="AA90" s="1">
        <v>88.6</v>
      </c>
      <c r="AB90" s="1">
        <v>65.599999999999994</v>
      </c>
      <c r="AC90" s="1"/>
      <c r="AD90" s="20">
        <f t="shared" si="25"/>
        <v>81</v>
      </c>
      <c r="AE90" s="20">
        <f t="shared" si="26"/>
        <v>0</v>
      </c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130</v>
      </c>
      <c r="B91" s="1" t="s">
        <v>40</v>
      </c>
      <c r="C91" s="1">
        <v>220</v>
      </c>
      <c r="D91" s="1">
        <v>3</v>
      </c>
      <c r="E91" s="17">
        <f>220+E109</f>
        <v>224</v>
      </c>
      <c r="F91" s="17">
        <f>F109</f>
        <v>18</v>
      </c>
      <c r="G91" s="6">
        <v>0.45</v>
      </c>
      <c r="H91" s="1" t="e">
        <v>#N/A</v>
      </c>
      <c r="I91" s="1" t="s">
        <v>32</v>
      </c>
      <c r="J91" s="1">
        <v>220</v>
      </c>
      <c r="K91" s="1">
        <f t="shared" si="20"/>
        <v>4</v>
      </c>
      <c r="L91" s="1">
        <f t="shared" si="21"/>
        <v>4</v>
      </c>
      <c r="M91" s="1">
        <v>220</v>
      </c>
      <c r="N91" s="1"/>
      <c r="O91" s="1">
        <f t="shared" si="22"/>
        <v>0.8</v>
      </c>
      <c r="P91" s="5"/>
      <c r="Q91" s="5">
        <f t="shared" si="32"/>
        <v>0</v>
      </c>
      <c r="R91" s="5"/>
      <c r="S91" s="5"/>
      <c r="T91" s="1"/>
      <c r="U91" s="1">
        <f t="shared" si="23"/>
        <v>22.5</v>
      </c>
      <c r="V91" s="1">
        <f t="shared" si="24"/>
        <v>22.5</v>
      </c>
      <c r="W91" s="1">
        <v>1</v>
      </c>
      <c r="X91" s="1">
        <v>2</v>
      </c>
      <c r="Y91" s="1">
        <v>1.4</v>
      </c>
      <c r="Z91" s="1">
        <v>0.6</v>
      </c>
      <c r="AA91" s="1">
        <v>0.6</v>
      </c>
      <c r="AB91" s="1">
        <v>0</v>
      </c>
      <c r="AC91" s="1" t="s">
        <v>131</v>
      </c>
      <c r="AD91" s="20">
        <f t="shared" si="25"/>
        <v>0</v>
      </c>
      <c r="AE91" s="20">
        <f t="shared" si="26"/>
        <v>0</v>
      </c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0" t="s">
        <v>132</v>
      </c>
      <c r="B92" s="10" t="s">
        <v>40</v>
      </c>
      <c r="C92" s="10">
        <v>90</v>
      </c>
      <c r="D92" s="10">
        <v>2</v>
      </c>
      <c r="E92" s="10">
        <v>90</v>
      </c>
      <c r="F92" s="10"/>
      <c r="G92" s="11">
        <v>0</v>
      </c>
      <c r="H92" s="10" t="e">
        <v>#N/A</v>
      </c>
      <c r="I92" s="10" t="s">
        <v>41</v>
      </c>
      <c r="J92" s="10">
        <v>90</v>
      </c>
      <c r="K92" s="10">
        <f t="shared" si="20"/>
        <v>0</v>
      </c>
      <c r="L92" s="10">
        <f t="shared" si="21"/>
        <v>0</v>
      </c>
      <c r="M92" s="10">
        <v>90</v>
      </c>
      <c r="N92" s="10"/>
      <c r="O92" s="10">
        <f t="shared" si="22"/>
        <v>0</v>
      </c>
      <c r="P92" s="12"/>
      <c r="Q92" s="12"/>
      <c r="R92" s="12"/>
      <c r="S92" s="12"/>
      <c r="T92" s="10"/>
      <c r="U92" s="10" t="e">
        <f t="shared" si="23"/>
        <v>#DIV/0!</v>
      </c>
      <c r="V92" s="10" t="e">
        <f t="shared" si="24"/>
        <v>#DIV/0!</v>
      </c>
      <c r="W92" s="10">
        <v>0.4</v>
      </c>
      <c r="X92" s="10">
        <v>0.4</v>
      </c>
      <c r="Y92" s="10">
        <v>0</v>
      </c>
      <c r="Z92" s="10">
        <v>0</v>
      </c>
      <c r="AA92" s="10">
        <v>0</v>
      </c>
      <c r="AB92" s="10">
        <v>0</v>
      </c>
      <c r="AC92" s="10"/>
      <c r="AD92" s="23">
        <f t="shared" si="25"/>
        <v>0</v>
      </c>
      <c r="AE92" s="23">
        <f t="shared" si="26"/>
        <v>0</v>
      </c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0" t="s">
        <v>133</v>
      </c>
      <c r="B93" s="10" t="s">
        <v>40</v>
      </c>
      <c r="C93" s="10">
        <v>332</v>
      </c>
      <c r="D93" s="10">
        <v>2</v>
      </c>
      <c r="E93" s="10">
        <v>305</v>
      </c>
      <c r="F93" s="10">
        <v>26</v>
      </c>
      <c r="G93" s="11">
        <v>0</v>
      </c>
      <c r="H93" s="10" t="e">
        <v>#N/A</v>
      </c>
      <c r="I93" s="10" t="s">
        <v>41</v>
      </c>
      <c r="J93" s="10">
        <v>307</v>
      </c>
      <c r="K93" s="10">
        <f t="shared" si="20"/>
        <v>-2</v>
      </c>
      <c r="L93" s="10">
        <f t="shared" si="21"/>
        <v>1</v>
      </c>
      <c r="M93" s="10">
        <v>304</v>
      </c>
      <c r="N93" s="10"/>
      <c r="O93" s="10">
        <f t="shared" si="22"/>
        <v>0.2</v>
      </c>
      <c r="P93" s="12"/>
      <c r="Q93" s="12"/>
      <c r="R93" s="12"/>
      <c r="S93" s="12"/>
      <c r="T93" s="10"/>
      <c r="U93" s="10">
        <f t="shared" si="23"/>
        <v>130</v>
      </c>
      <c r="V93" s="10">
        <f t="shared" si="24"/>
        <v>130</v>
      </c>
      <c r="W93" s="10">
        <v>0.6</v>
      </c>
      <c r="X93" s="10">
        <v>1.8</v>
      </c>
      <c r="Y93" s="10">
        <v>1.8</v>
      </c>
      <c r="Z93" s="10">
        <v>1.6</v>
      </c>
      <c r="AA93" s="10">
        <v>1.4</v>
      </c>
      <c r="AB93" s="10">
        <v>0.8</v>
      </c>
      <c r="AC93" s="10" t="s">
        <v>97</v>
      </c>
      <c r="AD93" s="23">
        <f t="shared" si="25"/>
        <v>0</v>
      </c>
      <c r="AE93" s="23">
        <f t="shared" si="26"/>
        <v>0</v>
      </c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0" t="s">
        <v>134</v>
      </c>
      <c r="B94" s="10" t="s">
        <v>40</v>
      </c>
      <c r="C94" s="10">
        <v>898</v>
      </c>
      <c r="D94" s="10">
        <v>11</v>
      </c>
      <c r="E94" s="10">
        <v>900</v>
      </c>
      <c r="F94" s="10"/>
      <c r="G94" s="11">
        <v>0</v>
      </c>
      <c r="H94" s="10" t="e">
        <v>#N/A</v>
      </c>
      <c r="I94" s="10" t="s">
        <v>41</v>
      </c>
      <c r="J94" s="10">
        <v>900</v>
      </c>
      <c r="K94" s="10">
        <f t="shared" si="20"/>
        <v>0</v>
      </c>
      <c r="L94" s="10">
        <f t="shared" si="21"/>
        <v>0</v>
      </c>
      <c r="M94" s="10">
        <v>900</v>
      </c>
      <c r="N94" s="10"/>
      <c r="O94" s="10">
        <f t="shared" si="22"/>
        <v>0</v>
      </c>
      <c r="P94" s="12"/>
      <c r="Q94" s="12"/>
      <c r="R94" s="12"/>
      <c r="S94" s="12"/>
      <c r="T94" s="10"/>
      <c r="U94" s="10" t="e">
        <f t="shared" si="23"/>
        <v>#DIV/0!</v>
      </c>
      <c r="V94" s="10" t="e">
        <f t="shared" si="24"/>
        <v>#DIV/0!</v>
      </c>
      <c r="W94" s="10">
        <v>1.8</v>
      </c>
      <c r="X94" s="10">
        <v>2.2000000000000002</v>
      </c>
      <c r="Y94" s="10">
        <v>0.4</v>
      </c>
      <c r="Z94" s="10">
        <v>0</v>
      </c>
      <c r="AA94" s="10">
        <v>0</v>
      </c>
      <c r="AB94" s="10">
        <v>0</v>
      </c>
      <c r="AC94" s="10"/>
      <c r="AD94" s="23">
        <f t="shared" si="25"/>
        <v>0</v>
      </c>
      <c r="AE94" s="23">
        <f t="shared" si="26"/>
        <v>0</v>
      </c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0" t="s">
        <v>135</v>
      </c>
      <c r="B95" s="10" t="s">
        <v>40</v>
      </c>
      <c r="C95" s="10">
        <v>92</v>
      </c>
      <c r="D95" s="10"/>
      <c r="E95" s="10">
        <v>92</v>
      </c>
      <c r="F95" s="10"/>
      <c r="G95" s="11">
        <v>0</v>
      </c>
      <c r="H95" s="10" t="e">
        <v>#N/A</v>
      </c>
      <c r="I95" s="10" t="s">
        <v>41</v>
      </c>
      <c r="J95" s="10">
        <v>92</v>
      </c>
      <c r="K95" s="10">
        <f t="shared" si="20"/>
        <v>0</v>
      </c>
      <c r="L95" s="10">
        <f t="shared" si="21"/>
        <v>0</v>
      </c>
      <c r="M95" s="10">
        <v>92</v>
      </c>
      <c r="N95" s="10"/>
      <c r="O95" s="10">
        <f t="shared" si="22"/>
        <v>0</v>
      </c>
      <c r="P95" s="12"/>
      <c r="Q95" s="12"/>
      <c r="R95" s="12"/>
      <c r="S95" s="12"/>
      <c r="T95" s="10"/>
      <c r="U95" s="10" t="e">
        <f t="shared" si="23"/>
        <v>#DIV/0!</v>
      </c>
      <c r="V95" s="10" t="e">
        <f t="shared" si="24"/>
        <v>#DIV/0!</v>
      </c>
      <c r="W95" s="10">
        <v>0</v>
      </c>
      <c r="X95" s="10">
        <v>0</v>
      </c>
      <c r="Y95" s="10">
        <v>0</v>
      </c>
      <c r="Z95" s="10">
        <v>0</v>
      </c>
      <c r="AA95" s="10">
        <v>0</v>
      </c>
      <c r="AB95" s="10">
        <v>0</v>
      </c>
      <c r="AC95" s="10"/>
      <c r="AD95" s="23">
        <f t="shared" si="25"/>
        <v>0</v>
      </c>
      <c r="AE95" s="23">
        <f t="shared" si="26"/>
        <v>0</v>
      </c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136</v>
      </c>
      <c r="B96" s="1" t="s">
        <v>40</v>
      </c>
      <c r="C96" s="1">
        <v>221</v>
      </c>
      <c r="D96" s="1">
        <v>30</v>
      </c>
      <c r="E96" s="1">
        <v>86</v>
      </c>
      <c r="F96" s="1">
        <v>141</v>
      </c>
      <c r="G96" s="6">
        <v>0.4</v>
      </c>
      <c r="H96" s="1">
        <v>40</v>
      </c>
      <c r="I96" s="1" t="s">
        <v>32</v>
      </c>
      <c r="J96" s="1">
        <v>87</v>
      </c>
      <c r="K96" s="1">
        <f t="shared" si="20"/>
        <v>-1</v>
      </c>
      <c r="L96" s="1">
        <f t="shared" si="21"/>
        <v>86</v>
      </c>
      <c r="M96" s="1"/>
      <c r="N96" s="1">
        <v>19.799999999999979</v>
      </c>
      <c r="O96" s="1">
        <f t="shared" si="22"/>
        <v>17.2</v>
      </c>
      <c r="P96" s="5">
        <f t="shared" ref="P96:P98" si="33">12*O96-N96-F96</f>
        <v>45.599999999999994</v>
      </c>
      <c r="Q96" s="5">
        <f t="shared" ref="Q96:Q98" si="34">P96-R96</f>
        <v>45.599999999999994</v>
      </c>
      <c r="R96" s="5"/>
      <c r="S96" s="5"/>
      <c r="T96" s="1"/>
      <c r="U96" s="1">
        <f t="shared" si="23"/>
        <v>12</v>
      </c>
      <c r="V96" s="1">
        <f t="shared" si="24"/>
        <v>9.3488372093023244</v>
      </c>
      <c r="W96" s="1">
        <v>16</v>
      </c>
      <c r="X96" s="1">
        <v>18.600000000000001</v>
      </c>
      <c r="Y96" s="1">
        <v>21.4</v>
      </c>
      <c r="Z96" s="1">
        <v>24.8</v>
      </c>
      <c r="AA96" s="1">
        <v>21.8</v>
      </c>
      <c r="AB96" s="1">
        <v>8</v>
      </c>
      <c r="AC96" s="1"/>
      <c r="AD96" s="20">
        <f t="shared" si="25"/>
        <v>18</v>
      </c>
      <c r="AE96" s="20">
        <f t="shared" si="26"/>
        <v>0</v>
      </c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137</v>
      </c>
      <c r="B97" s="1" t="s">
        <v>31</v>
      </c>
      <c r="C97" s="1">
        <v>130.679</v>
      </c>
      <c r="D97" s="1">
        <v>226.76900000000001</v>
      </c>
      <c r="E97" s="1">
        <v>122.127</v>
      </c>
      <c r="F97" s="1">
        <v>208.489</v>
      </c>
      <c r="G97" s="6">
        <v>1</v>
      </c>
      <c r="H97" s="1">
        <v>40</v>
      </c>
      <c r="I97" s="1" t="s">
        <v>32</v>
      </c>
      <c r="J97" s="1">
        <v>118.9</v>
      </c>
      <c r="K97" s="1">
        <f t="shared" si="20"/>
        <v>3.2269999999999897</v>
      </c>
      <c r="L97" s="1">
        <f t="shared" si="21"/>
        <v>122.127</v>
      </c>
      <c r="M97" s="1"/>
      <c r="N97" s="1">
        <v>44.350399999999993</v>
      </c>
      <c r="O97" s="1">
        <f t="shared" si="22"/>
        <v>24.4254</v>
      </c>
      <c r="P97" s="5">
        <f t="shared" si="33"/>
        <v>40.265400000000028</v>
      </c>
      <c r="Q97" s="5">
        <f t="shared" si="34"/>
        <v>40.265400000000028</v>
      </c>
      <c r="R97" s="5"/>
      <c r="S97" s="5"/>
      <c r="T97" s="1"/>
      <c r="U97" s="1">
        <f t="shared" si="23"/>
        <v>12.000000000000004</v>
      </c>
      <c r="V97" s="1">
        <f t="shared" si="24"/>
        <v>10.351494755459481</v>
      </c>
      <c r="W97" s="1">
        <v>24.715599999999998</v>
      </c>
      <c r="X97" s="1">
        <v>26.529399999999999</v>
      </c>
      <c r="Y97" s="1">
        <v>21.502600000000001</v>
      </c>
      <c r="Z97" s="1">
        <v>17.037600000000001</v>
      </c>
      <c r="AA97" s="1">
        <v>20.118600000000001</v>
      </c>
      <c r="AB97" s="1">
        <v>27.0792</v>
      </c>
      <c r="AC97" s="1"/>
      <c r="AD97" s="20">
        <f t="shared" si="25"/>
        <v>40</v>
      </c>
      <c r="AE97" s="20">
        <f t="shared" si="26"/>
        <v>0</v>
      </c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138</v>
      </c>
      <c r="B98" s="1" t="s">
        <v>31</v>
      </c>
      <c r="C98" s="1">
        <v>127.712</v>
      </c>
      <c r="D98" s="1">
        <v>77.936000000000007</v>
      </c>
      <c r="E98" s="1">
        <v>89.709000000000003</v>
      </c>
      <c r="F98" s="1">
        <v>102.34699999999999</v>
      </c>
      <c r="G98" s="6">
        <v>1</v>
      </c>
      <c r="H98" s="1">
        <v>40</v>
      </c>
      <c r="I98" s="1" t="s">
        <v>32</v>
      </c>
      <c r="J98" s="1">
        <v>90.8</v>
      </c>
      <c r="K98" s="1">
        <f t="shared" si="20"/>
        <v>-1.090999999999994</v>
      </c>
      <c r="L98" s="1">
        <f t="shared" si="21"/>
        <v>89.709000000000003</v>
      </c>
      <c r="M98" s="1"/>
      <c r="N98" s="1">
        <v>63.371400000000051</v>
      </c>
      <c r="O98" s="1">
        <f t="shared" si="22"/>
        <v>17.941800000000001</v>
      </c>
      <c r="P98" s="5">
        <f t="shared" si="33"/>
        <v>49.583199999999962</v>
      </c>
      <c r="Q98" s="5">
        <f t="shared" si="34"/>
        <v>49.583199999999962</v>
      </c>
      <c r="R98" s="5"/>
      <c r="S98" s="5"/>
      <c r="T98" s="1"/>
      <c r="U98" s="1">
        <f t="shared" si="23"/>
        <v>12</v>
      </c>
      <c r="V98" s="1">
        <f t="shared" si="24"/>
        <v>9.236442274465217</v>
      </c>
      <c r="W98" s="1">
        <v>16.139399999999998</v>
      </c>
      <c r="X98" s="1">
        <v>15.813000000000001</v>
      </c>
      <c r="Y98" s="1">
        <v>17.286999999999999</v>
      </c>
      <c r="Z98" s="1">
        <v>13.590999999999999</v>
      </c>
      <c r="AA98" s="1">
        <v>11.3048</v>
      </c>
      <c r="AB98" s="1">
        <v>17.495200000000001</v>
      </c>
      <c r="AC98" s="1"/>
      <c r="AD98" s="20">
        <f t="shared" si="25"/>
        <v>50</v>
      </c>
      <c r="AE98" s="20">
        <f t="shared" si="26"/>
        <v>0</v>
      </c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3" t="s">
        <v>139</v>
      </c>
      <c r="B99" s="13" t="s">
        <v>40</v>
      </c>
      <c r="C99" s="13"/>
      <c r="D99" s="13"/>
      <c r="E99" s="13"/>
      <c r="F99" s="13"/>
      <c r="G99" s="14">
        <v>0</v>
      </c>
      <c r="H99" s="13" t="e">
        <v>#N/A</v>
      </c>
      <c r="I99" s="13" t="s">
        <v>32</v>
      </c>
      <c r="J99" s="13"/>
      <c r="K99" s="13">
        <f t="shared" si="20"/>
        <v>0</v>
      </c>
      <c r="L99" s="13">
        <f t="shared" si="21"/>
        <v>0</v>
      </c>
      <c r="M99" s="13"/>
      <c r="N99" s="13"/>
      <c r="O99" s="13">
        <f t="shared" si="22"/>
        <v>0</v>
      </c>
      <c r="P99" s="15"/>
      <c r="Q99" s="15"/>
      <c r="R99" s="15"/>
      <c r="S99" s="15"/>
      <c r="T99" s="13"/>
      <c r="U99" s="13" t="e">
        <f t="shared" si="23"/>
        <v>#DIV/0!</v>
      </c>
      <c r="V99" s="13" t="e">
        <f t="shared" si="24"/>
        <v>#DIV/0!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 t="s">
        <v>49</v>
      </c>
      <c r="AD99" s="24">
        <f t="shared" si="25"/>
        <v>0</v>
      </c>
      <c r="AE99" s="24">
        <f t="shared" si="26"/>
        <v>0</v>
      </c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3" t="s">
        <v>140</v>
      </c>
      <c r="B100" s="13" t="s">
        <v>40</v>
      </c>
      <c r="C100" s="13"/>
      <c r="D100" s="13"/>
      <c r="E100" s="13"/>
      <c r="F100" s="13"/>
      <c r="G100" s="14">
        <v>0</v>
      </c>
      <c r="H100" s="13" t="e">
        <v>#N/A</v>
      </c>
      <c r="I100" s="13" t="s">
        <v>32</v>
      </c>
      <c r="J100" s="13"/>
      <c r="K100" s="13">
        <f t="shared" si="20"/>
        <v>0</v>
      </c>
      <c r="L100" s="13">
        <f t="shared" si="21"/>
        <v>0</v>
      </c>
      <c r="M100" s="13"/>
      <c r="N100" s="13"/>
      <c r="O100" s="13">
        <f t="shared" si="22"/>
        <v>0</v>
      </c>
      <c r="P100" s="15"/>
      <c r="Q100" s="15"/>
      <c r="R100" s="15"/>
      <c r="S100" s="15"/>
      <c r="T100" s="13"/>
      <c r="U100" s="13" t="e">
        <f t="shared" si="23"/>
        <v>#DIV/0!</v>
      </c>
      <c r="V100" s="13" t="e">
        <f t="shared" si="24"/>
        <v>#DIV/0!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 t="s">
        <v>49</v>
      </c>
      <c r="AD100" s="24">
        <f t="shared" si="25"/>
        <v>0</v>
      </c>
      <c r="AE100" s="24">
        <f t="shared" si="26"/>
        <v>0</v>
      </c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9" t="s">
        <v>141</v>
      </c>
      <c r="B101" s="1" t="s">
        <v>40</v>
      </c>
      <c r="C101" s="1"/>
      <c r="D101" s="1"/>
      <c r="E101" s="17">
        <f>E107</f>
        <v>27</v>
      </c>
      <c r="F101" s="17">
        <f>F107</f>
        <v>18</v>
      </c>
      <c r="G101" s="6">
        <v>0.4</v>
      </c>
      <c r="H101" s="1" t="e">
        <v>#N/A</v>
      </c>
      <c r="I101" s="1" t="s">
        <v>32</v>
      </c>
      <c r="J101" s="1"/>
      <c r="K101" s="1">
        <f t="shared" ref="K101:K120" si="35">E101-J101</f>
        <v>27</v>
      </c>
      <c r="L101" s="1">
        <f t="shared" si="21"/>
        <v>27</v>
      </c>
      <c r="M101" s="1"/>
      <c r="N101" s="1">
        <v>31.399999999999991</v>
      </c>
      <c r="O101" s="1">
        <f t="shared" si="22"/>
        <v>5.4</v>
      </c>
      <c r="P101" s="5">
        <f>12*O101-N101-F101</f>
        <v>15.40000000000002</v>
      </c>
      <c r="Q101" s="5">
        <f>P101-R101</f>
        <v>15.40000000000002</v>
      </c>
      <c r="R101" s="5"/>
      <c r="S101" s="5"/>
      <c r="T101" s="1"/>
      <c r="U101" s="1">
        <f t="shared" si="23"/>
        <v>12.000000000000002</v>
      </c>
      <c r="V101" s="1">
        <f t="shared" si="24"/>
        <v>9.1481481481481453</v>
      </c>
      <c r="W101" s="1">
        <v>4.5999999999999996</v>
      </c>
      <c r="X101" s="1">
        <v>3.6</v>
      </c>
      <c r="Y101" s="1">
        <v>4</v>
      </c>
      <c r="Z101" s="1">
        <v>3.2</v>
      </c>
      <c r="AA101" s="1">
        <v>5</v>
      </c>
      <c r="AB101" s="1">
        <v>2.6</v>
      </c>
      <c r="AC101" s="1" t="s">
        <v>142</v>
      </c>
      <c r="AD101" s="20">
        <f t="shared" si="25"/>
        <v>6</v>
      </c>
      <c r="AE101" s="20">
        <f t="shared" si="26"/>
        <v>0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3" t="s">
        <v>143</v>
      </c>
      <c r="B102" s="13" t="s">
        <v>40</v>
      </c>
      <c r="C102" s="13"/>
      <c r="D102" s="13"/>
      <c r="E102" s="13"/>
      <c r="F102" s="13"/>
      <c r="G102" s="14">
        <v>0</v>
      </c>
      <c r="H102" s="13" t="e">
        <v>#N/A</v>
      </c>
      <c r="I102" s="13" t="s">
        <v>32</v>
      </c>
      <c r="J102" s="13"/>
      <c r="K102" s="13">
        <f t="shared" si="35"/>
        <v>0</v>
      </c>
      <c r="L102" s="13">
        <f t="shared" si="21"/>
        <v>0</v>
      </c>
      <c r="M102" s="13"/>
      <c r="N102" s="13"/>
      <c r="O102" s="13">
        <f t="shared" si="22"/>
        <v>0</v>
      </c>
      <c r="P102" s="15"/>
      <c r="Q102" s="15"/>
      <c r="R102" s="15"/>
      <c r="S102" s="15"/>
      <c r="T102" s="13"/>
      <c r="U102" s="13" t="e">
        <f t="shared" si="23"/>
        <v>#DIV/0!</v>
      </c>
      <c r="V102" s="13" t="e">
        <f t="shared" si="24"/>
        <v>#DIV/0!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 t="s">
        <v>49</v>
      </c>
      <c r="AD102" s="24">
        <f t="shared" si="25"/>
        <v>0</v>
      </c>
      <c r="AE102" s="24">
        <f t="shared" si="26"/>
        <v>0</v>
      </c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 t="s">
        <v>144</v>
      </c>
      <c r="B103" s="1" t="s">
        <v>40</v>
      </c>
      <c r="C103" s="1">
        <v>23</v>
      </c>
      <c r="D103" s="1">
        <v>3</v>
      </c>
      <c r="E103" s="1">
        <v>5</v>
      </c>
      <c r="F103" s="1">
        <v>21</v>
      </c>
      <c r="G103" s="6">
        <v>0.6</v>
      </c>
      <c r="H103" s="1" t="e">
        <v>#N/A</v>
      </c>
      <c r="I103" s="1" t="s">
        <v>32</v>
      </c>
      <c r="J103" s="1">
        <v>5</v>
      </c>
      <c r="K103" s="1">
        <f t="shared" si="35"/>
        <v>0</v>
      </c>
      <c r="L103" s="1">
        <f t="shared" si="21"/>
        <v>5</v>
      </c>
      <c r="M103" s="1"/>
      <c r="N103" s="1"/>
      <c r="O103" s="1">
        <f t="shared" si="22"/>
        <v>1</v>
      </c>
      <c r="P103" s="5"/>
      <c r="Q103" s="5">
        <f>P103-R103</f>
        <v>0</v>
      </c>
      <c r="R103" s="5"/>
      <c r="S103" s="5"/>
      <c r="T103" s="1"/>
      <c r="U103" s="1">
        <f t="shared" si="23"/>
        <v>21</v>
      </c>
      <c r="V103" s="1">
        <f t="shared" si="24"/>
        <v>21</v>
      </c>
      <c r="W103" s="1">
        <v>0.6</v>
      </c>
      <c r="X103" s="1">
        <v>0.8</v>
      </c>
      <c r="Y103" s="1">
        <v>0.8</v>
      </c>
      <c r="Z103" s="1">
        <v>1</v>
      </c>
      <c r="AA103" s="1">
        <v>1</v>
      </c>
      <c r="AB103" s="1">
        <v>0</v>
      </c>
      <c r="AC103" s="16" t="s">
        <v>97</v>
      </c>
      <c r="AD103" s="20">
        <f t="shared" si="25"/>
        <v>0</v>
      </c>
      <c r="AE103" s="20">
        <f t="shared" si="26"/>
        <v>0</v>
      </c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3" t="s">
        <v>145</v>
      </c>
      <c r="B104" s="13" t="s">
        <v>40</v>
      </c>
      <c r="C104" s="13"/>
      <c r="D104" s="13"/>
      <c r="E104" s="13"/>
      <c r="F104" s="13"/>
      <c r="G104" s="14">
        <v>0</v>
      </c>
      <c r="H104" s="13" t="e">
        <v>#N/A</v>
      </c>
      <c r="I104" s="13" t="s">
        <v>32</v>
      </c>
      <c r="J104" s="13"/>
      <c r="K104" s="13">
        <f t="shared" si="35"/>
        <v>0</v>
      </c>
      <c r="L104" s="13">
        <f t="shared" si="21"/>
        <v>0</v>
      </c>
      <c r="M104" s="13"/>
      <c r="N104" s="13"/>
      <c r="O104" s="13">
        <f t="shared" si="22"/>
        <v>0</v>
      </c>
      <c r="P104" s="15"/>
      <c r="Q104" s="15"/>
      <c r="R104" s="15"/>
      <c r="S104" s="15"/>
      <c r="T104" s="13"/>
      <c r="U104" s="13" t="e">
        <f t="shared" si="23"/>
        <v>#DIV/0!</v>
      </c>
      <c r="V104" s="13" t="e">
        <f t="shared" si="24"/>
        <v>#DIV/0!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 t="s">
        <v>49</v>
      </c>
      <c r="AD104" s="24">
        <f t="shared" si="25"/>
        <v>0</v>
      </c>
      <c r="AE104" s="24">
        <f t="shared" si="26"/>
        <v>0</v>
      </c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3" t="s">
        <v>146</v>
      </c>
      <c r="B105" s="13" t="s">
        <v>40</v>
      </c>
      <c r="C105" s="13"/>
      <c r="D105" s="13"/>
      <c r="E105" s="13"/>
      <c r="F105" s="13"/>
      <c r="G105" s="14">
        <v>0</v>
      </c>
      <c r="H105" s="13" t="e">
        <v>#N/A</v>
      </c>
      <c r="I105" s="13" t="s">
        <v>32</v>
      </c>
      <c r="J105" s="13"/>
      <c r="K105" s="13">
        <f t="shared" si="35"/>
        <v>0</v>
      </c>
      <c r="L105" s="13">
        <f t="shared" si="21"/>
        <v>0</v>
      </c>
      <c r="M105" s="13"/>
      <c r="N105" s="13"/>
      <c r="O105" s="13">
        <f t="shared" si="22"/>
        <v>0</v>
      </c>
      <c r="P105" s="15"/>
      <c r="Q105" s="15"/>
      <c r="R105" s="15"/>
      <c r="S105" s="15"/>
      <c r="T105" s="13"/>
      <c r="U105" s="13" t="e">
        <f t="shared" si="23"/>
        <v>#DIV/0!</v>
      </c>
      <c r="V105" s="13" t="e">
        <f t="shared" si="24"/>
        <v>#DIV/0!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 t="s">
        <v>49</v>
      </c>
      <c r="AD105" s="24">
        <f t="shared" si="25"/>
        <v>0</v>
      </c>
      <c r="AE105" s="24">
        <f t="shared" si="26"/>
        <v>0</v>
      </c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3" t="s">
        <v>147</v>
      </c>
      <c r="B106" s="13" t="s">
        <v>31</v>
      </c>
      <c r="C106" s="13"/>
      <c r="D106" s="13"/>
      <c r="E106" s="13"/>
      <c r="F106" s="13"/>
      <c r="G106" s="14">
        <v>0</v>
      </c>
      <c r="H106" s="13" t="e">
        <v>#N/A</v>
      </c>
      <c r="I106" s="13" t="s">
        <v>32</v>
      </c>
      <c r="J106" s="13"/>
      <c r="K106" s="13">
        <f t="shared" si="35"/>
        <v>0</v>
      </c>
      <c r="L106" s="13">
        <f t="shared" si="21"/>
        <v>0</v>
      </c>
      <c r="M106" s="13"/>
      <c r="N106" s="13"/>
      <c r="O106" s="13">
        <f t="shared" si="22"/>
        <v>0</v>
      </c>
      <c r="P106" s="15"/>
      <c r="Q106" s="15"/>
      <c r="R106" s="15"/>
      <c r="S106" s="15"/>
      <c r="T106" s="13"/>
      <c r="U106" s="13" t="e">
        <f t="shared" si="23"/>
        <v>#DIV/0!</v>
      </c>
      <c r="V106" s="13" t="e">
        <f t="shared" si="24"/>
        <v>#DIV/0!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 t="s">
        <v>49</v>
      </c>
      <c r="AD106" s="24">
        <f t="shared" si="25"/>
        <v>0</v>
      </c>
      <c r="AE106" s="24">
        <f t="shared" si="26"/>
        <v>0</v>
      </c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0" t="s">
        <v>148</v>
      </c>
      <c r="B107" s="10" t="s">
        <v>40</v>
      </c>
      <c r="C107" s="10">
        <v>32</v>
      </c>
      <c r="D107" s="18">
        <v>18</v>
      </c>
      <c r="E107" s="17">
        <v>27</v>
      </c>
      <c r="F107" s="17">
        <v>18</v>
      </c>
      <c r="G107" s="11">
        <v>0</v>
      </c>
      <c r="H107" s="10" t="e">
        <v>#N/A</v>
      </c>
      <c r="I107" s="10" t="s">
        <v>41</v>
      </c>
      <c r="J107" s="10">
        <v>27</v>
      </c>
      <c r="K107" s="10">
        <f t="shared" si="35"/>
        <v>0</v>
      </c>
      <c r="L107" s="10">
        <f t="shared" si="21"/>
        <v>27</v>
      </c>
      <c r="M107" s="10"/>
      <c r="N107" s="10"/>
      <c r="O107" s="10">
        <f t="shared" si="22"/>
        <v>5.4</v>
      </c>
      <c r="P107" s="12"/>
      <c r="Q107" s="12"/>
      <c r="R107" s="12"/>
      <c r="S107" s="12"/>
      <c r="T107" s="10"/>
      <c r="U107" s="10">
        <f t="shared" si="23"/>
        <v>3.333333333333333</v>
      </c>
      <c r="V107" s="10">
        <f t="shared" si="24"/>
        <v>3.333333333333333</v>
      </c>
      <c r="W107" s="10">
        <v>4.5999999999999996</v>
      </c>
      <c r="X107" s="10">
        <v>3.6</v>
      </c>
      <c r="Y107" s="10">
        <v>4</v>
      </c>
      <c r="Z107" s="10">
        <v>3.2</v>
      </c>
      <c r="AA107" s="10">
        <v>5</v>
      </c>
      <c r="AB107" s="10">
        <v>2.6</v>
      </c>
      <c r="AC107" s="10" t="s">
        <v>149</v>
      </c>
      <c r="AD107" s="23">
        <f t="shared" si="25"/>
        <v>0</v>
      </c>
      <c r="AE107" s="23">
        <f t="shared" si="26"/>
        <v>0</v>
      </c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3" t="s">
        <v>150</v>
      </c>
      <c r="B108" s="13" t="s">
        <v>31</v>
      </c>
      <c r="C108" s="13"/>
      <c r="D108" s="13"/>
      <c r="E108" s="13"/>
      <c r="F108" s="13"/>
      <c r="G108" s="14">
        <v>0</v>
      </c>
      <c r="H108" s="13" t="e">
        <v>#N/A</v>
      </c>
      <c r="I108" s="13" t="s">
        <v>32</v>
      </c>
      <c r="J108" s="13"/>
      <c r="K108" s="13">
        <f t="shared" si="35"/>
        <v>0</v>
      </c>
      <c r="L108" s="13">
        <f t="shared" si="21"/>
        <v>0</v>
      </c>
      <c r="M108" s="13"/>
      <c r="N108" s="13"/>
      <c r="O108" s="13">
        <f t="shared" si="22"/>
        <v>0</v>
      </c>
      <c r="P108" s="15"/>
      <c r="Q108" s="15"/>
      <c r="R108" s="15"/>
      <c r="S108" s="15"/>
      <c r="T108" s="13"/>
      <c r="U108" s="13" t="e">
        <f t="shared" si="23"/>
        <v>#DIV/0!</v>
      </c>
      <c r="V108" s="13" t="e">
        <f t="shared" si="24"/>
        <v>#DIV/0!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 t="s">
        <v>49</v>
      </c>
      <c r="AD108" s="24">
        <f t="shared" si="25"/>
        <v>0</v>
      </c>
      <c r="AE108" s="24">
        <f t="shared" si="26"/>
        <v>0</v>
      </c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0" t="s">
        <v>151</v>
      </c>
      <c r="B109" s="10" t="s">
        <v>40</v>
      </c>
      <c r="C109" s="10">
        <v>25</v>
      </c>
      <c r="D109" s="10">
        <v>1</v>
      </c>
      <c r="E109" s="17">
        <v>4</v>
      </c>
      <c r="F109" s="17">
        <v>18</v>
      </c>
      <c r="G109" s="11">
        <v>0</v>
      </c>
      <c r="H109" s="10" t="e">
        <v>#N/A</v>
      </c>
      <c r="I109" s="10" t="s">
        <v>41</v>
      </c>
      <c r="J109" s="10">
        <v>4</v>
      </c>
      <c r="K109" s="10">
        <f t="shared" si="35"/>
        <v>0</v>
      </c>
      <c r="L109" s="10">
        <f t="shared" si="21"/>
        <v>4</v>
      </c>
      <c r="M109" s="10"/>
      <c r="N109" s="10"/>
      <c r="O109" s="10">
        <f t="shared" si="22"/>
        <v>0.8</v>
      </c>
      <c r="P109" s="12"/>
      <c r="Q109" s="12"/>
      <c r="R109" s="12"/>
      <c r="S109" s="12"/>
      <c r="T109" s="10"/>
      <c r="U109" s="10">
        <f t="shared" si="23"/>
        <v>22.5</v>
      </c>
      <c r="V109" s="10">
        <f t="shared" si="24"/>
        <v>22.5</v>
      </c>
      <c r="W109" s="10">
        <v>0.4</v>
      </c>
      <c r="X109" s="10">
        <v>1.4</v>
      </c>
      <c r="Y109" s="10">
        <v>1.4</v>
      </c>
      <c r="Z109" s="10">
        <v>0.6</v>
      </c>
      <c r="AA109" s="10">
        <v>0.6</v>
      </c>
      <c r="AB109" s="10">
        <v>0</v>
      </c>
      <c r="AC109" s="10" t="s">
        <v>152</v>
      </c>
      <c r="AD109" s="23">
        <f t="shared" si="25"/>
        <v>0</v>
      </c>
      <c r="AE109" s="23">
        <f t="shared" si="26"/>
        <v>0</v>
      </c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3" t="s">
        <v>153</v>
      </c>
      <c r="B110" s="13" t="s">
        <v>40</v>
      </c>
      <c r="C110" s="13">
        <v>258</v>
      </c>
      <c r="D110" s="13"/>
      <c r="E110" s="13">
        <v>233</v>
      </c>
      <c r="F110" s="13">
        <v>16</v>
      </c>
      <c r="G110" s="14">
        <v>0</v>
      </c>
      <c r="H110" s="13">
        <v>40</v>
      </c>
      <c r="I110" s="13" t="s">
        <v>32</v>
      </c>
      <c r="J110" s="13">
        <v>235</v>
      </c>
      <c r="K110" s="13">
        <f t="shared" si="35"/>
        <v>-2</v>
      </c>
      <c r="L110" s="13">
        <f t="shared" si="21"/>
        <v>11</v>
      </c>
      <c r="M110" s="13">
        <v>222</v>
      </c>
      <c r="N110" s="13"/>
      <c r="O110" s="13">
        <f t="shared" si="22"/>
        <v>2.2000000000000002</v>
      </c>
      <c r="P110" s="15"/>
      <c r="Q110" s="15"/>
      <c r="R110" s="15"/>
      <c r="S110" s="15"/>
      <c r="T110" s="13"/>
      <c r="U110" s="13">
        <f t="shared" si="23"/>
        <v>7.2727272727272725</v>
      </c>
      <c r="V110" s="13">
        <f t="shared" si="24"/>
        <v>7.2727272727272725</v>
      </c>
      <c r="W110" s="13">
        <v>4</v>
      </c>
      <c r="X110" s="13">
        <v>2.2000000000000002</v>
      </c>
      <c r="Y110" s="13">
        <v>0.8</v>
      </c>
      <c r="Z110" s="13">
        <v>3</v>
      </c>
      <c r="AA110" s="13">
        <v>3.6</v>
      </c>
      <c r="AB110" s="13">
        <v>4</v>
      </c>
      <c r="AC110" s="13" t="s">
        <v>49</v>
      </c>
      <c r="AD110" s="24">
        <f t="shared" si="25"/>
        <v>0</v>
      </c>
      <c r="AE110" s="24">
        <f t="shared" si="26"/>
        <v>0</v>
      </c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3" t="s">
        <v>154</v>
      </c>
      <c r="B111" s="13" t="s">
        <v>40</v>
      </c>
      <c r="C111" s="13">
        <v>216</v>
      </c>
      <c r="D111" s="13"/>
      <c r="E111" s="13">
        <v>216</v>
      </c>
      <c r="F111" s="13"/>
      <c r="G111" s="14">
        <v>0</v>
      </c>
      <c r="H111" s="13">
        <v>45</v>
      </c>
      <c r="I111" s="13" t="s">
        <v>32</v>
      </c>
      <c r="J111" s="13">
        <v>216</v>
      </c>
      <c r="K111" s="13">
        <f t="shared" si="35"/>
        <v>0</v>
      </c>
      <c r="L111" s="13">
        <f t="shared" si="21"/>
        <v>0</v>
      </c>
      <c r="M111" s="13">
        <v>216</v>
      </c>
      <c r="N111" s="13"/>
      <c r="O111" s="13">
        <f t="shared" si="22"/>
        <v>0</v>
      </c>
      <c r="P111" s="15"/>
      <c r="Q111" s="15"/>
      <c r="R111" s="15"/>
      <c r="S111" s="15"/>
      <c r="T111" s="13"/>
      <c r="U111" s="13" t="e">
        <f t="shared" si="23"/>
        <v>#DIV/0!</v>
      </c>
      <c r="V111" s="13" t="e">
        <f t="shared" si="24"/>
        <v>#DIV/0!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 t="s">
        <v>49</v>
      </c>
      <c r="AD111" s="24">
        <f t="shared" si="25"/>
        <v>0</v>
      </c>
      <c r="AE111" s="24">
        <f t="shared" si="26"/>
        <v>0</v>
      </c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 t="s">
        <v>155</v>
      </c>
      <c r="B112" s="1" t="s">
        <v>40</v>
      </c>
      <c r="C112" s="1">
        <v>32</v>
      </c>
      <c r="D112" s="1">
        <v>96</v>
      </c>
      <c r="E112" s="1">
        <v>39</v>
      </c>
      <c r="F112" s="1">
        <v>82</v>
      </c>
      <c r="G112" s="6">
        <v>0.11</v>
      </c>
      <c r="H112" s="1" t="e">
        <v>#N/A</v>
      </c>
      <c r="I112" s="1" t="s">
        <v>34</v>
      </c>
      <c r="J112" s="1">
        <v>42</v>
      </c>
      <c r="K112" s="1">
        <f t="shared" si="35"/>
        <v>-3</v>
      </c>
      <c r="L112" s="1">
        <f t="shared" si="21"/>
        <v>39</v>
      </c>
      <c r="M112" s="1"/>
      <c r="N112" s="1"/>
      <c r="O112" s="1">
        <f t="shared" si="22"/>
        <v>7.8</v>
      </c>
      <c r="P112" s="5">
        <f t="shared" ref="P112:P115" si="36">12*O112-N112-F112</f>
        <v>11.599999999999994</v>
      </c>
      <c r="Q112" s="5">
        <f t="shared" ref="Q112:Q115" si="37">P112-R112</f>
        <v>11.599999999999994</v>
      </c>
      <c r="R112" s="5"/>
      <c r="S112" s="5"/>
      <c r="T112" s="1"/>
      <c r="U112" s="1">
        <f t="shared" si="23"/>
        <v>12</v>
      </c>
      <c r="V112" s="1">
        <f t="shared" si="24"/>
        <v>10.512820512820513</v>
      </c>
      <c r="W112" s="1">
        <v>7.2</v>
      </c>
      <c r="X112" s="1">
        <v>9</v>
      </c>
      <c r="Y112" s="1">
        <v>8</v>
      </c>
      <c r="Z112" s="1">
        <v>0</v>
      </c>
      <c r="AA112" s="1">
        <v>0</v>
      </c>
      <c r="AB112" s="1">
        <v>0</v>
      </c>
      <c r="AC112" s="1"/>
      <c r="AD112" s="20">
        <f t="shared" si="25"/>
        <v>1</v>
      </c>
      <c r="AE112" s="20">
        <f t="shared" si="26"/>
        <v>0</v>
      </c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 t="s">
        <v>156</v>
      </c>
      <c r="B113" s="1" t="s">
        <v>31</v>
      </c>
      <c r="C113" s="1">
        <v>135.059</v>
      </c>
      <c r="D113" s="1">
        <v>22.344999999999999</v>
      </c>
      <c r="E113" s="1">
        <v>58.26</v>
      </c>
      <c r="F113" s="1">
        <v>83.335999999999999</v>
      </c>
      <c r="G113" s="6">
        <v>1</v>
      </c>
      <c r="H113" s="1">
        <v>50</v>
      </c>
      <c r="I113" s="1" t="s">
        <v>32</v>
      </c>
      <c r="J113" s="1">
        <v>55.9</v>
      </c>
      <c r="K113" s="1">
        <f t="shared" si="35"/>
        <v>2.3599999999999994</v>
      </c>
      <c r="L113" s="1">
        <f t="shared" si="21"/>
        <v>58.26</v>
      </c>
      <c r="M113" s="1"/>
      <c r="N113" s="1">
        <v>18.305399999999992</v>
      </c>
      <c r="O113" s="1">
        <f t="shared" si="22"/>
        <v>11.651999999999999</v>
      </c>
      <c r="P113" s="5">
        <f t="shared" si="36"/>
        <v>38.182599999999994</v>
      </c>
      <c r="Q113" s="5">
        <f t="shared" si="37"/>
        <v>38.182599999999994</v>
      </c>
      <c r="R113" s="5"/>
      <c r="S113" s="5"/>
      <c r="T113" s="1"/>
      <c r="U113" s="1">
        <f t="shared" si="23"/>
        <v>12</v>
      </c>
      <c r="V113" s="1">
        <f t="shared" si="24"/>
        <v>8.7230861654651566</v>
      </c>
      <c r="W113" s="1">
        <v>10.163399999999999</v>
      </c>
      <c r="X113" s="1">
        <v>11.055</v>
      </c>
      <c r="Y113" s="1">
        <v>9.1867999999999999</v>
      </c>
      <c r="Z113" s="1">
        <v>10.292</v>
      </c>
      <c r="AA113" s="1">
        <v>13.6364</v>
      </c>
      <c r="AB113" s="1">
        <v>11.6898</v>
      </c>
      <c r="AC113" s="1"/>
      <c r="AD113" s="20">
        <f t="shared" si="25"/>
        <v>38</v>
      </c>
      <c r="AE113" s="20">
        <f t="shared" si="26"/>
        <v>0</v>
      </c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 t="s">
        <v>157</v>
      </c>
      <c r="B114" s="1" t="s">
        <v>31</v>
      </c>
      <c r="C114" s="1">
        <v>108.40300000000001</v>
      </c>
      <c r="D114" s="1">
        <v>0.124</v>
      </c>
      <c r="E114" s="1">
        <v>83.953999999999994</v>
      </c>
      <c r="F114" s="1"/>
      <c r="G114" s="6">
        <v>1</v>
      </c>
      <c r="H114" s="1" t="e">
        <v>#N/A</v>
      </c>
      <c r="I114" s="1" t="s">
        <v>32</v>
      </c>
      <c r="J114" s="1">
        <v>112.75</v>
      </c>
      <c r="K114" s="1">
        <f t="shared" si="35"/>
        <v>-28.796000000000006</v>
      </c>
      <c r="L114" s="1">
        <f t="shared" si="21"/>
        <v>83.953999999999994</v>
      </c>
      <c r="M114" s="1"/>
      <c r="N114" s="1">
        <v>147.8176</v>
      </c>
      <c r="O114" s="1">
        <f t="shared" si="22"/>
        <v>16.790799999999997</v>
      </c>
      <c r="P114" s="5">
        <f t="shared" si="36"/>
        <v>53.671999999999969</v>
      </c>
      <c r="Q114" s="5">
        <f t="shared" si="37"/>
        <v>53.671999999999969</v>
      </c>
      <c r="R114" s="5"/>
      <c r="S114" s="5"/>
      <c r="T114" s="1"/>
      <c r="U114" s="1">
        <f t="shared" si="23"/>
        <v>12</v>
      </c>
      <c r="V114" s="1">
        <f t="shared" si="24"/>
        <v>8.8034876241751441</v>
      </c>
      <c r="W114" s="1">
        <v>21.116800000000001</v>
      </c>
      <c r="X114" s="1">
        <v>6.0533999999999999</v>
      </c>
      <c r="Y114" s="1">
        <v>2.8812000000000002</v>
      </c>
      <c r="Z114" s="1">
        <v>6.9908000000000001</v>
      </c>
      <c r="AA114" s="1">
        <v>7.859</v>
      </c>
      <c r="AB114" s="1">
        <v>11.2684</v>
      </c>
      <c r="AC114" s="1" t="s">
        <v>158</v>
      </c>
      <c r="AD114" s="20">
        <f t="shared" si="25"/>
        <v>54</v>
      </c>
      <c r="AE114" s="20">
        <f t="shared" si="26"/>
        <v>0</v>
      </c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 t="s">
        <v>159</v>
      </c>
      <c r="B115" s="1" t="s">
        <v>31</v>
      </c>
      <c r="C115" s="1">
        <v>82.852000000000004</v>
      </c>
      <c r="D115" s="1">
        <v>17.2</v>
      </c>
      <c r="E115" s="17">
        <f>65.415+E52</f>
        <v>91.494</v>
      </c>
      <c r="F115" s="17">
        <f>F52</f>
        <v>62.316000000000003</v>
      </c>
      <c r="G115" s="6">
        <v>1</v>
      </c>
      <c r="H115" s="1" t="e">
        <v>#N/A</v>
      </c>
      <c r="I115" s="1" t="s">
        <v>32</v>
      </c>
      <c r="J115" s="1">
        <v>68.95</v>
      </c>
      <c r="K115" s="1">
        <f t="shared" si="35"/>
        <v>22.543999999999997</v>
      </c>
      <c r="L115" s="1">
        <f t="shared" si="21"/>
        <v>91.494</v>
      </c>
      <c r="M115" s="1"/>
      <c r="N115" s="1">
        <v>136.86539999999999</v>
      </c>
      <c r="O115" s="1">
        <f t="shared" si="22"/>
        <v>18.2988</v>
      </c>
      <c r="P115" s="5">
        <f t="shared" si="36"/>
        <v>20.404200000000003</v>
      </c>
      <c r="Q115" s="5">
        <f t="shared" si="37"/>
        <v>20.404200000000003</v>
      </c>
      <c r="R115" s="5"/>
      <c r="S115" s="5"/>
      <c r="T115" s="1"/>
      <c r="U115" s="1">
        <f t="shared" si="23"/>
        <v>12</v>
      </c>
      <c r="V115" s="1">
        <f t="shared" si="24"/>
        <v>10.884943274968851</v>
      </c>
      <c r="W115" s="1">
        <v>20.5932</v>
      </c>
      <c r="X115" s="1">
        <v>11.6248</v>
      </c>
      <c r="Y115" s="1">
        <v>5.8148</v>
      </c>
      <c r="Z115" s="1">
        <v>3.9994000000000001</v>
      </c>
      <c r="AA115" s="1">
        <v>1.7267999999999999</v>
      </c>
      <c r="AB115" s="1">
        <v>10.586</v>
      </c>
      <c r="AC115" s="1" t="s">
        <v>160</v>
      </c>
      <c r="AD115" s="20">
        <f t="shared" si="25"/>
        <v>20</v>
      </c>
      <c r="AE115" s="20">
        <f t="shared" si="26"/>
        <v>0</v>
      </c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0" t="s">
        <v>161</v>
      </c>
      <c r="B116" s="10" t="s">
        <v>31</v>
      </c>
      <c r="C116" s="10">
        <v>57.895000000000003</v>
      </c>
      <c r="D116" s="10">
        <v>1.294</v>
      </c>
      <c r="E116" s="10">
        <v>34.749000000000002</v>
      </c>
      <c r="F116" s="10"/>
      <c r="G116" s="11">
        <v>0</v>
      </c>
      <c r="H116" s="10" t="e">
        <v>#N/A</v>
      </c>
      <c r="I116" s="10" t="s">
        <v>41</v>
      </c>
      <c r="J116" s="10">
        <v>48.25</v>
      </c>
      <c r="K116" s="10">
        <f t="shared" si="35"/>
        <v>-13.500999999999998</v>
      </c>
      <c r="L116" s="10">
        <f t="shared" si="21"/>
        <v>34.749000000000002</v>
      </c>
      <c r="M116" s="10"/>
      <c r="N116" s="10"/>
      <c r="O116" s="10">
        <f t="shared" si="22"/>
        <v>6.9498000000000006</v>
      </c>
      <c r="P116" s="12"/>
      <c r="Q116" s="12"/>
      <c r="R116" s="12"/>
      <c r="S116" s="12"/>
      <c r="T116" s="10"/>
      <c r="U116" s="10">
        <f t="shared" si="23"/>
        <v>0</v>
      </c>
      <c r="V116" s="10">
        <f t="shared" si="24"/>
        <v>0</v>
      </c>
      <c r="W116" s="10">
        <v>9.5468000000000011</v>
      </c>
      <c r="X116" s="10">
        <v>7.4626000000000001</v>
      </c>
      <c r="Y116" s="10">
        <v>7.7329999999999997</v>
      </c>
      <c r="Z116" s="10">
        <v>5.1656000000000004</v>
      </c>
      <c r="AA116" s="10">
        <v>3.1532</v>
      </c>
      <c r="AB116" s="10">
        <v>9.9580000000000002</v>
      </c>
      <c r="AC116" s="10"/>
      <c r="AD116" s="23">
        <f t="shared" si="25"/>
        <v>0</v>
      </c>
      <c r="AE116" s="23">
        <f t="shared" si="26"/>
        <v>0</v>
      </c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 t="s">
        <v>162</v>
      </c>
      <c r="B117" s="1" t="s">
        <v>40</v>
      </c>
      <c r="C117" s="1">
        <v>120</v>
      </c>
      <c r="D117" s="1">
        <v>2</v>
      </c>
      <c r="E117" s="1">
        <v>43</v>
      </c>
      <c r="F117" s="1">
        <v>75</v>
      </c>
      <c r="G117" s="6">
        <v>0.4</v>
      </c>
      <c r="H117" s="1" t="e">
        <v>#N/A</v>
      </c>
      <c r="I117" s="1" t="s">
        <v>32</v>
      </c>
      <c r="J117" s="1">
        <v>45</v>
      </c>
      <c r="K117" s="1">
        <f t="shared" si="35"/>
        <v>-2</v>
      </c>
      <c r="L117" s="1">
        <f t="shared" si="21"/>
        <v>43</v>
      </c>
      <c r="M117" s="1"/>
      <c r="N117" s="1"/>
      <c r="O117" s="1">
        <f t="shared" si="22"/>
        <v>8.6</v>
      </c>
      <c r="P117" s="5">
        <f>12*O117-N117-F117</f>
        <v>28.199999999999989</v>
      </c>
      <c r="Q117" s="5">
        <f>P117-R117</f>
        <v>28.199999999999989</v>
      </c>
      <c r="R117" s="5"/>
      <c r="S117" s="5"/>
      <c r="T117" s="1"/>
      <c r="U117" s="1">
        <f t="shared" si="23"/>
        <v>12</v>
      </c>
      <c r="V117" s="1">
        <f t="shared" si="24"/>
        <v>8.720930232558139</v>
      </c>
      <c r="W117" s="1">
        <v>2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 t="s">
        <v>163</v>
      </c>
      <c r="AD117" s="20">
        <f t="shared" si="25"/>
        <v>11</v>
      </c>
      <c r="AE117" s="20">
        <f t="shared" si="26"/>
        <v>0</v>
      </c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0" t="s">
        <v>164</v>
      </c>
      <c r="B118" s="10" t="s">
        <v>31</v>
      </c>
      <c r="C118" s="10">
        <v>77.596000000000004</v>
      </c>
      <c r="D118" s="10">
        <v>9.7390000000000008</v>
      </c>
      <c r="E118" s="10">
        <v>80.037999999999997</v>
      </c>
      <c r="F118" s="10"/>
      <c r="G118" s="11">
        <v>0</v>
      </c>
      <c r="H118" s="10" t="e">
        <v>#N/A</v>
      </c>
      <c r="I118" s="10" t="s">
        <v>41</v>
      </c>
      <c r="J118" s="10">
        <v>88.55</v>
      </c>
      <c r="K118" s="10">
        <f t="shared" si="35"/>
        <v>-8.5120000000000005</v>
      </c>
      <c r="L118" s="10">
        <f t="shared" si="21"/>
        <v>80.037999999999997</v>
      </c>
      <c r="M118" s="10"/>
      <c r="N118" s="10"/>
      <c r="O118" s="10">
        <f t="shared" si="22"/>
        <v>16.0076</v>
      </c>
      <c r="P118" s="12"/>
      <c r="Q118" s="12"/>
      <c r="R118" s="12"/>
      <c r="S118" s="12"/>
      <c r="T118" s="10"/>
      <c r="U118" s="10">
        <f t="shared" si="23"/>
        <v>0</v>
      </c>
      <c r="V118" s="10">
        <f t="shared" si="24"/>
        <v>0</v>
      </c>
      <c r="W118" s="10">
        <v>15.1866</v>
      </c>
      <c r="X118" s="10">
        <v>0.87899999999999989</v>
      </c>
      <c r="Y118" s="10">
        <v>0</v>
      </c>
      <c r="Z118" s="10">
        <v>0</v>
      </c>
      <c r="AA118" s="10">
        <v>0</v>
      </c>
      <c r="AB118" s="10">
        <v>0</v>
      </c>
      <c r="AC118" s="10"/>
      <c r="AD118" s="23">
        <f t="shared" si="25"/>
        <v>0</v>
      </c>
      <c r="AE118" s="23">
        <f t="shared" si="26"/>
        <v>0</v>
      </c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9" t="s">
        <v>165</v>
      </c>
      <c r="B119" s="1" t="s">
        <v>40</v>
      </c>
      <c r="C119" s="1"/>
      <c r="D119" s="1"/>
      <c r="E119" s="1"/>
      <c r="F119" s="1"/>
      <c r="G119" s="6">
        <v>0.4</v>
      </c>
      <c r="H119" s="1" t="e">
        <v>#N/A</v>
      </c>
      <c r="I119" s="1" t="s">
        <v>32</v>
      </c>
      <c r="J119" s="1"/>
      <c r="K119" s="1">
        <f t="shared" si="35"/>
        <v>0</v>
      </c>
      <c r="L119" s="1">
        <f t="shared" si="21"/>
        <v>0</v>
      </c>
      <c r="M119" s="1"/>
      <c r="N119" s="1">
        <v>30</v>
      </c>
      <c r="O119" s="1">
        <f t="shared" si="22"/>
        <v>0</v>
      </c>
      <c r="P119" s="5"/>
      <c r="Q119" s="5">
        <f>P119-R119</f>
        <v>0</v>
      </c>
      <c r="R119" s="5"/>
      <c r="S119" s="5"/>
      <c r="T119" s="1"/>
      <c r="U119" s="1" t="e">
        <f t="shared" si="23"/>
        <v>#DIV/0!</v>
      </c>
      <c r="V119" s="1" t="e">
        <f t="shared" si="24"/>
        <v>#DIV/0!</v>
      </c>
      <c r="W119" s="1"/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 t="s">
        <v>166</v>
      </c>
      <c r="AD119" s="20">
        <f t="shared" si="25"/>
        <v>0</v>
      </c>
      <c r="AE119" s="20">
        <f t="shared" si="26"/>
        <v>0</v>
      </c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3" t="s">
        <v>167</v>
      </c>
      <c r="B120" s="13" t="s">
        <v>31</v>
      </c>
      <c r="C120" s="13"/>
      <c r="D120" s="13"/>
      <c r="E120" s="13"/>
      <c r="F120" s="13"/>
      <c r="G120" s="14">
        <v>0</v>
      </c>
      <c r="H120" s="13">
        <v>40</v>
      </c>
      <c r="I120" s="13" t="s">
        <v>32</v>
      </c>
      <c r="J120" s="13"/>
      <c r="K120" s="13">
        <f t="shared" si="35"/>
        <v>0</v>
      </c>
      <c r="L120" s="13">
        <f t="shared" si="21"/>
        <v>0</v>
      </c>
      <c r="M120" s="13"/>
      <c r="N120" s="13"/>
      <c r="O120" s="13">
        <f t="shared" si="22"/>
        <v>0</v>
      </c>
      <c r="P120" s="15"/>
      <c r="Q120" s="15"/>
      <c r="R120" s="15"/>
      <c r="S120" s="15"/>
      <c r="T120" s="13"/>
      <c r="U120" s="13" t="e">
        <f t="shared" si="23"/>
        <v>#DIV/0!</v>
      </c>
      <c r="V120" s="13" t="e">
        <f t="shared" si="24"/>
        <v>#DIV/0!</v>
      </c>
      <c r="W120" s="13">
        <v>0</v>
      </c>
      <c r="X120" s="13">
        <v>0</v>
      </c>
      <c r="Y120" s="13">
        <v>0</v>
      </c>
      <c r="Z120" s="13">
        <v>0</v>
      </c>
      <c r="AA120" s="13"/>
      <c r="AB120" s="13">
        <v>0</v>
      </c>
      <c r="AC120" s="13" t="s">
        <v>68</v>
      </c>
      <c r="AD120" s="24">
        <f t="shared" si="25"/>
        <v>0</v>
      </c>
      <c r="AE120" s="24">
        <f t="shared" si="26"/>
        <v>0</v>
      </c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20"/>
      <c r="AE121" s="20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20"/>
      <c r="AE122" s="20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20"/>
      <c r="AE123" s="20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20"/>
      <c r="AE124" s="20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20"/>
      <c r="AE125" s="20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20"/>
      <c r="AE126" s="20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20"/>
      <c r="AE127" s="20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20"/>
      <c r="AE128" s="20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20"/>
      <c r="AE129" s="20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20"/>
      <c r="AE130" s="20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20"/>
      <c r="AE131" s="20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20"/>
      <c r="AE132" s="20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20"/>
      <c r="AE133" s="20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20"/>
      <c r="AE134" s="20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20"/>
      <c r="AE135" s="20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20"/>
      <c r="AE136" s="20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20"/>
      <c r="AE137" s="20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20"/>
      <c r="AE138" s="20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20"/>
      <c r="AE139" s="20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20"/>
      <c r="AE140" s="20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20"/>
      <c r="AE141" s="20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20"/>
      <c r="AE142" s="20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20"/>
      <c r="AE143" s="20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20"/>
      <c r="AE144" s="20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20"/>
      <c r="AE145" s="20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20"/>
      <c r="AE146" s="20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20"/>
      <c r="AE147" s="20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20"/>
      <c r="AE148" s="20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20"/>
      <c r="AE149" s="20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20"/>
      <c r="AE150" s="20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20"/>
      <c r="AE151" s="20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20"/>
      <c r="AE152" s="20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20"/>
      <c r="AE153" s="20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20"/>
      <c r="AE154" s="20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20"/>
      <c r="AE155" s="20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20"/>
      <c r="AE156" s="20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20"/>
      <c r="AE157" s="20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20"/>
      <c r="AE158" s="20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20"/>
      <c r="AE159" s="20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20"/>
      <c r="AE160" s="20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20"/>
      <c r="AE161" s="20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20"/>
      <c r="AE162" s="20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20"/>
      <c r="AE163" s="20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20"/>
      <c r="AE164" s="20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20"/>
      <c r="AE165" s="20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20"/>
      <c r="AE166" s="20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20"/>
      <c r="AE167" s="20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20"/>
      <c r="AE168" s="20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20"/>
      <c r="AE169" s="20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20"/>
      <c r="AE170" s="20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20"/>
      <c r="AE171" s="20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20"/>
      <c r="AE172" s="20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20"/>
      <c r="AE173" s="20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20"/>
      <c r="AE174" s="20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20"/>
      <c r="AE175" s="20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20"/>
      <c r="AE176" s="20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20"/>
      <c r="AE177" s="20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20"/>
      <c r="AE178" s="20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20"/>
      <c r="AE179" s="20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20"/>
      <c r="AE180" s="20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20"/>
      <c r="AE181" s="20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20"/>
      <c r="AE182" s="20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20"/>
      <c r="AE183" s="20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20"/>
      <c r="AE184" s="20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20"/>
      <c r="AE185" s="20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20"/>
      <c r="AE186" s="20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20"/>
      <c r="AE187" s="20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20"/>
      <c r="AE188" s="20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20"/>
      <c r="AE189" s="20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20"/>
      <c r="AE190" s="20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20"/>
      <c r="AE191" s="20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20"/>
      <c r="AE192" s="20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20"/>
      <c r="AE193" s="20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20"/>
      <c r="AE194" s="20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20"/>
      <c r="AE195" s="20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20"/>
      <c r="AE196" s="20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20"/>
      <c r="AE197" s="20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20"/>
      <c r="AE198" s="20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20"/>
      <c r="AE199" s="20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20"/>
      <c r="AE200" s="20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20"/>
      <c r="AE201" s="20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20"/>
      <c r="AE202" s="20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20"/>
      <c r="AE203" s="20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20"/>
      <c r="AE204" s="20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20"/>
      <c r="AE205" s="20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20"/>
      <c r="AE206" s="20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20"/>
      <c r="AE207" s="20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20"/>
      <c r="AE208" s="20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20"/>
      <c r="AE209" s="20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20"/>
      <c r="AE210" s="20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20"/>
      <c r="AE211" s="20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20"/>
      <c r="AE212" s="20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20"/>
      <c r="AE213" s="20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20"/>
      <c r="AE214" s="20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20"/>
      <c r="AE215" s="20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20"/>
      <c r="AE216" s="20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20"/>
      <c r="AE217" s="20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20"/>
      <c r="AE218" s="20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20"/>
      <c r="AE219" s="20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20"/>
      <c r="AE220" s="20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20"/>
      <c r="AE221" s="20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20"/>
      <c r="AE222" s="20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20"/>
      <c r="AE223" s="20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20"/>
      <c r="AE224" s="20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20"/>
      <c r="AE225" s="20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20"/>
      <c r="AE226" s="20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20"/>
      <c r="AE227" s="20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20"/>
      <c r="AE228" s="20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20"/>
      <c r="AE229" s="20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20"/>
      <c r="AE230" s="20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20"/>
      <c r="AE231" s="20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20"/>
      <c r="AE232" s="20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20"/>
      <c r="AE233" s="20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20"/>
      <c r="AE234" s="20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20"/>
      <c r="AE235" s="20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20"/>
      <c r="AE236" s="20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20"/>
      <c r="AE237" s="20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20"/>
      <c r="AE238" s="20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20"/>
      <c r="AE239" s="20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20"/>
      <c r="AE240" s="20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20"/>
      <c r="AE241" s="20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20"/>
      <c r="AE242" s="20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20"/>
      <c r="AE243" s="20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20"/>
      <c r="AE244" s="20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20"/>
      <c r="AE245" s="20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20"/>
      <c r="AE246" s="20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20"/>
      <c r="AE247" s="20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20"/>
      <c r="AE248" s="20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20"/>
      <c r="AE249" s="20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20"/>
      <c r="AE250" s="20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20"/>
      <c r="AE251" s="20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20"/>
      <c r="AE252" s="20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20"/>
      <c r="AE253" s="20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20"/>
      <c r="AE254" s="20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20"/>
      <c r="AE255" s="20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20"/>
      <c r="AE256" s="20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20"/>
      <c r="AE257" s="20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20"/>
      <c r="AE258" s="20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20"/>
      <c r="AE259" s="20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20"/>
      <c r="AE260" s="20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20"/>
      <c r="AE261" s="20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20"/>
      <c r="AE262" s="20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20"/>
      <c r="AE263" s="20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20"/>
      <c r="AE264" s="20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20"/>
      <c r="AE265" s="20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20"/>
      <c r="AE266" s="20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20"/>
      <c r="AE267" s="20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20"/>
      <c r="AE268" s="20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20"/>
      <c r="AE269" s="20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20"/>
      <c r="AE270" s="20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20"/>
      <c r="AE271" s="20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20"/>
      <c r="AE272" s="20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20"/>
      <c r="AE273" s="20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20"/>
      <c r="AE274" s="20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20"/>
      <c r="AE275" s="20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20"/>
      <c r="AE276" s="20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20"/>
      <c r="AE277" s="20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20"/>
      <c r="AE278" s="20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20"/>
      <c r="AE279" s="20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20"/>
      <c r="AE280" s="20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20"/>
      <c r="AE281" s="20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20"/>
      <c r="AE282" s="20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20"/>
      <c r="AE283" s="20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20"/>
      <c r="AE284" s="20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20"/>
      <c r="AE285" s="20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20"/>
      <c r="AE286" s="20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20"/>
      <c r="AE287" s="20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20"/>
      <c r="AE288" s="20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20"/>
      <c r="AE289" s="20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20"/>
      <c r="AE290" s="20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20"/>
      <c r="AE291" s="20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20"/>
      <c r="AE292" s="20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20"/>
      <c r="AE293" s="20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20"/>
      <c r="AE294" s="20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20"/>
      <c r="AE295" s="20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20"/>
      <c r="AE296" s="20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20"/>
      <c r="AE297" s="20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20"/>
      <c r="AE298" s="20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20"/>
      <c r="AE299" s="20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20"/>
      <c r="AE300" s="20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20"/>
      <c r="AE301" s="20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20"/>
      <c r="AE302" s="20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20"/>
      <c r="AE303" s="20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20"/>
      <c r="AE304" s="20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20"/>
      <c r="AE305" s="20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20"/>
      <c r="AE306" s="20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20"/>
      <c r="AE307" s="20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20"/>
      <c r="AE308" s="20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20"/>
      <c r="AE309" s="20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20"/>
      <c r="AE310" s="20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20"/>
      <c r="AE311" s="20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20"/>
      <c r="AE312" s="20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20"/>
      <c r="AE313" s="20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20"/>
      <c r="AE314" s="20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20"/>
      <c r="AE315" s="20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20"/>
      <c r="AE316" s="20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20"/>
      <c r="AE317" s="20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20"/>
      <c r="AE318" s="20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20"/>
      <c r="AE319" s="20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20"/>
      <c r="AE320" s="20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20"/>
      <c r="AE321" s="20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20"/>
      <c r="AE322" s="20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20"/>
      <c r="AE323" s="20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20"/>
      <c r="AE324" s="20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20"/>
      <c r="AE325" s="20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20"/>
      <c r="AE326" s="20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20"/>
      <c r="AE327" s="20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20"/>
      <c r="AE328" s="20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20"/>
      <c r="AE329" s="20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20"/>
      <c r="AE330" s="20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20"/>
      <c r="AE331" s="20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20"/>
      <c r="AE332" s="20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20"/>
      <c r="AE333" s="20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20"/>
      <c r="AE334" s="20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20"/>
      <c r="AE335" s="20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20"/>
      <c r="AE336" s="20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20"/>
      <c r="AE337" s="20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20"/>
      <c r="AE338" s="20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20"/>
      <c r="AE339" s="20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20"/>
      <c r="AE340" s="20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20"/>
      <c r="AE341" s="20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20"/>
      <c r="AE342" s="20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20"/>
      <c r="AE343" s="20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20"/>
      <c r="AE344" s="20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20"/>
      <c r="AE345" s="20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20"/>
      <c r="AE346" s="20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20"/>
      <c r="AE347" s="20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20"/>
      <c r="AE348" s="20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20"/>
      <c r="AE349" s="20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20"/>
      <c r="AE350" s="20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20"/>
      <c r="AE351" s="20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20"/>
      <c r="AE352" s="20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20"/>
      <c r="AE353" s="20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20"/>
      <c r="AE354" s="20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20"/>
      <c r="AE355" s="20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20"/>
      <c r="AE356" s="20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20"/>
      <c r="AE357" s="20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20"/>
      <c r="AE358" s="20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20"/>
      <c r="AE359" s="20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20"/>
      <c r="AE360" s="20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20"/>
      <c r="AE361" s="20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20"/>
      <c r="AE362" s="20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20"/>
      <c r="AE363" s="20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20"/>
      <c r="AE364" s="20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20"/>
      <c r="AE365" s="20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20"/>
      <c r="AE366" s="20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20"/>
      <c r="AE367" s="20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20"/>
      <c r="AE368" s="20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20"/>
      <c r="AE369" s="20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20"/>
      <c r="AE370" s="20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20"/>
      <c r="AE371" s="20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20"/>
      <c r="AE372" s="20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20"/>
      <c r="AE373" s="20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20"/>
      <c r="AE374" s="20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20"/>
      <c r="AE375" s="20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20"/>
      <c r="AE376" s="20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20"/>
      <c r="AE377" s="20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20"/>
      <c r="AE378" s="20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20"/>
      <c r="AE379" s="20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20"/>
      <c r="AE380" s="20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20"/>
      <c r="AE381" s="20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20"/>
      <c r="AE382" s="20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20"/>
      <c r="AE383" s="20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20"/>
      <c r="AE384" s="20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20"/>
      <c r="AE385" s="20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20"/>
      <c r="AE386" s="20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20"/>
      <c r="AE387" s="20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20"/>
      <c r="AE388" s="20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20"/>
      <c r="AE389" s="20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20"/>
      <c r="AE390" s="20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20"/>
      <c r="AE391" s="20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20"/>
      <c r="AE392" s="20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20"/>
      <c r="AE393" s="20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20"/>
      <c r="AE394" s="20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20"/>
      <c r="AE395" s="20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20"/>
      <c r="AE396" s="20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20"/>
      <c r="AE397" s="20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20"/>
      <c r="AE398" s="20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20"/>
      <c r="AE399" s="20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20"/>
      <c r="AE400" s="20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20"/>
      <c r="AE401" s="20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20"/>
      <c r="AE402" s="20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20"/>
      <c r="AE403" s="20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20"/>
      <c r="AE404" s="20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20"/>
      <c r="AE405" s="20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20"/>
      <c r="AE406" s="20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20"/>
      <c r="AE407" s="20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20"/>
      <c r="AE408" s="20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20"/>
      <c r="AE409" s="20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20"/>
      <c r="AE410" s="20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20"/>
      <c r="AE411" s="20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20"/>
      <c r="AE412" s="20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20"/>
      <c r="AE413" s="20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20"/>
      <c r="AE414" s="20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20"/>
      <c r="AE415" s="20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20"/>
      <c r="AE416" s="20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20"/>
      <c r="AE417" s="20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20"/>
      <c r="AE418" s="20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20"/>
      <c r="AE419" s="20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20"/>
      <c r="AE420" s="20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20"/>
      <c r="AE421" s="20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20"/>
      <c r="AE422" s="20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20"/>
      <c r="AE423" s="20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20"/>
      <c r="AE424" s="20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20"/>
      <c r="AE425" s="20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20"/>
      <c r="AE426" s="20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20"/>
      <c r="AE427" s="20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20"/>
      <c r="AE428" s="20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20"/>
      <c r="AE429" s="20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20"/>
      <c r="AE430" s="20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20"/>
      <c r="AE431" s="20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20"/>
      <c r="AE432" s="20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20"/>
      <c r="AE433" s="20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20"/>
      <c r="AE434" s="20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20"/>
      <c r="AE435" s="20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20"/>
      <c r="AE436" s="20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20"/>
      <c r="AE437" s="20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20"/>
      <c r="AE438" s="20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20"/>
      <c r="AE439" s="20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20"/>
      <c r="AE440" s="20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20"/>
      <c r="AE441" s="20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20"/>
      <c r="AE442" s="20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20"/>
      <c r="AE443" s="20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20"/>
      <c r="AE444" s="20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20"/>
      <c r="AE445" s="20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20"/>
      <c r="AE446" s="20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20"/>
      <c r="AE447" s="20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20"/>
      <c r="AE448" s="20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20"/>
      <c r="AE449" s="20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20"/>
      <c r="AE450" s="20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20"/>
      <c r="AE451" s="20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20"/>
      <c r="AE452" s="20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20"/>
      <c r="AE453" s="20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20"/>
      <c r="AE454" s="20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20"/>
      <c r="AE455" s="20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20"/>
      <c r="AE456" s="20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20"/>
      <c r="AE457" s="20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20"/>
      <c r="AE458" s="20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20"/>
      <c r="AE459" s="20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20"/>
      <c r="AE460" s="20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20"/>
      <c r="AE461" s="20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20"/>
      <c r="AE462" s="20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20"/>
      <c r="AE463" s="20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20"/>
      <c r="AE464" s="20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20"/>
      <c r="AE465" s="20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20"/>
      <c r="AE466" s="20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20"/>
      <c r="AE467" s="20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20"/>
      <c r="AE468" s="20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20"/>
      <c r="AE469" s="20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20"/>
      <c r="AE470" s="20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20"/>
      <c r="AE471" s="20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20"/>
      <c r="AE472" s="20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20"/>
      <c r="AE473" s="20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20"/>
      <c r="AE474" s="20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20"/>
      <c r="AE475" s="20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20"/>
      <c r="AE476" s="20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20"/>
      <c r="AE477" s="20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20"/>
      <c r="AE478" s="20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20"/>
      <c r="AE479" s="20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20"/>
      <c r="AE480" s="20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20"/>
      <c r="AE481" s="20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20"/>
      <c r="AE482" s="20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20"/>
      <c r="AE483" s="20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20"/>
      <c r="AE484" s="20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20"/>
      <c r="AE485" s="20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20"/>
      <c r="AE486" s="20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20"/>
      <c r="AE487" s="20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20"/>
      <c r="AE488" s="20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20"/>
      <c r="AE489" s="20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20"/>
      <c r="AE490" s="20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20"/>
      <c r="AE491" s="20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20"/>
      <c r="AE492" s="20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20"/>
      <c r="AE493" s="20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20"/>
      <c r="AE494" s="20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20"/>
      <c r="AE495" s="20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20"/>
      <c r="AE496" s="20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20"/>
      <c r="AE497" s="20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20"/>
      <c r="AE498" s="20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20"/>
      <c r="AE499" s="20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</sheetData>
  <autoFilter ref="A3:AD120" xr:uid="{00E7BE1B-3EAE-4201-B6B7-DAC33BAB2B2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2024-04-04T11:40:49Z</dcterms:created>
  <dcterms:modified xsi:type="dcterms:W3CDTF">2024-04-05T08:56:06Z</dcterms:modified>
</cp:coreProperties>
</file>