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41DB4292-BC7B-4B03-A276-B07A30F862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6" i="1"/>
  <c r="Q96" i="1" l="1"/>
  <c r="Q92" i="1"/>
  <c r="Q91" i="1"/>
  <c r="Q90" i="1"/>
  <c r="Q89" i="1"/>
  <c r="Q88" i="1"/>
  <c r="Q78" i="1"/>
  <c r="Q77" i="1"/>
  <c r="Q70" i="1"/>
  <c r="Q64" i="1"/>
  <c r="Q63" i="1"/>
  <c r="Q56" i="1"/>
  <c r="Q39" i="1"/>
  <c r="Q38" i="1"/>
  <c r="Q37" i="1"/>
  <c r="Q36" i="1"/>
  <c r="Q35" i="1"/>
  <c r="Q34" i="1"/>
  <c r="Q33" i="1"/>
  <c r="Q32" i="1"/>
  <c r="Q30" i="1"/>
  <c r="Q28" i="1"/>
  <c r="AE6" i="1"/>
  <c r="R5" i="1"/>
  <c r="AE5" i="1" l="1"/>
  <c r="Q104" i="1"/>
  <c r="Q100" i="1"/>
  <c r="Q98" i="1"/>
  <c r="Q97" i="1"/>
  <c r="Q95" i="1"/>
  <c r="Q94" i="1"/>
  <c r="Q93" i="1"/>
  <c r="Q82" i="1"/>
  <c r="Q76" i="1"/>
  <c r="Q65" i="1"/>
  <c r="Q52" i="1"/>
  <c r="Q51" i="1"/>
  <c r="Q49" i="1"/>
  <c r="Q31" i="1"/>
  <c r="Q20" i="1"/>
  <c r="Q18" i="1"/>
  <c r="Q15" i="1"/>
  <c r="F98" i="1" l="1"/>
  <c r="E98" i="1"/>
  <c r="F84" i="1"/>
  <c r="E84" i="1"/>
  <c r="O6" i="1"/>
  <c r="P6" i="1" s="1"/>
  <c r="Q6" i="1" s="1"/>
  <c r="O7" i="1"/>
  <c r="P7" i="1" s="1"/>
  <c r="Q7" i="1" s="1"/>
  <c r="O8" i="1"/>
  <c r="P8" i="1" l="1"/>
  <c r="Q8" i="1" s="1"/>
  <c r="V8" i="1"/>
  <c r="V6" i="1"/>
  <c r="V7" i="1"/>
  <c r="AD6" i="1" l="1"/>
  <c r="O10" i="1"/>
  <c r="O11" i="1"/>
  <c r="O12" i="1"/>
  <c r="O13" i="1"/>
  <c r="O14" i="1"/>
  <c r="P14" i="1" s="1"/>
  <c r="Q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P27" i="1" s="1"/>
  <c r="Q27" i="1" s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P53" i="1" s="1"/>
  <c r="Q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P72" i="1" s="1"/>
  <c r="Q72" i="1" s="1"/>
  <c r="O73" i="1"/>
  <c r="O74" i="1"/>
  <c r="O75" i="1"/>
  <c r="O76" i="1"/>
  <c r="O77" i="1"/>
  <c r="O78" i="1"/>
  <c r="O79" i="1"/>
  <c r="P79" i="1" s="1"/>
  <c r="Q79" i="1" s="1"/>
  <c r="O80" i="1"/>
  <c r="O81" i="1"/>
  <c r="O82" i="1"/>
  <c r="O83" i="1"/>
  <c r="O84" i="1"/>
  <c r="P84" i="1" s="1"/>
  <c r="Q84" i="1" s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P102" i="1" s="1"/>
  <c r="Q102" i="1" s="1"/>
  <c r="O103" i="1"/>
  <c r="O104" i="1"/>
  <c r="O105" i="1"/>
  <c r="P105" i="1" s="1"/>
  <c r="Q105" i="1" s="1"/>
  <c r="O106" i="1"/>
  <c r="O107" i="1"/>
  <c r="O108" i="1"/>
  <c r="O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P9" i="1" l="1"/>
  <c r="Q9" i="1" s="1"/>
  <c r="P85" i="1"/>
  <c r="Q85" i="1" s="1"/>
  <c r="P81" i="1"/>
  <c r="Q81" i="1" s="1"/>
  <c r="P73" i="1"/>
  <c r="Q73" i="1" s="1"/>
  <c r="P71" i="1"/>
  <c r="Q71" i="1" s="1"/>
  <c r="P69" i="1"/>
  <c r="Q69" i="1" s="1"/>
  <c r="P61" i="1"/>
  <c r="Q61" i="1" s="1"/>
  <c r="P59" i="1"/>
  <c r="P57" i="1"/>
  <c r="Q57" i="1" s="1"/>
  <c r="P55" i="1"/>
  <c r="P47" i="1"/>
  <c r="Q47" i="1" s="1"/>
  <c r="P45" i="1"/>
  <c r="P25" i="1"/>
  <c r="P17" i="1"/>
  <c r="Q17" i="1" s="1"/>
  <c r="P13" i="1"/>
  <c r="P86" i="1"/>
  <c r="P80" i="1"/>
  <c r="P74" i="1"/>
  <c r="P62" i="1"/>
  <c r="P60" i="1"/>
  <c r="Q60" i="1" s="1"/>
  <c r="P58" i="1"/>
  <c r="P26" i="1"/>
  <c r="P12" i="1"/>
  <c r="P10" i="1"/>
  <c r="Q10" i="1" s="1"/>
  <c r="P106" i="1"/>
  <c r="P54" i="1"/>
  <c r="P50" i="1"/>
  <c r="Q50" i="1" s="1"/>
  <c r="P48" i="1"/>
  <c r="Q48" i="1" s="1"/>
  <c r="P44" i="1"/>
  <c r="Q44" i="1" s="1"/>
  <c r="P42" i="1"/>
  <c r="Q42" i="1" s="1"/>
  <c r="P40" i="1"/>
  <c r="Q40" i="1" s="1"/>
  <c r="P43" i="1"/>
  <c r="Q43" i="1" s="1"/>
  <c r="P75" i="1"/>
  <c r="Q75" i="1" s="1"/>
  <c r="P108" i="1"/>
  <c r="P46" i="1"/>
  <c r="Q46" i="1" s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K5" i="1"/>
  <c r="O5" i="1"/>
  <c r="Q26" i="1" l="1"/>
  <c r="Q58" i="1"/>
  <c r="Q62" i="1"/>
  <c r="Q74" i="1"/>
  <c r="Q86" i="1"/>
  <c r="Q45" i="1"/>
  <c r="Q55" i="1"/>
  <c r="Q59" i="1"/>
  <c r="Q12" i="1"/>
  <c r="Q80" i="1"/>
  <c r="Q13" i="1"/>
  <c r="Q25" i="1"/>
  <c r="P5" i="1"/>
  <c r="Q5" i="1" l="1"/>
  <c r="AD5" i="1"/>
</calcChain>
</file>

<file path=xl/sharedStrings.xml><?xml version="1.0" encoding="utf-8"?>
<sst xmlns="http://schemas.openxmlformats.org/spreadsheetml/2006/main" count="395" uniqueCount="161">
  <si>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</si>
  <si>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</si>
  <si>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</si>
  <si>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</si>
  <si>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</si>
  <si>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</si>
  <si>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</si>
  <si>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</si>
  <si>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</si>
  <si>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</si>
  <si>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</si>
  <si>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</si>
  <si>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</si>
  <si>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</si>
  <si>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</si>
  <si>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</si>
  <si>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</si>
  <si>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</si>
  <si>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</si>
  <si>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</si>
  <si>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</si>
  <si>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</si>
  <si>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</si>
  <si>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</si>
  <si>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</si>
  <si>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</si>
  <si>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</si>
  <si>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</si>
  <si>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</si>
  <si>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</si>
  <si>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</si>
  <si>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</si>
  <si>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</si>
  <si>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</si>
  <si>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</si>
  <si>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</si>
  <si>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</si>
  <si>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</si>
  <si>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</si>
  <si>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</si>
  <si>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</si>
  <si>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</si>
  <si>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</si>
  <si>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</si>
  <si>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</si>
  <si>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</si>
  <si>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</si>
  <si>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</si>
  <si>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</si>
  <si>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</si>
  <si>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</si>
  <si>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</si>
  <si>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</si>
  <si>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</si>
  <si>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</si>
  <si>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</si>
  <si>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</si>
  <si>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</si>
  <si>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</si>
  <si>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</si>
  <si>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</si>
  <si>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</si>
  <si>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</si>
  <si>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</si>
  <si>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</si>
  <si>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</si>
  <si>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</si>
  <si>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</si>
  <si>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</si>
  <si>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</si>
  <si>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</si>
  <si>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</si>
  <si>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</si>
  <si>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</si>
  <si>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</si>
  <si>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</si>
  <si>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</si>
  <si>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</si>
  <si>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</si>
  <si>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</si>
  <si>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</si>
  <si>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</si>
  <si>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</si>
  <si>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</si>
  <si>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</si>
  <si>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</si>
  <si>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</si>
  <si>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</si>
  <si>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</si>
  <si>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</si>
  <si>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</si>
  <si>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</si>
  <si>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</si>
  <si>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</si>
  <si>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</si>
  <si>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</si>
  <si>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</si>
  <si>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</si>
  <si>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</si>
  <si>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</si>
  <si>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</si>
  <si>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</si>
  <si>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</si>
  <si>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</si>
  <si>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</si>
  <si>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</si>
  <si>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</si>
  <si>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</si>
  <si>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</si>
  <si>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</si>
  <si>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</si>
  <si>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</si>
  <si>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</si>
  <si>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</si>
  <si>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</si>
  <si>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</si>
  <si>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</si>
  <si>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</si>
  <si>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</si>
  <si>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</si>
  <si>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</si>
  <si>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</si>
  <si>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</si>
  <si>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</si>
  <si>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</si>
  <si>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</si>
  <si>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</si>
  <si>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</si>
  <si>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</si>
  <si>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</si>
  <si>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</si>
  <si>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</si>
  <si>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</si>
  <si>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</si>
  <si>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</si>
  <si>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</si>
  <si>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</si>
  <si>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</si>
  <si>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</si>
  <si>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</si>
  <si>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</si>
  <si>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</si>
  <si>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</si>
  <si>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</si>
  <si>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</si>
  <si>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</si>
  <si>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</si>
  <si>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</si>
  <si>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</si>
  <si>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</si>
  <si>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</si>
  <si>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</si>
  <si>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</si>
  <si>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</si>
  <si>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нет</t>
  </si>
  <si>
    <t>21,03,24 50кг заказ Фомин</t>
  </si>
  <si>
    <t>слабая реализация</t>
  </si>
  <si>
    <t>заказ</t>
  </si>
  <si>
    <t>10,04,24 филиала обнулил заказ</t>
  </si>
  <si>
    <t>13,04,(1)</t>
  </si>
  <si>
    <t>13,04,(2)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</si>
</sst>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3" sqref="AG3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2.42578125" customWidth="1"/>
    <col min="10" max="11" width="6.85546875" customWidth="1"/>
    <col min="12" max="13" width="1" customWidth="1"/>
    <col min="14" max="14" width="0.85546875" customWidth="1"/>
    <col min="15" max="19" width="6.85546875" customWidth="1"/>
    <col min="20" max="20" width="22.85546875" customWidth="1"/>
    <col min="21" max="22" width="5" customWidth="1"/>
    <col min="23" max="28" width="6.42578125" customWidth="1"/>
    <col min="29" max="29" width="36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3" t="s">
        <v>157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/>
      <c r="Q4" s="1" t="s">
        <v>159</v>
      </c>
      <c r="R4" s="1" t="s">
        <v>160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159</v>
      </c>
      <c r="AE4" s="1" t="s">
        <v>160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39768.377999999997</v>
      </c>
      <c r="F5" s="4">
        <f>SUM(F6:F491)</f>
        <v>60007.397000000004</v>
      </c>
      <c r="G5" s="6"/>
      <c r="H5" s="1"/>
      <c r="I5" s="1"/>
      <c r="J5" s="4">
        <f t="shared" ref="J5:S5" si="0">SUM(J6:J491)</f>
        <v>39620.422999999988</v>
      </c>
      <c r="K5" s="4">
        <f t="shared" si="0"/>
        <v>147.95499999999993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7953.6755999999996</v>
      </c>
      <c r="P5" s="4">
        <f t="shared" si="0"/>
        <v>27397.364899999993</v>
      </c>
      <c r="Q5" s="4">
        <f t="shared" si="0"/>
        <v>20296.395099999998</v>
      </c>
      <c r="R5" s="4">
        <f t="shared" ref="R5" si="1">SUM(R6:R491)</f>
        <v>7000</v>
      </c>
      <c r="S5" s="4">
        <f t="shared" si="0"/>
        <v>70</v>
      </c>
      <c r="T5" s="1"/>
      <c r="U5" s="1"/>
      <c r="V5" s="1"/>
      <c r="W5" s="4">
        <f t="shared" ref="W5:AB5" si="2">SUM(W6:W491)</f>
        <v>7121.3009999999977</v>
      </c>
      <c r="X5" s="4">
        <f t="shared" si="2"/>
        <v>7524.4325999999983</v>
      </c>
      <c r="Y5" s="4">
        <f t="shared" si="2"/>
        <v>7866.9036000000006</v>
      </c>
      <c r="Z5" s="4">
        <f t="shared" si="2"/>
        <v>7541.5841999999975</v>
      </c>
      <c r="AA5" s="4">
        <f t="shared" si="2"/>
        <v>7456.5888000000014</v>
      </c>
      <c r="AB5" s="4">
        <f t="shared" si="2"/>
        <v>7017.4141999999993</v>
      </c>
      <c r="AC5" s="1"/>
      <c r="AD5" s="4">
        <f>SUM(AD6:AD491)</f>
        <v>17201</v>
      </c>
      <c r="AE5" s="4">
        <f>SUM(AE6:AE491)</f>
        <v>7000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1070.213</v>
      </c>
      <c r="D6" s="1">
        <v>706.26900000000001</v>
      </c>
      <c r="E6" s="1">
        <v>733.45299999999997</v>
      </c>
      <c r="F6" s="1">
        <v>934.39800000000002</v>
      </c>
      <c r="G6" s="6">
        <v>1</v>
      </c>
      <c r="H6" s="1">
        <v>50</v>
      </c>
      <c r="I6" s="1" t="s">
        <v>32</v>
      </c>
      <c r="J6" s="1">
        <v>713.5</v>
      </c>
      <c r="K6" s="1">
        <f t="shared" ref="K6:K35" si="3">E6-J6</f>
        <v>19.952999999999975</v>
      </c>
      <c r="L6" s="1"/>
      <c r="M6" s="1"/>
      <c r="N6" s="1"/>
      <c r="O6" s="1">
        <f t="shared" ref="O6:O8" si="4">E6/5</f>
        <v>146.69059999999999</v>
      </c>
      <c r="P6" s="5">
        <f>11*O6-F6</f>
        <v>679.19859999999983</v>
      </c>
      <c r="Q6" s="5">
        <f>P6-R6</f>
        <v>379.19859999999983</v>
      </c>
      <c r="R6" s="5">
        <v>300</v>
      </c>
      <c r="S6" s="5"/>
      <c r="T6" s="1"/>
      <c r="U6" s="1">
        <f>(F6+Q6+R6)/O6</f>
        <v>11</v>
      </c>
      <c r="V6" s="1">
        <f>F6/O6</f>
        <v>6.3698560098602099</v>
      </c>
      <c r="W6" s="1">
        <v>120.39100000000001</v>
      </c>
      <c r="X6" s="1">
        <v>117.9872</v>
      </c>
      <c r="Y6" s="1">
        <v>148.9846</v>
      </c>
      <c r="Z6" s="1">
        <v>139.28280000000001</v>
      </c>
      <c r="AA6" s="1">
        <v>162.7672</v>
      </c>
      <c r="AB6" s="1">
        <v>178.17619999999999</v>
      </c>
      <c r="AC6" s="1"/>
      <c r="AD6" s="1">
        <f>ROUND(Q6*G6,0)</f>
        <v>379</v>
      </c>
      <c r="AE6" s="1">
        <f>ROUND(R6*G6,0)</f>
        <v>300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44.499000000000002</v>
      </c>
      <c r="D7" s="1">
        <v>50.081000000000003</v>
      </c>
      <c r="E7" s="1">
        <v>37.896000000000001</v>
      </c>
      <c r="F7" s="1">
        <v>51.71</v>
      </c>
      <c r="G7" s="6">
        <v>1</v>
      </c>
      <c r="H7" s="1">
        <v>30</v>
      </c>
      <c r="I7" s="1" t="s">
        <v>34</v>
      </c>
      <c r="J7" s="1">
        <v>34.299999999999997</v>
      </c>
      <c r="K7" s="1">
        <f t="shared" si="3"/>
        <v>3.5960000000000036</v>
      </c>
      <c r="L7" s="1"/>
      <c r="M7" s="1"/>
      <c r="N7" s="1"/>
      <c r="O7" s="1">
        <f t="shared" si="4"/>
        <v>7.5792000000000002</v>
      </c>
      <c r="P7" s="5">
        <f>10*O7-F7</f>
        <v>24.082000000000001</v>
      </c>
      <c r="Q7" s="5">
        <f t="shared" ref="Q7:Q10" si="5">P7-R7</f>
        <v>24.082000000000001</v>
      </c>
      <c r="R7" s="5"/>
      <c r="S7" s="5"/>
      <c r="T7" s="1"/>
      <c r="U7" s="1">
        <f t="shared" ref="U7:U70" si="6">(F7+Q7+R7)/O7</f>
        <v>10</v>
      </c>
      <c r="V7" s="1">
        <f t="shared" ref="V7:V70" si="7">F7/O7</f>
        <v>6.82261980156217</v>
      </c>
      <c r="W7" s="1">
        <v>6.0478000000000014</v>
      </c>
      <c r="X7" s="1">
        <v>4.4101999999999997</v>
      </c>
      <c r="Y7" s="1">
        <v>1.006</v>
      </c>
      <c r="Z7" s="1">
        <v>1.5029999999999999</v>
      </c>
      <c r="AA7" s="1">
        <v>5.1524000000000001</v>
      </c>
      <c r="AB7" s="1">
        <v>5.6802000000000001</v>
      </c>
      <c r="AC7" s="1"/>
      <c r="AD7" s="1">
        <f t="shared" ref="AD7:AD70" si="8">ROUND(Q7*G7,0)</f>
        <v>24</v>
      </c>
      <c r="AE7" s="1">
        <f t="shared" ref="AE7:AE70" si="9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31</v>
      </c>
      <c r="C8" s="1">
        <v>459.87400000000002</v>
      </c>
      <c r="D8" s="1">
        <v>378.04399999999998</v>
      </c>
      <c r="E8" s="1">
        <v>369.26</v>
      </c>
      <c r="F8" s="1">
        <v>414.57600000000002</v>
      </c>
      <c r="G8" s="6">
        <v>1</v>
      </c>
      <c r="H8" s="1">
        <v>45</v>
      </c>
      <c r="I8" s="1" t="s">
        <v>32</v>
      </c>
      <c r="J8" s="1">
        <v>352.68200000000002</v>
      </c>
      <c r="K8" s="1">
        <f t="shared" si="3"/>
        <v>16.577999999999975</v>
      </c>
      <c r="L8" s="1"/>
      <c r="M8" s="1"/>
      <c r="N8" s="1"/>
      <c r="O8" s="1">
        <f t="shared" si="4"/>
        <v>73.852000000000004</v>
      </c>
      <c r="P8" s="5">
        <f t="shared" ref="P8:P10" si="10">10.5*O8-F8</f>
        <v>360.87</v>
      </c>
      <c r="Q8" s="5">
        <f t="shared" si="5"/>
        <v>360.87</v>
      </c>
      <c r="R8" s="5"/>
      <c r="S8" s="5"/>
      <c r="T8" s="1"/>
      <c r="U8" s="1">
        <f t="shared" si="6"/>
        <v>10.5</v>
      </c>
      <c r="V8" s="1">
        <f t="shared" si="7"/>
        <v>5.6136055895574932</v>
      </c>
      <c r="W8" s="1">
        <v>58.495399999999997</v>
      </c>
      <c r="X8" s="1">
        <v>63.941400000000002</v>
      </c>
      <c r="Y8" s="1">
        <v>67.137199999999993</v>
      </c>
      <c r="Z8" s="1">
        <v>65.179000000000002</v>
      </c>
      <c r="AA8" s="1">
        <v>71.070799999999991</v>
      </c>
      <c r="AB8" s="1">
        <v>65.633399999999995</v>
      </c>
      <c r="AC8" s="1"/>
      <c r="AD8" s="1">
        <f t="shared" si="8"/>
        <v>361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>
        <v>570.15</v>
      </c>
      <c r="D9" s="1">
        <v>485.178</v>
      </c>
      <c r="E9" s="1">
        <v>547.57500000000005</v>
      </c>
      <c r="F9" s="1">
        <v>447.65800000000002</v>
      </c>
      <c r="G9" s="6">
        <v>1</v>
      </c>
      <c r="H9" s="1">
        <v>45</v>
      </c>
      <c r="I9" s="1" t="s">
        <v>32</v>
      </c>
      <c r="J9" s="1">
        <v>511.2</v>
      </c>
      <c r="K9" s="1">
        <f t="shared" si="3"/>
        <v>36.375000000000057</v>
      </c>
      <c r="L9" s="1"/>
      <c r="M9" s="1"/>
      <c r="N9" s="1"/>
      <c r="O9" s="1">
        <f t="shared" ref="O9:O40" si="11">E9/5</f>
        <v>109.51500000000001</v>
      </c>
      <c r="P9" s="5">
        <f t="shared" si="10"/>
        <v>702.24950000000024</v>
      </c>
      <c r="Q9" s="5">
        <f t="shared" si="5"/>
        <v>402.24950000000024</v>
      </c>
      <c r="R9" s="5">
        <v>300</v>
      </c>
      <c r="S9" s="5"/>
      <c r="T9" s="1"/>
      <c r="U9" s="1">
        <f t="shared" si="6"/>
        <v>10.500000000000002</v>
      </c>
      <c r="V9" s="1">
        <f t="shared" si="7"/>
        <v>4.0876409624252386</v>
      </c>
      <c r="W9" s="1">
        <v>75.605800000000002</v>
      </c>
      <c r="X9" s="1">
        <v>83.432400000000001</v>
      </c>
      <c r="Y9" s="1">
        <v>83.796199999999999</v>
      </c>
      <c r="Z9" s="1">
        <v>82.392600000000002</v>
      </c>
      <c r="AA9" s="1">
        <v>97.251199999999997</v>
      </c>
      <c r="AB9" s="1">
        <v>86.72999999999999</v>
      </c>
      <c r="AC9" s="1"/>
      <c r="AD9" s="1">
        <f t="shared" si="8"/>
        <v>402</v>
      </c>
      <c r="AE9" s="1">
        <f t="shared" si="9"/>
        <v>300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31</v>
      </c>
      <c r="C10" s="1">
        <v>459.35700000000003</v>
      </c>
      <c r="D10" s="1">
        <v>259.43</v>
      </c>
      <c r="E10" s="1">
        <v>259.48899999999998</v>
      </c>
      <c r="F10" s="1">
        <v>424.00400000000002</v>
      </c>
      <c r="G10" s="6">
        <v>1</v>
      </c>
      <c r="H10" s="1">
        <v>40</v>
      </c>
      <c r="I10" s="1" t="s">
        <v>32</v>
      </c>
      <c r="J10" s="1">
        <v>248.2</v>
      </c>
      <c r="K10" s="1">
        <f t="shared" si="3"/>
        <v>11.288999999999987</v>
      </c>
      <c r="L10" s="1"/>
      <c r="M10" s="1"/>
      <c r="N10" s="1"/>
      <c r="O10" s="1">
        <f t="shared" si="11"/>
        <v>51.897799999999997</v>
      </c>
      <c r="P10" s="5">
        <f t="shared" si="10"/>
        <v>120.92289999999991</v>
      </c>
      <c r="Q10" s="5">
        <f t="shared" si="5"/>
        <v>120.92289999999991</v>
      </c>
      <c r="R10" s="5"/>
      <c r="S10" s="5"/>
      <c r="T10" s="1"/>
      <c r="U10" s="1">
        <f t="shared" si="6"/>
        <v>10.5</v>
      </c>
      <c r="V10" s="1">
        <f t="shared" si="7"/>
        <v>8.1699802303758542</v>
      </c>
      <c r="W10" s="1">
        <v>33.7438</v>
      </c>
      <c r="X10" s="1">
        <v>49.324800000000003</v>
      </c>
      <c r="Y10" s="1">
        <v>65.7624</v>
      </c>
      <c r="Z10" s="1">
        <v>59.635800000000003</v>
      </c>
      <c r="AA10" s="1">
        <v>61.137199999999993</v>
      </c>
      <c r="AB10" s="1">
        <v>52.661800000000007</v>
      </c>
      <c r="AC10" s="1"/>
      <c r="AD10" s="1">
        <f t="shared" si="8"/>
        <v>121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38</v>
      </c>
      <c r="B11" s="11" t="s">
        <v>39</v>
      </c>
      <c r="C11" s="11">
        <v>16</v>
      </c>
      <c r="D11" s="11"/>
      <c r="E11" s="11"/>
      <c r="F11" s="11">
        <v>16</v>
      </c>
      <c r="G11" s="12">
        <v>0</v>
      </c>
      <c r="H11" s="11">
        <v>31</v>
      </c>
      <c r="I11" s="11" t="s">
        <v>40</v>
      </c>
      <c r="J11" s="11">
        <v>41</v>
      </c>
      <c r="K11" s="11">
        <f t="shared" si="3"/>
        <v>-41</v>
      </c>
      <c r="L11" s="11"/>
      <c r="M11" s="11"/>
      <c r="N11" s="11"/>
      <c r="O11" s="11">
        <f t="shared" si="11"/>
        <v>0</v>
      </c>
      <c r="P11" s="13"/>
      <c r="Q11" s="13"/>
      <c r="R11" s="13"/>
      <c r="S11" s="13"/>
      <c r="T11" s="11"/>
      <c r="U11" s="11" t="e">
        <f t="shared" si="6"/>
        <v>#DIV/0!</v>
      </c>
      <c r="V11" s="11" t="e">
        <f t="shared" si="7"/>
        <v>#DIV/0!</v>
      </c>
      <c r="W11" s="11">
        <v>-0.2</v>
      </c>
      <c r="X11" s="11">
        <v>-0.8</v>
      </c>
      <c r="Y11" s="11">
        <v>-0.6</v>
      </c>
      <c r="Z11" s="11">
        <v>0.4</v>
      </c>
      <c r="AA11" s="11">
        <v>5.8</v>
      </c>
      <c r="AB11" s="11">
        <v>7.6</v>
      </c>
      <c r="AC11" s="14" t="s">
        <v>41</v>
      </c>
      <c r="AD11" s="11">
        <f t="shared" si="8"/>
        <v>0</v>
      </c>
      <c r="AE11" s="1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360</v>
      </c>
      <c r="D12" s="1">
        <v>270</v>
      </c>
      <c r="E12" s="1">
        <v>219</v>
      </c>
      <c r="F12" s="1">
        <v>351</v>
      </c>
      <c r="G12" s="6">
        <v>0.45</v>
      </c>
      <c r="H12" s="1">
        <v>45</v>
      </c>
      <c r="I12" s="1" t="s">
        <v>32</v>
      </c>
      <c r="J12" s="1">
        <v>221</v>
      </c>
      <c r="K12" s="1">
        <f t="shared" si="3"/>
        <v>-2</v>
      </c>
      <c r="L12" s="1"/>
      <c r="M12" s="1"/>
      <c r="N12" s="1"/>
      <c r="O12" s="1">
        <f t="shared" si="11"/>
        <v>43.8</v>
      </c>
      <c r="P12" s="5">
        <f t="shared" ref="P12:P13" si="12">10.5*O12-F12</f>
        <v>108.89999999999998</v>
      </c>
      <c r="Q12" s="5">
        <f t="shared" ref="Q12:Q14" si="13">P12-R12</f>
        <v>108.89999999999998</v>
      </c>
      <c r="R12" s="5"/>
      <c r="S12" s="5"/>
      <c r="T12" s="1"/>
      <c r="U12" s="1">
        <f t="shared" si="6"/>
        <v>10.5</v>
      </c>
      <c r="V12" s="1">
        <f t="shared" si="7"/>
        <v>8.0136986301369877</v>
      </c>
      <c r="W12" s="1">
        <v>41.8</v>
      </c>
      <c r="X12" s="1">
        <v>37.4</v>
      </c>
      <c r="Y12" s="1">
        <v>37.200000000000003</v>
      </c>
      <c r="Z12" s="1">
        <v>42.8</v>
      </c>
      <c r="AA12" s="1">
        <v>39.874400000000001</v>
      </c>
      <c r="AB12" s="1">
        <v>38.874400000000001</v>
      </c>
      <c r="AC12" s="1"/>
      <c r="AD12" s="1">
        <f t="shared" si="8"/>
        <v>49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39</v>
      </c>
      <c r="C13" s="1">
        <v>421</v>
      </c>
      <c r="D13" s="1">
        <v>426</v>
      </c>
      <c r="E13" s="1">
        <v>317</v>
      </c>
      <c r="F13" s="1">
        <v>454</v>
      </c>
      <c r="G13" s="6">
        <v>0.45</v>
      </c>
      <c r="H13" s="1">
        <v>45</v>
      </c>
      <c r="I13" s="1" t="s">
        <v>32</v>
      </c>
      <c r="J13" s="1">
        <v>319</v>
      </c>
      <c r="K13" s="1">
        <f t="shared" si="3"/>
        <v>-2</v>
      </c>
      <c r="L13" s="1"/>
      <c r="M13" s="1"/>
      <c r="N13" s="1"/>
      <c r="O13" s="1">
        <f t="shared" si="11"/>
        <v>63.4</v>
      </c>
      <c r="P13" s="5">
        <f t="shared" si="12"/>
        <v>211.69999999999993</v>
      </c>
      <c r="Q13" s="5">
        <f t="shared" si="13"/>
        <v>211.69999999999993</v>
      </c>
      <c r="R13" s="5"/>
      <c r="S13" s="5"/>
      <c r="T13" s="1"/>
      <c r="U13" s="1">
        <f t="shared" si="6"/>
        <v>10.5</v>
      </c>
      <c r="V13" s="1">
        <f t="shared" si="7"/>
        <v>7.1608832807570977</v>
      </c>
      <c r="W13" s="1">
        <v>57.8</v>
      </c>
      <c r="X13" s="1">
        <v>57</v>
      </c>
      <c r="Y13" s="1">
        <v>53.4</v>
      </c>
      <c r="Z13" s="1">
        <v>54.2</v>
      </c>
      <c r="AA13" s="1">
        <v>52.874600000000001</v>
      </c>
      <c r="AB13" s="1">
        <v>51.674599999999998</v>
      </c>
      <c r="AC13" s="1"/>
      <c r="AD13" s="1">
        <f t="shared" si="8"/>
        <v>95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151</v>
      </c>
      <c r="D14" s="1">
        <v>75</v>
      </c>
      <c r="E14" s="1">
        <v>84</v>
      </c>
      <c r="F14" s="1">
        <v>137</v>
      </c>
      <c r="G14" s="6">
        <v>0.17</v>
      </c>
      <c r="H14" s="1">
        <v>180</v>
      </c>
      <c r="I14" s="1" t="s">
        <v>32</v>
      </c>
      <c r="J14" s="1">
        <v>84</v>
      </c>
      <c r="K14" s="1">
        <f t="shared" si="3"/>
        <v>0</v>
      </c>
      <c r="L14" s="1"/>
      <c r="M14" s="1"/>
      <c r="N14" s="1"/>
      <c r="O14" s="1">
        <f t="shared" si="11"/>
        <v>16.8</v>
      </c>
      <c r="P14" s="5">
        <f>11*O14-F14</f>
        <v>47.800000000000011</v>
      </c>
      <c r="Q14" s="5">
        <f t="shared" si="13"/>
        <v>47.800000000000011</v>
      </c>
      <c r="R14" s="5"/>
      <c r="S14" s="5"/>
      <c r="T14" s="1"/>
      <c r="U14" s="1">
        <f t="shared" si="6"/>
        <v>11</v>
      </c>
      <c r="V14" s="1">
        <f t="shared" si="7"/>
        <v>8.1547619047619051</v>
      </c>
      <c r="W14" s="1">
        <v>13.8</v>
      </c>
      <c r="X14" s="1">
        <v>18</v>
      </c>
      <c r="Y14" s="1">
        <v>17.2</v>
      </c>
      <c r="Z14" s="1">
        <v>19</v>
      </c>
      <c r="AA14" s="1">
        <v>20.2</v>
      </c>
      <c r="AB14" s="1">
        <v>17.600000000000001</v>
      </c>
      <c r="AC14" s="1"/>
      <c r="AD14" s="1">
        <f t="shared" si="8"/>
        <v>8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108</v>
      </c>
      <c r="D15" s="1"/>
      <c r="E15" s="1">
        <v>-5</v>
      </c>
      <c r="F15" s="1">
        <v>113</v>
      </c>
      <c r="G15" s="6">
        <v>0.45</v>
      </c>
      <c r="H15" s="1">
        <v>50</v>
      </c>
      <c r="I15" s="1" t="s">
        <v>32</v>
      </c>
      <c r="J15" s="1">
        <v>1</v>
      </c>
      <c r="K15" s="1">
        <f t="shared" si="3"/>
        <v>-6</v>
      </c>
      <c r="L15" s="1"/>
      <c r="M15" s="1"/>
      <c r="N15" s="1"/>
      <c r="O15" s="1">
        <f t="shared" si="11"/>
        <v>-1</v>
      </c>
      <c r="P15" s="5"/>
      <c r="Q15" s="5">
        <f t="shared" ref="Q15" si="14">P15</f>
        <v>0</v>
      </c>
      <c r="R15" s="5"/>
      <c r="S15" s="5"/>
      <c r="T15" s="1"/>
      <c r="U15" s="1">
        <f t="shared" si="6"/>
        <v>-113</v>
      </c>
      <c r="V15" s="1">
        <f t="shared" si="7"/>
        <v>-113</v>
      </c>
      <c r="W15" s="1">
        <v>0.8</v>
      </c>
      <c r="X15" s="1">
        <v>2.2000000000000002</v>
      </c>
      <c r="Y15" s="1">
        <v>1</v>
      </c>
      <c r="Z15" s="1">
        <v>0.8</v>
      </c>
      <c r="AA15" s="1">
        <v>2.8</v>
      </c>
      <c r="AB15" s="1">
        <v>3</v>
      </c>
      <c r="AC15" s="14" t="s">
        <v>46</v>
      </c>
      <c r="AD15" s="1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47</v>
      </c>
      <c r="B16" s="11" t="s">
        <v>39</v>
      </c>
      <c r="C16" s="11">
        <v>26</v>
      </c>
      <c r="D16" s="11"/>
      <c r="E16" s="11">
        <v>20</v>
      </c>
      <c r="F16" s="11">
        <v>1</v>
      </c>
      <c r="G16" s="12">
        <v>0</v>
      </c>
      <c r="H16" s="11">
        <v>55</v>
      </c>
      <c r="I16" s="11" t="s">
        <v>40</v>
      </c>
      <c r="J16" s="11">
        <v>20</v>
      </c>
      <c r="K16" s="11">
        <f t="shared" si="3"/>
        <v>0</v>
      </c>
      <c r="L16" s="11"/>
      <c r="M16" s="11"/>
      <c r="N16" s="11"/>
      <c r="O16" s="11">
        <f t="shared" si="11"/>
        <v>4</v>
      </c>
      <c r="P16" s="13"/>
      <c r="Q16" s="13"/>
      <c r="R16" s="13"/>
      <c r="S16" s="13"/>
      <c r="T16" s="11"/>
      <c r="U16" s="11">
        <f t="shared" si="6"/>
        <v>0.25</v>
      </c>
      <c r="V16" s="11">
        <f t="shared" si="7"/>
        <v>0.25</v>
      </c>
      <c r="W16" s="11">
        <v>5.6</v>
      </c>
      <c r="X16" s="11">
        <v>4.8</v>
      </c>
      <c r="Y16" s="11">
        <v>3.6</v>
      </c>
      <c r="Z16" s="11">
        <v>3.6</v>
      </c>
      <c r="AA16" s="11">
        <v>2</v>
      </c>
      <c r="AB16" s="11">
        <v>2</v>
      </c>
      <c r="AC16" s="11"/>
      <c r="AD16" s="11">
        <f t="shared" si="8"/>
        <v>0</v>
      </c>
      <c r="AE16" s="1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39</v>
      </c>
      <c r="C17" s="1">
        <v>108</v>
      </c>
      <c r="D17" s="1">
        <v>330</v>
      </c>
      <c r="E17" s="1">
        <v>139</v>
      </c>
      <c r="F17" s="1">
        <v>285</v>
      </c>
      <c r="G17" s="6">
        <v>0.3</v>
      </c>
      <c r="H17" s="1">
        <v>40</v>
      </c>
      <c r="I17" s="1" t="s">
        <v>32</v>
      </c>
      <c r="J17" s="1">
        <v>147</v>
      </c>
      <c r="K17" s="1">
        <f t="shared" si="3"/>
        <v>-8</v>
      </c>
      <c r="L17" s="1"/>
      <c r="M17" s="1"/>
      <c r="N17" s="1"/>
      <c r="O17" s="1">
        <f t="shared" si="11"/>
        <v>27.8</v>
      </c>
      <c r="P17" s="5">
        <f>10.5*O17-F17</f>
        <v>6.9000000000000341</v>
      </c>
      <c r="Q17" s="5">
        <f>P17-R17</f>
        <v>6.9000000000000341</v>
      </c>
      <c r="R17" s="5"/>
      <c r="S17" s="5"/>
      <c r="T17" s="1"/>
      <c r="U17" s="1">
        <f t="shared" si="6"/>
        <v>10.500000000000002</v>
      </c>
      <c r="V17" s="1">
        <f t="shared" si="7"/>
        <v>10.251798561151078</v>
      </c>
      <c r="W17" s="1">
        <v>28</v>
      </c>
      <c r="X17" s="1">
        <v>22</v>
      </c>
      <c r="Y17" s="1">
        <v>15.8</v>
      </c>
      <c r="Z17" s="1">
        <v>18.8</v>
      </c>
      <c r="AA17" s="1">
        <v>19.600000000000001</v>
      </c>
      <c r="AB17" s="1">
        <v>15.4</v>
      </c>
      <c r="AC17" s="1"/>
      <c r="AD17" s="1">
        <f t="shared" si="8"/>
        <v>2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39</v>
      </c>
      <c r="C18" s="1">
        <v>97</v>
      </c>
      <c r="D18" s="1">
        <v>366</v>
      </c>
      <c r="E18" s="1">
        <v>46</v>
      </c>
      <c r="F18" s="1">
        <v>379</v>
      </c>
      <c r="G18" s="6">
        <v>0.4</v>
      </c>
      <c r="H18" s="1">
        <v>50</v>
      </c>
      <c r="I18" s="1" t="s">
        <v>32</v>
      </c>
      <c r="J18" s="1">
        <v>91</v>
      </c>
      <c r="K18" s="1">
        <f t="shared" si="3"/>
        <v>-45</v>
      </c>
      <c r="L18" s="1"/>
      <c r="M18" s="1"/>
      <c r="N18" s="1"/>
      <c r="O18" s="1">
        <f t="shared" si="11"/>
        <v>9.1999999999999993</v>
      </c>
      <c r="P18" s="5"/>
      <c r="Q18" s="5">
        <f t="shared" ref="Q18" si="15">P18</f>
        <v>0</v>
      </c>
      <c r="R18" s="5"/>
      <c r="S18" s="5"/>
      <c r="T18" s="1"/>
      <c r="U18" s="1">
        <f t="shared" si="6"/>
        <v>41.195652173913047</v>
      </c>
      <c r="V18" s="1">
        <f t="shared" si="7"/>
        <v>41.195652173913047</v>
      </c>
      <c r="W18" s="1">
        <v>30.8</v>
      </c>
      <c r="X18" s="1">
        <v>36</v>
      </c>
      <c r="Y18" s="1">
        <v>14</v>
      </c>
      <c r="Z18" s="1">
        <v>9.6</v>
      </c>
      <c r="AA18" s="1">
        <v>19.753</v>
      </c>
      <c r="AB18" s="1">
        <v>19.753</v>
      </c>
      <c r="AC18" s="14" t="s">
        <v>41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50</v>
      </c>
      <c r="B19" s="11" t="s">
        <v>39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40</v>
      </c>
      <c r="J19" s="11">
        <v>140</v>
      </c>
      <c r="K19" s="11">
        <f t="shared" si="3"/>
        <v>-141</v>
      </c>
      <c r="L19" s="11"/>
      <c r="M19" s="11"/>
      <c r="N19" s="11"/>
      <c r="O19" s="11">
        <f t="shared" si="11"/>
        <v>-0.2</v>
      </c>
      <c r="P19" s="13"/>
      <c r="Q19" s="13"/>
      <c r="R19" s="13"/>
      <c r="S19" s="13"/>
      <c r="T19" s="11"/>
      <c r="U19" s="11">
        <f t="shared" si="6"/>
        <v>0</v>
      </c>
      <c r="V19" s="11">
        <f t="shared" si="7"/>
        <v>0</v>
      </c>
      <c r="W19" s="11">
        <v>0</v>
      </c>
      <c r="X19" s="11">
        <v>14.6</v>
      </c>
      <c r="Y19" s="11">
        <v>25.4</v>
      </c>
      <c r="Z19" s="11">
        <v>35.799999999999997</v>
      </c>
      <c r="AA19" s="11">
        <v>32</v>
      </c>
      <c r="AB19" s="11">
        <v>22.4</v>
      </c>
      <c r="AC19" s="11" t="s">
        <v>51</v>
      </c>
      <c r="AD19" s="11">
        <f t="shared" si="8"/>
        <v>0</v>
      </c>
      <c r="AE19" s="1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39</v>
      </c>
      <c r="C20" s="1">
        <v>225</v>
      </c>
      <c r="D20" s="1">
        <v>345</v>
      </c>
      <c r="E20" s="1">
        <v>171</v>
      </c>
      <c r="F20" s="1">
        <v>379</v>
      </c>
      <c r="G20" s="6">
        <v>0.17</v>
      </c>
      <c r="H20" s="1">
        <v>120</v>
      </c>
      <c r="I20" s="1" t="s">
        <v>32</v>
      </c>
      <c r="J20" s="1">
        <v>173</v>
      </c>
      <c r="K20" s="1">
        <f t="shared" si="3"/>
        <v>-2</v>
      </c>
      <c r="L20" s="1"/>
      <c r="M20" s="1"/>
      <c r="N20" s="1"/>
      <c r="O20" s="1">
        <f t="shared" si="11"/>
        <v>34.200000000000003</v>
      </c>
      <c r="P20" s="5"/>
      <c r="Q20" s="5">
        <f>P20</f>
        <v>0</v>
      </c>
      <c r="R20" s="5"/>
      <c r="S20" s="5"/>
      <c r="T20" s="1"/>
      <c r="U20" s="1">
        <f t="shared" si="6"/>
        <v>11.081871345029239</v>
      </c>
      <c r="V20" s="1">
        <f t="shared" si="7"/>
        <v>11.081871345029239</v>
      </c>
      <c r="W20" s="1">
        <v>37.4</v>
      </c>
      <c r="X20" s="1">
        <v>38.799999999999997</v>
      </c>
      <c r="Y20" s="1">
        <v>32.6</v>
      </c>
      <c r="Z20" s="1">
        <v>35.4</v>
      </c>
      <c r="AA20" s="1">
        <v>38</v>
      </c>
      <c r="AB20" s="1">
        <v>32.4</v>
      </c>
      <c r="AC20" s="14" t="s">
        <v>41</v>
      </c>
      <c r="AD20" s="1">
        <f t="shared" si="8"/>
        <v>0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53</v>
      </c>
      <c r="B21" s="11" t="s">
        <v>39</v>
      </c>
      <c r="C21" s="11">
        <v>12</v>
      </c>
      <c r="D21" s="11"/>
      <c r="E21" s="11">
        <v>3</v>
      </c>
      <c r="F21" s="11">
        <v>9</v>
      </c>
      <c r="G21" s="12">
        <v>0</v>
      </c>
      <c r="H21" s="11" t="e">
        <v>#N/A</v>
      </c>
      <c r="I21" s="11" t="s">
        <v>40</v>
      </c>
      <c r="J21" s="11">
        <v>3</v>
      </c>
      <c r="K21" s="11">
        <f t="shared" si="3"/>
        <v>0</v>
      </c>
      <c r="L21" s="11"/>
      <c r="M21" s="11"/>
      <c r="N21" s="11"/>
      <c r="O21" s="11">
        <f t="shared" si="11"/>
        <v>0.6</v>
      </c>
      <c r="P21" s="13"/>
      <c r="Q21" s="13"/>
      <c r="R21" s="13"/>
      <c r="S21" s="13"/>
      <c r="T21" s="11"/>
      <c r="U21" s="11">
        <f t="shared" si="6"/>
        <v>15</v>
      </c>
      <c r="V21" s="11">
        <f t="shared" si="7"/>
        <v>15</v>
      </c>
      <c r="W21" s="11">
        <v>0.6</v>
      </c>
      <c r="X21" s="11">
        <v>0.2</v>
      </c>
      <c r="Y21" s="11">
        <v>0</v>
      </c>
      <c r="Z21" s="11">
        <v>0</v>
      </c>
      <c r="AA21" s="11">
        <v>0</v>
      </c>
      <c r="AB21" s="11">
        <v>0</v>
      </c>
      <c r="AC21" s="14" t="s">
        <v>54</v>
      </c>
      <c r="AD21" s="11">
        <f t="shared" si="8"/>
        <v>0</v>
      </c>
      <c r="AE21" s="1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55</v>
      </c>
      <c r="B22" s="11" t="s">
        <v>39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40</v>
      </c>
      <c r="J22" s="11"/>
      <c r="K22" s="11">
        <f t="shared" si="3"/>
        <v>0</v>
      </c>
      <c r="L22" s="11"/>
      <c r="M22" s="11"/>
      <c r="N22" s="11"/>
      <c r="O22" s="11">
        <f t="shared" si="11"/>
        <v>0</v>
      </c>
      <c r="P22" s="13"/>
      <c r="Q22" s="13"/>
      <c r="R22" s="13"/>
      <c r="S22" s="13"/>
      <c r="T22" s="11"/>
      <c r="U22" s="11" t="e">
        <f t="shared" si="6"/>
        <v>#DIV/0!</v>
      </c>
      <c r="V22" s="11" t="e">
        <f t="shared" si="7"/>
        <v>#DIV/0!</v>
      </c>
      <c r="W22" s="11">
        <v>0.4</v>
      </c>
      <c r="X22" s="11">
        <v>0.4</v>
      </c>
      <c r="Y22" s="11">
        <v>0</v>
      </c>
      <c r="Z22" s="11">
        <v>0</v>
      </c>
      <c r="AA22" s="11">
        <v>0</v>
      </c>
      <c r="AB22" s="11">
        <v>0</v>
      </c>
      <c r="AC22" s="11"/>
      <c r="AD22" s="11">
        <f t="shared" si="8"/>
        <v>0</v>
      </c>
      <c r="AE22" s="1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56</v>
      </c>
      <c r="B23" s="11" t="s">
        <v>39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40</v>
      </c>
      <c r="J23" s="11"/>
      <c r="K23" s="11">
        <f t="shared" si="3"/>
        <v>0</v>
      </c>
      <c r="L23" s="11"/>
      <c r="M23" s="11"/>
      <c r="N23" s="11"/>
      <c r="O23" s="11">
        <f t="shared" si="11"/>
        <v>0</v>
      </c>
      <c r="P23" s="13"/>
      <c r="Q23" s="13"/>
      <c r="R23" s="13"/>
      <c r="S23" s="13"/>
      <c r="T23" s="11"/>
      <c r="U23" s="11" t="e">
        <f t="shared" si="6"/>
        <v>#DIV/0!</v>
      </c>
      <c r="V23" s="11" t="e">
        <f t="shared" si="7"/>
        <v>#DIV/0!</v>
      </c>
      <c r="W23" s="11">
        <v>0</v>
      </c>
      <c r="X23" s="11">
        <v>0.4</v>
      </c>
      <c r="Y23" s="11">
        <v>0.6</v>
      </c>
      <c r="Z23" s="11">
        <v>0.4</v>
      </c>
      <c r="AA23" s="11">
        <v>0.2</v>
      </c>
      <c r="AB23" s="11">
        <v>1.6</v>
      </c>
      <c r="AC23" s="14" t="s">
        <v>41</v>
      </c>
      <c r="AD23" s="11">
        <f t="shared" si="8"/>
        <v>0</v>
      </c>
      <c r="AE23" s="1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57</v>
      </c>
      <c r="B24" s="11" t="s">
        <v>39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40</v>
      </c>
      <c r="J24" s="11">
        <v>8</v>
      </c>
      <c r="K24" s="11">
        <f t="shared" si="3"/>
        <v>-8</v>
      </c>
      <c r="L24" s="11"/>
      <c r="M24" s="11"/>
      <c r="N24" s="11"/>
      <c r="O24" s="11">
        <f t="shared" si="11"/>
        <v>0</v>
      </c>
      <c r="P24" s="13"/>
      <c r="Q24" s="13"/>
      <c r="R24" s="13"/>
      <c r="S24" s="13"/>
      <c r="T24" s="11"/>
      <c r="U24" s="11" t="e">
        <f t="shared" si="6"/>
        <v>#DIV/0!</v>
      </c>
      <c r="V24" s="11" t="e">
        <f t="shared" si="7"/>
        <v>#DIV/0!</v>
      </c>
      <c r="W24" s="11">
        <v>0</v>
      </c>
      <c r="X24" s="11">
        <v>-0.2</v>
      </c>
      <c r="Y24" s="11">
        <v>-0.2</v>
      </c>
      <c r="Z24" s="11">
        <v>0</v>
      </c>
      <c r="AA24" s="11">
        <v>0.8</v>
      </c>
      <c r="AB24" s="11">
        <v>0.8</v>
      </c>
      <c r="AC24" s="14" t="s">
        <v>41</v>
      </c>
      <c r="AD24" s="11">
        <f t="shared" si="8"/>
        <v>0</v>
      </c>
      <c r="AE24" s="1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39</v>
      </c>
      <c r="C25" s="1">
        <v>120</v>
      </c>
      <c r="D25" s="1">
        <v>72</v>
      </c>
      <c r="E25" s="1">
        <v>104</v>
      </c>
      <c r="F25" s="1">
        <v>79</v>
      </c>
      <c r="G25" s="6">
        <v>0.35</v>
      </c>
      <c r="H25" s="1">
        <v>45</v>
      </c>
      <c r="I25" s="1" t="s">
        <v>32</v>
      </c>
      <c r="J25" s="1">
        <v>108</v>
      </c>
      <c r="K25" s="1">
        <f t="shared" si="3"/>
        <v>-4</v>
      </c>
      <c r="L25" s="1"/>
      <c r="M25" s="1"/>
      <c r="N25" s="1"/>
      <c r="O25" s="1">
        <f t="shared" si="11"/>
        <v>20.8</v>
      </c>
      <c r="P25" s="5">
        <f t="shared" ref="P25:P26" si="16">10.5*O25-F25</f>
        <v>139.4</v>
      </c>
      <c r="Q25" s="5">
        <f t="shared" ref="Q25:Q28" si="17">P25-R25</f>
        <v>139.4</v>
      </c>
      <c r="R25" s="5"/>
      <c r="S25" s="5"/>
      <c r="T25" s="1"/>
      <c r="U25" s="1">
        <f t="shared" si="6"/>
        <v>10.5</v>
      </c>
      <c r="V25" s="1">
        <f t="shared" si="7"/>
        <v>3.7980769230769229</v>
      </c>
      <c r="W25" s="1">
        <v>14</v>
      </c>
      <c r="X25" s="1">
        <v>14.2</v>
      </c>
      <c r="Y25" s="1">
        <v>17.2</v>
      </c>
      <c r="Z25" s="1">
        <v>16.2</v>
      </c>
      <c r="AA25" s="1">
        <v>11.4</v>
      </c>
      <c r="AB25" s="1">
        <v>10.4</v>
      </c>
      <c r="AC25" s="1"/>
      <c r="AD25" s="1">
        <f t="shared" si="8"/>
        <v>49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39</v>
      </c>
      <c r="C26" s="1">
        <v>77</v>
      </c>
      <c r="D26" s="1">
        <v>132</v>
      </c>
      <c r="E26" s="1">
        <v>80</v>
      </c>
      <c r="F26" s="1">
        <v>105</v>
      </c>
      <c r="G26" s="6">
        <v>0.35</v>
      </c>
      <c r="H26" s="1">
        <v>45</v>
      </c>
      <c r="I26" s="1" t="s">
        <v>32</v>
      </c>
      <c r="J26" s="1">
        <v>118</v>
      </c>
      <c r="K26" s="1">
        <f t="shared" si="3"/>
        <v>-38</v>
      </c>
      <c r="L26" s="1"/>
      <c r="M26" s="1"/>
      <c r="N26" s="1"/>
      <c r="O26" s="1">
        <f t="shared" si="11"/>
        <v>16</v>
      </c>
      <c r="P26" s="5">
        <f t="shared" si="16"/>
        <v>63</v>
      </c>
      <c r="Q26" s="5">
        <f t="shared" si="17"/>
        <v>63</v>
      </c>
      <c r="R26" s="5"/>
      <c r="S26" s="5"/>
      <c r="T26" s="1"/>
      <c r="U26" s="1">
        <f t="shared" si="6"/>
        <v>10.5</v>
      </c>
      <c r="V26" s="1">
        <f t="shared" si="7"/>
        <v>6.5625</v>
      </c>
      <c r="W26" s="1">
        <v>14.2</v>
      </c>
      <c r="X26" s="1">
        <v>13.6</v>
      </c>
      <c r="Y26" s="1">
        <v>2.4</v>
      </c>
      <c r="Z26" s="1">
        <v>2.2000000000000002</v>
      </c>
      <c r="AA26" s="1">
        <v>11</v>
      </c>
      <c r="AB26" s="1">
        <v>9.6</v>
      </c>
      <c r="AC26" s="1"/>
      <c r="AD26" s="1">
        <f t="shared" si="8"/>
        <v>22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31</v>
      </c>
      <c r="C27" s="1">
        <v>1195.058</v>
      </c>
      <c r="D27" s="1">
        <v>952.54</v>
      </c>
      <c r="E27" s="1">
        <v>878.01499999999999</v>
      </c>
      <c r="F27" s="1">
        <v>1119.615</v>
      </c>
      <c r="G27" s="6">
        <v>1</v>
      </c>
      <c r="H27" s="1">
        <v>55</v>
      </c>
      <c r="I27" s="1" t="s">
        <v>32</v>
      </c>
      <c r="J27" s="1">
        <v>846.17</v>
      </c>
      <c r="K27" s="1">
        <f t="shared" si="3"/>
        <v>31.845000000000027</v>
      </c>
      <c r="L27" s="1"/>
      <c r="M27" s="1"/>
      <c r="N27" s="1"/>
      <c r="O27" s="1">
        <f t="shared" si="11"/>
        <v>175.60300000000001</v>
      </c>
      <c r="P27" s="5">
        <f>11*O27-F27</f>
        <v>812.01800000000003</v>
      </c>
      <c r="Q27" s="5">
        <f t="shared" si="17"/>
        <v>412.01800000000003</v>
      </c>
      <c r="R27" s="5">
        <v>400</v>
      </c>
      <c r="S27" s="5"/>
      <c r="T27" s="1"/>
      <c r="U27" s="1">
        <f t="shared" si="6"/>
        <v>11</v>
      </c>
      <c r="V27" s="1">
        <f t="shared" si="7"/>
        <v>6.3758307090425559</v>
      </c>
      <c r="W27" s="1">
        <v>148.5574</v>
      </c>
      <c r="X27" s="1">
        <v>167.87979999999999</v>
      </c>
      <c r="Y27" s="1">
        <v>192.9128</v>
      </c>
      <c r="Z27" s="1">
        <v>170.63</v>
      </c>
      <c r="AA27" s="1">
        <v>148.0292</v>
      </c>
      <c r="AB27" s="1">
        <v>146.6542</v>
      </c>
      <c r="AC27" s="1"/>
      <c r="AD27" s="1">
        <f t="shared" si="8"/>
        <v>412</v>
      </c>
      <c r="AE27" s="1">
        <f t="shared" si="9"/>
        <v>400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31</v>
      </c>
      <c r="C28" s="1">
        <v>3240.5569999999998</v>
      </c>
      <c r="D28" s="1">
        <v>3966.326</v>
      </c>
      <c r="E28" s="1">
        <v>2448.0630000000001</v>
      </c>
      <c r="F28" s="1">
        <v>4238.8140000000003</v>
      </c>
      <c r="G28" s="6">
        <v>1</v>
      </c>
      <c r="H28" s="1">
        <v>50</v>
      </c>
      <c r="I28" s="1" t="s">
        <v>32</v>
      </c>
      <c r="J28" s="1">
        <v>2442.09</v>
      </c>
      <c r="K28" s="1">
        <f t="shared" si="3"/>
        <v>5.9729999999999563</v>
      </c>
      <c r="L28" s="1"/>
      <c r="M28" s="1"/>
      <c r="N28" s="1"/>
      <c r="O28" s="1">
        <f t="shared" si="11"/>
        <v>489.61260000000004</v>
      </c>
      <c r="P28" s="5">
        <v>1200</v>
      </c>
      <c r="Q28" s="5">
        <f t="shared" si="17"/>
        <v>600</v>
      </c>
      <c r="R28" s="5">
        <v>600</v>
      </c>
      <c r="S28" s="5"/>
      <c r="T28" s="1"/>
      <c r="U28" s="1">
        <f t="shared" si="6"/>
        <v>11.108402847475739</v>
      </c>
      <c r="V28" s="1">
        <f t="shared" si="7"/>
        <v>8.6574855303968885</v>
      </c>
      <c r="W28" s="1">
        <v>467.3648</v>
      </c>
      <c r="X28" s="1">
        <v>509.22399999999999</v>
      </c>
      <c r="Y28" s="1">
        <v>499.92099999999999</v>
      </c>
      <c r="Z28" s="1">
        <v>483.64659999999998</v>
      </c>
      <c r="AA28" s="1">
        <v>533.71980000000008</v>
      </c>
      <c r="AB28" s="1">
        <v>498.28460000000001</v>
      </c>
      <c r="AC28" s="1"/>
      <c r="AD28" s="1">
        <f t="shared" si="8"/>
        <v>600</v>
      </c>
      <c r="AE28" s="1">
        <f t="shared" si="9"/>
        <v>600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62</v>
      </c>
      <c r="B29" s="11" t="s">
        <v>31</v>
      </c>
      <c r="C29" s="11">
        <v>156.92099999999999</v>
      </c>
      <c r="D29" s="11"/>
      <c r="E29" s="11">
        <v>60.051000000000002</v>
      </c>
      <c r="F29" s="11">
        <v>82.936000000000007</v>
      </c>
      <c r="G29" s="12">
        <v>0</v>
      </c>
      <c r="H29" s="11">
        <v>55</v>
      </c>
      <c r="I29" s="11" t="s">
        <v>40</v>
      </c>
      <c r="J29" s="11">
        <v>58.75</v>
      </c>
      <c r="K29" s="11">
        <f t="shared" si="3"/>
        <v>1.3010000000000019</v>
      </c>
      <c r="L29" s="11"/>
      <c r="M29" s="11"/>
      <c r="N29" s="11"/>
      <c r="O29" s="11">
        <f t="shared" si="11"/>
        <v>12.010200000000001</v>
      </c>
      <c r="P29" s="13"/>
      <c r="Q29" s="13"/>
      <c r="R29" s="13"/>
      <c r="S29" s="13"/>
      <c r="T29" s="11"/>
      <c r="U29" s="11">
        <f t="shared" si="6"/>
        <v>6.9054636891975152</v>
      </c>
      <c r="V29" s="11">
        <f t="shared" si="7"/>
        <v>6.9054636891975152</v>
      </c>
      <c r="W29" s="11">
        <v>13.029199999999999</v>
      </c>
      <c r="X29" s="11">
        <v>16.7058</v>
      </c>
      <c r="Y29" s="11">
        <v>17.381399999999999</v>
      </c>
      <c r="Z29" s="11">
        <v>14.398400000000001</v>
      </c>
      <c r="AA29" s="11">
        <v>15.2986</v>
      </c>
      <c r="AB29" s="11">
        <v>17.9344</v>
      </c>
      <c r="AC29" s="14" t="s">
        <v>63</v>
      </c>
      <c r="AD29" s="11">
        <f t="shared" si="8"/>
        <v>0</v>
      </c>
      <c r="AE29" s="1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31</v>
      </c>
      <c r="C30" s="1">
        <v>1883.289</v>
      </c>
      <c r="D30" s="1">
        <v>1996.92</v>
      </c>
      <c r="E30" s="1">
        <v>1464.9269999999999</v>
      </c>
      <c r="F30" s="1">
        <v>2144.636</v>
      </c>
      <c r="G30" s="6">
        <v>1</v>
      </c>
      <c r="H30" s="1">
        <v>55</v>
      </c>
      <c r="I30" s="1" t="s">
        <v>32</v>
      </c>
      <c r="J30" s="1">
        <v>1401.81</v>
      </c>
      <c r="K30" s="1">
        <f t="shared" si="3"/>
        <v>63.116999999999962</v>
      </c>
      <c r="L30" s="1"/>
      <c r="M30" s="1"/>
      <c r="N30" s="1"/>
      <c r="O30" s="1">
        <f t="shared" si="11"/>
        <v>292.98539999999997</v>
      </c>
      <c r="P30" s="5">
        <v>1100</v>
      </c>
      <c r="Q30" s="5">
        <f>P30-R30</f>
        <v>600</v>
      </c>
      <c r="R30" s="5">
        <v>500</v>
      </c>
      <c r="S30" s="5"/>
      <c r="T30" s="1"/>
      <c r="U30" s="1">
        <f t="shared" si="6"/>
        <v>11.074394833326167</v>
      </c>
      <c r="V30" s="1">
        <f t="shared" si="7"/>
        <v>7.3199415397490801</v>
      </c>
      <c r="W30" s="1">
        <v>273.45060000000001</v>
      </c>
      <c r="X30" s="1">
        <v>298.52080000000001</v>
      </c>
      <c r="Y30" s="1">
        <v>308.82740000000001</v>
      </c>
      <c r="Z30" s="1">
        <v>289.9248</v>
      </c>
      <c r="AA30" s="1">
        <v>269.26440000000002</v>
      </c>
      <c r="AB30" s="1">
        <v>261.5736</v>
      </c>
      <c r="AC30" s="1"/>
      <c r="AD30" s="1">
        <f t="shared" si="8"/>
        <v>600</v>
      </c>
      <c r="AE30" s="1">
        <f t="shared" si="9"/>
        <v>500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31</v>
      </c>
      <c r="C31" s="1">
        <v>621.37099999999998</v>
      </c>
      <c r="D31" s="1">
        <v>673.72</v>
      </c>
      <c r="E31" s="1">
        <v>236.09200000000001</v>
      </c>
      <c r="F31" s="1">
        <v>1002.515</v>
      </c>
      <c r="G31" s="6">
        <v>1</v>
      </c>
      <c r="H31" s="1">
        <v>60</v>
      </c>
      <c r="I31" s="1" t="s">
        <v>32</v>
      </c>
      <c r="J31" s="1">
        <v>224.3</v>
      </c>
      <c r="K31" s="1">
        <f t="shared" si="3"/>
        <v>11.792000000000002</v>
      </c>
      <c r="L31" s="1"/>
      <c r="M31" s="1"/>
      <c r="N31" s="1"/>
      <c r="O31" s="1">
        <f t="shared" si="11"/>
        <v>47.218400000000003</v>
      </c>
      <c r="P31" s="5"/>
      <c r="Q31" s="5">
        <f t="shared" ref="Q31" si="18">P31</f>
        <v>0</v>
      </c>
      <c r="R31" s="5"/>
      <c r="S31" s="5"/>
      <c r="T31" s="1"/>
      <c r="U31" s="1">
        <f t="shared" si="6"/>
        <v>21.231447910136726</v>
      </c>
      <c r="V31" s="1">
        <f t="shared" si="7"/>
        <v>21.231447910136726</v>
      </c>
      <c r="W31" s="1">
        <v>108.6022</v>
      </c>
      <c r="X31" s="1">
        <v>110.8518</v>
      </c>
      <c r="Y31" s="1">
        <v>57.387</v>
      </c>
      <c r="Z31" s="1">
        <v>57.159400000000012</v>
      </c>
      <c r="AA31" s="1">
        <v>26.294</v>
      </c>
      <c r="AB31" s="1">
        <v>15.369400000000001</v>
      </c>
      <c r="AC31" s="14" t="s">
        <v>41</v>
      </c>
      <c r="AD31" s="1">
        <f t="shared" si="8"/>
        <v>0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31</v>
      </c>
      <c r="C32" s="1">
        <v>4159.0219999999999</v>
      </c>
      <c r="D32" s="1">
        <v>3847.5949999999998</v>
      </c>
      <c r="E32" s="1">
        <v>3704.857</v>
      </c>
      <c r="F32" s="1">
        <v>3783.998</v>
      </c>
      <c r="G32" s="6">
        <v>1</v>
      </c>
      <c r="H32" s="1">
        <v>60</v>
      </c>
      <c r="I32" s="1" t="s">
        <v>32</v>
      </c>
      <c r="J32" s="1">
        <v>3577.98</v>
      </c>
      <c r="K32" s="1">
        <f t="shared" si="3"/>
        <v>126.87699999999995</v>
      </c>
      <c r="L32" s="1"/>
      <c r="M32" s="1"/>
      <c r="N32" s="1"/>
      <c r="O32" s="1">
        <f t="shared" si="11"/>
        <v>740.97140000000002</v>
      </c>
      <c r="P32" s="5">
        <v>4450</v>
      </c>
      <c r="Q32" s="5">
        <f t="shared" ref="Q32:Q40" si="19">P32-R32</f>
        <v>2450</v>
      </c>
      <c r="R32" s="5">
        <v>2000</v>
      </c>
      <c r="S32" s="5"/>
      <c r="T32" s="1"/>
      <c r="U32" s="1">
        <f t="shared" si="6"/>
        <v>11.112436998243115</v>
      </c>
      <c r="V32" s="1">
        <f t="shared" si="7"/>
        <v>5.106807091339828</v>
      </c>
      <c r="W32" s="1">
        <v>519.23019999999997</v>
      </c>
      <c r="X32" s="1">
        <v>596.01520000000005</v>
      </c>
      <c r="Y32" s="1">
        <v>635.26019999999994</v>
      </c>
      <c r="Z32" s="1">
        <v>563.83639999999991</v>
      </c>
      <c r="AA32" s="1">
        <v>765.5498</v>
      </c>
      <c r="AB32" s="1">
        <v>742.3</v>
      </c>
      <c r="AC32" s="1"/>
      <c r="AD32" s="1">
        <f t="shared" si="8"/>
        <v>2450</v>
      </c>
      <c r="AE32" s="1">
        <f t="shared" si="9"/>
        <v>2000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31</v>
      </c>
      <c r="C33" s="1">
        <v>272.74400000000003</v>
      </c>
      <c r="D33" s="1">
        <v>371.38</v>
      </c>
      <c r="E33" s="1">
        <v>272.55599999999998</v>
      </c>
      <c r="F33" s="1">
        <v>333.14100000000002</v>
      </c>
      <c r="G33" s="6">
        <v>1</v>
      </c>
      <c r="H33" s="1">
        <v>50</v>
      </c>
      <c r="I33" s="1" t="s">
        <v>32</v>
      </c>
      <c r="J33" s="1">
        <v>257.56</v>
      </c>
      <c r="K33" s="1">
        <f t="shared" si="3"/>
        <v>14.995999999999981</v>
      </c>
      <c r="L33" s="1"/>
      <c r="M33" s="1"/>
      <c r="N33" s="1"/>
      <c r="O33" s="1">
        <f t="shared" si="11"/>
        <v>54.511199999999995</v>
      </c>
      <c r="P33" s="5">
        <v>280</v>
      </c>
      <c r="Q33" s="5">
        <f t="shared" si="19"/>
        <v>280</v>
      </c>
      <c r="R33" s="5"/>
      <c r="S33" s="5"/>
      <c r="T33" s="1"/>
      <c r="U33" s="1">
        <f t="shared" si="6"/>
        <v>11.247982066070827</v>
      </c>
      <c r="V33" s="1">
        <f t="shared" si="7"/>
        <v>6.1114229736274392</v>
      </c>
      <c r="W33" s="1">
        <v>44.865400000000001</v>
      </c>
      <c r="X33" s="1">
        <v>54.672199999999997</v>
      </c>
      <c r="Y33" s="1">
        <v>54.1952</v>
      </c>
      <c r="Z33" s="1">
        <v>45.061999999999998</v>
      </c>
      <c r="AA33" s="1">
        <v>49.802399999999999</v>
      </c>
      <c r="AB33" s="1">
        <v>47.169400000000003</v>
      </c>
      <c r="AC33" s="1"/>
      <c r="AD33" s="1">
        <f t="shared" si="8"/>
        <v>280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1513.1020000000001</v>
      </c>
      <c r="D34" s="1">
        <v>1490.2</v>
      </c>
      <c r="E34" s="1">
        <v>1099.7280000000001</v>
      </c>
      <c r="F34" s="1">
        <v>1681.95</v>
      </c>
      <c r="G34" s="6">
        <v>1</v>
      </c>
      <c r="H34" s="1">
        <v>55</v>
      </c>
      <c r="I34" s="1" t="s">
        <v>32</v>
      </c>
      <c r="J34" s="1">
        <v>1068.74</v>
      </c>
      <c r="K34" s="1">
        <f t="shared" si="3"/>
        <v>30.988000000000056</v>
      </c>
      <c r="L34" s="1"/>
      <c r="M34" s="1"/>
      <c r="N34" s="1"/>
      <c r="O34" s="1">
        <f t="shared" si="11"/>
        <v>219.94560000000001</v>
      </c>
      <c r="P34" s="5">
        <v>750</v>
      </c>
      <c r="Q34" s="5">
        <f t="shared" si="19"/>
        <v>450</v>
      </c>
      <c r="R34" s="5">
        <v>300</v>
      </c>
      <c r="S34" s="5"/>
      <c r="T34" s="1"/>
      <c r="U34" s="1">
        <f t="shared" si="6"/>
        <v>11.057052289293351</v>
      </c>
      <c r="V34" s="1">
        <f t="shared" si="7"/>
        <v>7.6471181964994974</v>
      </c>
      <c r="W34" s="1">
        <v>207.81460000000001</v>
      </c>
      <c r="X34" s="1">
        <v>215.37119999999999</v>
      </c>
      <c r="Y34" s="1">
        <v>224.047</v>
      </c>
      <c r="Z34" s="1">
        <v>216.2364</v>
      </c>
      <c r="AA34" s="1">
        <v>220.5754</v>
      </c>
      <c r="AB34" s="1">
        <v>216.36080000000001</v>
      </c>
      <c r="AC34" s="1"/>
      <c r="AD34" s="1">
        <f t="shared" si="8"/>
        <v>450</v>
      </c>
      <c r="AE34" s="1">
        <f t="shared" si="9"/>
        <v>300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3609.319</v>
      </c>
      <c r="D35" s="1">
        <v>2922.415</v>
      </c>
      <c r="E35" s="1">
        <v>2224.056</v>
      </c>
      <c r="F35" s="1">
        <v>3919.6610000000001</v>
      </c>
      <c r="G35" s="6">
        <v>1</v>
      </c>
      <c r="H35" s="1">
        <v>60</v>
      </c>
      <c r="I35" s="1" t="s">
        <v>32</v>
      </c>
      <c r="J35" s="1">
        <v>2250</v>
      </c>
      <c r="K35" s="1">
        <f t="shared" si="3"/>
        <v>-25.94399999999996</v>
      </c>
      <c r="L35" s="1"/>
      <c r="M35" s="1"/>
      <c r="N35" s="1"/>
      <c r="O35" s="1">
        <f t="shared" si="11"/>
        <v>444.81119999999999</v>
      </c>
      <c r="P35" s="5">
        <v>1000</v>
      </c>
      <c r="Q35" s="5">
        <f t="shared" si="19"/>
        <v>500</v>
      </c>
      <c r="R35" s="5">
        <v>500</v>
      </c>
      <c r="S35" s="5"/>
      <c r="T35" s="1"/>
      <c r="U35" s="1">
        <f t="shared" si="6"/>
        <v>11.060110446859252</v>
      </c>
      <c r="V35" s="1">
        <f t="shared" si="7"/>
        <v>8.8119656159736994</v>
      </c>
      <c r="W35" s="1">
        <v>428.20379999999989</v>
      </c>
      <c r="X35" s="1">
        <v>493.084</v>
      </c>
      <c r="Y35" s="1">
        <v>554.39239999999995</v>
      </c>
      <c r="Z35" s="1">
        <v>521.86940000000004</v>
      </c>
      <c r="AA35" s="1">
        <v>501.08179999999999</v>
      </c>
      <c r="AB35" s="1">
        <v>439.26760000000002</v>
      </c>
      <c r="AC35" s="1"/>
      <c r="AD35" s="1">
        <f t="shared" si="8"/>
        <v>500</v>
      </c>
      <c r="AE35" s="1">
        <f t="shared" si="9"/>
        <v>500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31</v>
      </c>
      <c r="C36" s="1">
        <v>2860.9259999999999</v>
      </c>
      <c r="D36" s="1">
        <v>2120.79</v>
      </c>
      <c r="E36" s="1">
        <v>1806.4970000000001</v>
      </c>
      <c r="F36" s="1">
        <v>2816.277</v>
      </c>
      <c r="G36" s="6">
        <v>1</v>
      </c>
      <c r="H36" s="1">
        <v>60</v>
      </c>
      <c r="I36" s="1" t="s">
        <v>32</v>
      </c>
      <c r="J36" s="1">
        <v>1775.39</v>
      </c>
      <c r="K36" s="1">
        <f t="shared" ref="K36:K67" si="20">E36-J36</f>
        <v>31.106999999999971</v>
      </c>
      <c r="L36" s="1"/>
      <c r="M36" s="1"/>
      <c r="N36" s="1"/>
      <c r="O36" s="1">
        <f t="shared" si="11"/>
        <v>361.29939999999999</v>
      </c>
      <c r="P36" s="5">
        <v>1400</v>
      </c>
      <c r="Q36" s="5">
        <f t="shared" si="19"/>
        <v>800</v>
      </c>
      <c r="R36" s="5">
        <v>600</v>
      </c>
      <c r="S36" s="5"/>
      <c r="T36" s="1"/>
      <c r="U36" s="1">
        <f t="shared" si="6"/>
        <v>11.669759208014185</v>
      </c>
      <c r="V36" s="1">
        <f t="shared" si="7"/>
        <v>7.7948565649430916</v>
      </c>
      <c r="W36" s="1">
        <v>317.04579999999999</v>
      </c>
      <c r="X36" s="1">
        <v>375.26519999999999</v>
      </c>
      <c r="Y36" s="1">
        <v>439.44499999999999</v>
      </c>
      <c r="Z36" s="1">
        <v>401.94479999999999</v>
      </c>
      <c r="AA36" s="1">
        <v>416.30739999999997</v>
      </c>
      <c r="AB36" s="1">
        <v>365.00979999999998</v>
      </c>
      <c r="AC36" s="1"/>
      <c r="AD36" s="1">
        <f t="shared" si="8"/>
        <v>800</v>
      </c>
      <c r="AE36" s="1">
        <f t="shared" si="9"/>
        <v>600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877.37900000000002</v>
      </c>
      <c r="D37" s="1">
        <v>455.4</v>
      </c>
      <c r="E37" s="1">
        <v>497.416</v>
      </c>
      <c r="F37" s="1">
        <v>749.36800000000005</v>
      </c>
      <c r="G37" s="6">
        <v>1</v>
      </c>
      <c r="H37" s="1">
        <v>60</v>
      </c>
      <c r="I37" s="1" t="s">
        <v>32</v>
      </c>
      <c r="J37" s="1">
        <v>483.5</v>
      </c>
      <c r="K37" s="1">
        <f t="shared" si="20"/>
        <v>13.915999999999997</v>
      </c>
      <c r="L37" s="1"/>
      <c r="M37" s="1"/>
      <c r="N37" s="1"/>
      <c r="O37" s="1">
        <f t="shared" si="11"/>
        <v>99.483199999999997</v>
      </c>
      <c r="P37" s="5">
        <v>350</v>
      </c>
      <c r="Q37" s="5">
        <f t="shared" si="19"/>
        <v>350</v>
      </c>
      <c r="R37" s="5"/>
      <c r="S37" s="5"/>
      <c r="T37" s="1"/>
      <c r="U37" s="1">
        <f t="shared" si="6"/>
        <v>11.050790485227656</v>
      </c>
      <c r="V37" s="1">
        <f t="shared" si="7"/>
        <v>7.5326085208356792</v>
      </c>
      <c r="W37" s="1">
        <v>94.542400000000001</v>
      </c>
      <c r="X37" s="1">
        <v>105.2878</v>
      </c>
      <c r="Y37" s="1">
        <v>115.6972</v>
      </c>
      <c r="Z37" s="1">
        <v>118.50879999999999</v>
      </c>
      <c r="AA37" s="1">
        <v>105.163</v>
      </c>
      <c r="AB37" s="1">
        <v>90.847799999999992</v>
      </c>
      <c r="AC37" s="1"/>
      <c r="AD37" s="1">
        <f t="shared" si="8"/>
        <v>350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882.95299999999997</v>
      </c>
      <c r="D38" s="1">
        <v>634.971</v>
      </c>
      <c r="E38" s="1">
        <v>554.16600000000005</v>
      </c>
      <c r="F38" s="1">
        <v>847.14</v>
      </c>
      <c r="G38" s="6">
        <v>1</v>
      </c>
      <c r="H38" s="1">
        <v>60</v>
      </c>
      <c r="I38" s="1" t="s">
        <v>32</v>
      </c>
      <c r="J38" s="1">
        <v>536.16</v>
      </c>
      <c r="K38" s="1">
        <f t="shared" si="20"/>
        <v>18.006000000000085</v>
      </c>
      <c r="L38" s="1"/>
      <c r="M38" s="1"/>
      <c r="N38" s="1"/>
      <c r="O38" s="1">
        <f t="shared" si="11"/>
        <v>110.83320000000001</v>
      </c>
      <c r="P38" s="5">
        <v>400</v>
      </c>
      <c r="Q38" s="5">
        <f t="shared" si="19"/>
        <v>200</v>
      </c>
      <c r="R38" s="5">
        <v>200</v>
      </c>
      <c r="S38" s="5"/>
      <c r="T38" s="1"/>
      <c r="U38" s="1">
        <f t="shared" si="6"/>
        <v>11.252404514170843</v>
      </c>
      <c r="V38" s="1">
        <f t="shared" si="7"/>
        <v>7.643377616093372</v>
      </c>
      <c r="W38" s="1">
        <v>105.62820000000001</v>
      </c>
      <c r="X38" s="1">
        <v>121.24120000000001</v>
      </c>
      <c r="Y38" s="1">
        <v>137.9374</v>
      </c>
      <c r="Z38" s="1">
        <v>124.6228</v>
      </c>
      <c r="AA38" s="1">
        <v>111.48860000000001</v>
      </c>
      <c r="AB38" s="1">
        <v>112.03360000000001</v>
      </c>
      <c r="AC38" s="1"/>
      <c r="AD38" s="1">
        <f t="shared" si="8"/>
        <v>200</v>
      </c>
      <c r="AE38" s="1">
        <f t="shared" si="9"/>
        <v>200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823.76900000000001</v>
      </c>
      <c r="D39" s="1">
        <v>1059.2929999999999</v>
      </c>
      <c r="E39" s="1">
        <v>718.31200000000001</v>
      </c>
      <c r="F39" s="1">
        <v>1058.4380000000001</v>
      </c>
      <c r="G39" s="6">
        <v>1</v>
      </c>
      <c r="H39" s="1">
        <v>60</v>
      </c>
      <c r="I39" s="1" t="s">
        <v>32</v>
      </c>
      <c r="J39" s="1">
        <v>690.87599999999998</v>
      </c>
      <c r="K39" s="1">
        <f t="shared" si="20"/>
        <v>27.436000000000035</v>
      </c>
      <c r="L39" s="1"/>
      <c r="M39" s="1"/>
      <c r="N39" s="1"/>
      <c r="O39" s="1">
        <f t="shared" si="11"/>
        <v>143.66239999999999</v>
      </c>
      <c r="P39" s="5">
        <v>550</v>
      </c>
      <c r="Q39" s="5">
        <f t="shared" si="19"/>
        <v>350</v>
      </c>
      <c r="R39" s="5">
        <v>200</v>
      </c>
      <c r="S39" s="5"/>
      <c r="T39" s="1"/>
      <c r="U39" s="1">
        <f t="shared" si="6"/>
        <v>11.195956631658667</v>
      </c>
      <c r="V39" s="1">
        <f t="shared" si="7"/>
        <v>7.3675366693024769</v>
      </c>
      <c r="W39" s="1">
        <v>131.33959999999999</v>
      </c>
      <c r="X39" s="1">
        <v>142.0444</v>
      </c>
      <c r="Y39" s="1">
        <v>145.01140000000001</v>
      </c>
      <c r="Z39" s="1">
        <v>129.33019999999999</v>
      </c>
      <c r="AA39" s="1">
        <v>126.81</v>
      </c>
      <c r="AB39" s="1">
        <v>120.48099999999999</v>
      </c>
      <c r="AC39" s="1"/>
      <c r="AD39" s="1">
        <f t="shared" si="8"/>
        <v>350</v>
      </c>
      <c r="AE39" s="1">
        <f t="shared" si="9"/>
        <v>200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31</v>
      </c>
      <c r="C40" s="1">
        <v>161.489</v>
      </c>
      <c r="D40" s="1">
        <v>33.643000000000001</v>
      </c>
      <c r="E40" s="1">
        <v>90.394999999999996</v>
      </c>
      <c r="F40" s="1">
        <v>92.91</v>
      </c>
      <c r="G40" s="6">
        <v>1</v>
      </c>
      <c r="H40" s="1">
        <v>35</v>
      </c>
      <c r="I40" s="1" t="s">
        <v>32</v>
      </c>
      <c r="J40" s="1">
        <v>89.35</v>
      </c>
      <c r="K40" s="1">
        <f t="shared" si="20"/>
        <v>1.0450000000000017</v>
      </c>
      <c r="L40" s="1"/>
      <c r="M40" s="1"/>
      <c r="N40" s="1"/>
      <c r="O40" s="1">
        <f t="shared" si="11"/>
        <v>18.079000000000001</v>
      </c>
      <c r="P40" s="5">
        <f>10*O40-F40</f>
        <v>87.880000000000024</v>
      </c>
      <c r="Q40" s="5">
        <f t="shared" si="19"/>
        <v>87.880000000000024</v>
      </c>
      <c r="R40" s="5"/>
      <c r="S40" s="5"/>
      <c r="T40" s="1"/>
      <c r="U40" s="1">
        <f t="shared" si="6"/>
        <v>10</v>
      </c>
      <c r="V40" s="1">
        <f t="shared" si="7"/>
        <v>5.1391116765307814</v>
      </c>
      <c r="W40" s="1">
        <v>14.199400000000001</v>
      </c>
      <c r="X40" s="1">
        <v>16.2912</v>
      </c>
      <c r="Y40" s="1">
        <v>12.961600000000001</v>
      </c>
      <c r="Z40" s="1">
        <v>15.098000000000001</v>
      </c>
      <c r="AA40" s="1">
        <v>22.730599999999999</v>
      </c>
      <c r="AB40" s="1">
        <v>16.556000000000001</v>
      </c>
      <c r="AC40" s="1"/>
      <c r="AD40" s="1">
        <f t="shared" si="8"/>
        <v>88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75</v>
      </c>
      <c r="B41" s="11" t="s">
        <v>31</v>
      </c>
      <c r="C41" s="11">
        <v>63.121000000000002</v>
      </c>
      <c r="D41" s="11"/>
      <c r="E41" s="11">
        <v>54.475000000000001</v>
      </c>
      <c r="F41" s="11">
        <v>2.89</v>
      </c>
      <c r="G41" s="12">
        <v>0</v>
      </c>
      <c r="H41" s="11">
        <v>40</v>
      </c>
      <c r="I41" s="11" t="s">
        <v>40</v>
      </c>
      <c r="J41" s="11">
        <v>93.174999999999997</v>
      </c>
      <c r="K41" s="11">
        <f t="shared" si="20"/>
        <v>-38.699999999999996</v>
      </c>
      <c r="L41" s="11"/>
      <c r="M41" s="11"/>
      <c r="N41" s="11"/>
      <c r="O41" s="11">
        <f t="shared" ref="O41:O72" si="21">E41/5</f>
        <v>10.895</v>
      </c>
      <c r="P41" s="13"/>
      <c r="Q41" s="13"/>
      <c r="R41" s="13"/>
      <c r="S41" s="13"/>
      <c r="T41" s="11"/>
      <c r="U41" s="11">
        <f t="shared" si="6"/>
        <v>0.26525929325378617</v>
      </c>
      <c r="V41" s="11">
        <f t="shared" si="7"/>
        <v>0.26525929325378617</v>
      </c>
      <c r="W41" s="11">
        <v>17.753</v>
      </c>
      <c r="X41" s="11">
        <v>17.035</v>
      </c>
      <c r="Y41" s="11">
        <v>9.9144000000000005</v>
      </c>
      <c r="Z41" s="11">
        <v>10.0502</v>
      </c>
      <c r="AA41" s="11">
        <v>16.767600000000002</v>
      </c>
      <c r="AB41" s="11">
        <v>14.0594</v>
      </c>
      <c r="AC41" s="15" t="s">
        <v>51</v>
      </c>
      <c r="AD41" s="11">
        <f t="shared" si="8"/>
        <v>0</v>
      </c>
      <c r="AE41" s="1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31</v>
      </c>
      <c r="C42" s="1">
        <v>203.29400000000001</v>
      </c>
      <c r="D42" s="1">
        <v>578.572</v>
      </c>
      <c r="E42" s="1">
        <v>303.15899999999999</v>
      </c>
      <c r="F42" s="1">
        <v>427.06</v>
      </c>
      <c r="G42" s="6">
        <v>1</v>
      </c>
      <c r="H42" s="1">
        <v>30</v>
      </c>
      <c r="I42" s="1" t="s">
        <v>32</v>
      </c>
      <c r="J42" s="1">
        <v>295</v>
      </c>
      <c r="K42" s="1">
        <f t="shared" si="20"/>
        <v>8.1589999999999918</v>
      </c>
      <c r="L42" s="1"/>
      <c r="M42" s="1"/>
      <c r="N42" s="1"/>
      <c r="O42" s="1">
        <f t="shared" si="21"/>
        <v>60.631799999999998</v>
      </c>
      <c r="P42" s="5">
        <f t="shared" ref="P42:P44" si="22">10*O42-F42</f>
        <v>179.25799999999998</v>
      </c>
      <c r="Q42" s="5">
        <f t="shared" ref="Q42:Q48" si="23">P42-R42</f>
        <v>179.25799999999998</v>
      </c>
      <c r="R42" s="5"/>
      <c r="S42" s="5"/>
      <c r="T42" s="1"/>
      <c r="U42" s="1">
        <f t="shared" si="6"/>
        <v>10</v>
      </c>
      <c r="V42" s="1">
        <f t="shared" si="7"/>
        <v>7.0434986261334815</v>
      </c>
      <c r="W42" s="1">
        <v>57.524800000000013</v>
      </c>
      <c r="X42" s="1">
        <v>64.794399999999996</v>
      </c>
      <c r="Y42" s="1">
        <v>48.985399999999998</v>
      </c>
      <c r="Z42" s="1">
        <v>46.787999999999997</v>
      </c>
      <c r="AA42" s="1">
        <v>44.145200000000003</v>
      </c>
      <c r="AB42" s="1">
        <v>38.384599999999999</v>
      </c>
      <c r="AC42" s="1"/>
      <c r="AD42" s="1">
        <f t="shared" si="8"/>
        <v>179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167.38200000000001</v>
      </c>
      <c r="D43" s="1">
        <v>421.57499999999999</v>
      </c>
      <c r="E43" s="1">
        <v>251.28299999999999</v>
      </c>
      <c r="F43" s="1">
        <v>288.54899999999998</v>
      </c>
      <c r="G43" s="6">
        <v>1</v>
      </c>
      <c r="H43" s="1">
        <v>30</v>
      </c>
      <c r="I43" s="1" t="s">
        <v>32</v>
      </c>
      <c r="J43" s="1">
        <v>248.6</v>
      </c>
      <c r="K43" s="1">
        <f t="shared" si="20"/>
        <v>2.6829999999999927</v>
      </c>
      <c r="L43" s="1"/>
      <c r="M43" s="1"/>
      <c r="N43" s="1"/>
      <c r="O43" s="1">
        <f t="shared" si="21"/>
        <v>50.256599999999999</v>
      </c>
      <c r="P43" s="5">
        <f t="shared" si="22"/>
        <v>214.017</v>
      </c>
      <c r="Q43" s="5">
        <f t="shared" si="23"/>
        <v>214.017</v>
      </c>
      <c r="R43" s="5"/>
      <c r="S43" s="5"/>
      <c r="T43" s="1"/>
      <c r="U43" s="1">
        <f t="shared" si="6"/>
        <v>10</v>
      </c>
      <c r="V43" s="1">
        <f t="shared" si="7"/>
        <v>5.7415145473430353</v>
      </c>
      <c r="W43" s="1">
        <v>42.127200000000002</v>
      </c>
      <c r="X43" s="1">
        <v>47.909599999999998</v>
      </c>
      <c r="Y43" s="1">
        <v>43.451799999999999</v>
      </c>
      <c r="Z43" s="1">
        <v>35.620199999999997</v>
      </c>
      <c r="AA43" s="1">
        <v>39.567</v>
      </c>
      <c r="AB43" s="1">
        <v>37.018999999999998</v>
      </c>
      <c r="AC43" s="1"/>
      <c r="AD43" s="1">
        <f t="shared" si="8"/>
        <v>214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31</v>
      </c>
      <c r="C44" s="1">
        <v>686.34900000000005</v>
      </c>
      <c r="D44" s="1">
        <v>457.22199999999998</v>
      </c>
      <c r="E44" s="1">
        <v>479.81799999999998</v>
      </c>
      <c r="F44" s="1">
        <v>574.08799999999997</v>
      </c>
      <c r="G44" s="6">
        <v>1</v>
      </c>
      <c r="H44" s="1">
        <v>30</v>
      </c>
      <c r="I44" s="1" t="s">
        <v>32</v>
      </c>
      <c r="J44" s="1">
        <v>481.012</v>
      </c>
      <c r="K44" s="1">
        <f t="shared" si="20"/>
        <v>-1.1940000000000168</v>
      </c>
      <c r="L44" s="1"/>
      <c r="M44" s="1"/>
      <c r="N44" s="1"/>
      <c r="O44" s="1">
        <f t="shared" si="21"/>
        <v>95.9636</v>
      </c>
      <c r="P44" s="5">
        <f t="shared" si="22"/>
        <v>385.548</v>
      </c>
      <c r="Q44" s="5">
        <f t="shared" si="23"/>
        <v>385.548</v>
      </c>
      <c r="R44" s="5"/>
      <c r="S44" s="5"/>
      <c r="T44" s="1"/>
      <c r="U44" s="1">
        <f t="shared" si="6"/>
        <v>10</v>
      </c>
      <c r="V44" s="1">
        <f t="shared" si="7"/>
        <v>5.9823516416641302</v>
      </c>
      <c r="W44" s="1">
        <v>77.954800000000006</v>
      </c>
      <c r="X44" s="1">
        <v>78.939599999999999</v>
      </c>
      <c r="Y44" s="1">
        <v>100.4988</v>
      </c>
      <c r="Z44" s="1">
        <v>99.65979999999999</v>
      </c>
      <c r="AA44" s="1">
        <v>69.871200000000002</v>
      </c>
      <c r="AB44" s="1">
        <v>63.104399999999998</v>
      </c>
      <c r="AC44" s="1"/>
      <c r="AD44" s="1">
        <f t="shared" si="8"/>
        <v>386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31</v>
      </c>
      <c r="C45" s="1">
        <v>240.749</v>
      </c>
      <c r="D45" s="1">
        <v>73.085999999999999</v>
      </c>
      <c r="E45" s="1">
        <v>140.26499999999999</v>
      </c>
      <c r="F45" s="1">
        <v>160.11000000000001</v>
      </c>
      <c r="G45" s="6">
        <v>1</v>
      </c>
      <c r="H45" s="1">
        <v>45</v>
      </c>
      <c r="I45" s="1" t="s">
        <v>32</v>
      </c>
      <c r="J45" s="1">
        <v>137.6</v>
      </c>
      <c r="K45" s="1">
        <f t="shared" si="20"/>
        <v>2.664999999999992</v>
      </c>
      <c r="L45" s="1"/>
      <c r="M45" s="1"/>
      <c r="N45" s="1"/>
      <c r="O45" s="1">
        <f t="shared" si="21"/>
        <v>28.052999999999997</v>
      </c>
      <c r="P45" s="5">
        <f>10.5*O45-F45</f>
        <v>134.44649999999996</v>
      </c>
      <c r="Q45" s="5">
        <f t="shared" si="23"/>
        <v>134.44649999999996</v>
      </c>
      <c r="R45" s="5"/>
      <c r="S45" s="5"/>
      <c r="T45" s="1"/>
      <c r="U45" s="1">
        <f t="shared" si="6"/>
        <v>10.5</v>
      </c>
      <c r="V45" s="1">
        <f t="shared" si="7"/>
        <v>5.7074109720885478</v>
      </c>
      <c r="W45" s="1">
        <v>22.201799999999999</v>
      </c>
      <c r="X45" s="1">
        <v>25.6416</v>
      </c>
      <c r="Y45" s="1">
        <v>27.3626</v>
      </c>
      <c r="Z45" s="1">
        <v>30.997800000000002</v>
      </c>
      <c r="AA45" s="1">
        <v>27.4114</v>
      </c>
      <c r="AB45" s="1">
        <v>21.439599999999999</v>
      </c>
      <c r="AC45" s="1"/>
      <c r="AD45" s="1">
        <f t="shared" si="8"/>
        <v>134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31</v>
      </c>
      <c r="C46" s="1">
        <v>4.0940000000000003</v>
      </c>
      <c r="D46" s="1">
        <v>130.578</v>
      </c>
      <c r="E46" s="1">
        <v>108.839</v>
      </c>
      <c r="F46" s="1">
        <v>23.135000000000002</v>
      </c>
      <c r="G46" s="6">
        <v>1</v>
      </c>
      <c r="H46" s="1">
        <v>40</v>
      </c>
      <c r="I46" s="1" t="s">
        <v>32</v>
      </c>
      <c r="J46" s="1">
        <v>100.652</v>
      </c>
      <c r="K46" s="1">
        <f t="shared" si="20"/>
        <v>8.1869999999999976</v>
      </c>
      <c r="L46" s="1"/>
      <c r="M46" s="1"/>
      <c r="N46" s="1"/>
      <c r="O46" s="1">
        <f t="shared" si="21"/>
        <v>21.767800000000001</v>
      </c>
      <c r="P46" s="5">
        <f>8*O46-F46</f>
        <v>151.00740000000002</v>
      </c>
      <c r="Q46" s="5">
        <f t="shared" si="23"/>
        <v>151.00740000000002</v>
      </c>
      <c r="R46" s="5"/>
      <c r="S46" s="5"/>
      <c r="T46" s="1"/>
      <c r="U46" s="1">
        <f t="shared" si="6"/>
        <v>8</v>
      </c>
      <c r="V46" s="1">
        <f t="shared" si="7"/>
        <v>1.0628083683238545</v>
      </c>
      <c r="W46" s="1">
        <v>5.7225999999999999</v>
      </c>
      <c r="X46" s="1">
        <v>8.4575999999999993</v>
      </c>
      <c r="Y46" s="1">
        <v>6.0119999999999996</v>
      </c>
      <c r="Z46" s="1">
        <v>2.4592000000000001</v>
      </c>
      <c r="AA46" s="1">
        <v>0</v>
      </c>
      <c r="AB46" s="1">
        <v>0</v>
      </c>
      <c r="AC46" s="1" t="s">
        <v>81</v>
      </c>
      <c r="AD46" s="1">
        <f t="shared" si="8"/>
        <v>151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31</v>
      </c>
      <c r="C47" s="1">
        <v>2271.0700000000002</v>
      </c>
      <c r="D47" s="1">
        <v>1637.9680000000001</v>
      </c>
      <c r="E47" s="1">
        <v>1508.6310000000001</v>
      </c>
      <c r="F47" s="1">
        <v>2076.9470000000001</v>
      </c>
      <c r="G47" s="6">
        <v>1</v>
      </c>
      <c r="H47" s="1">
        <v>40</v>
      </c>
      <c r="I47" s="1" t="s">
        <v>32</v>
      </c>
      <c r="J47" s="1">
        <v>1477.4</v>
      </c>
      <c r="K47" s="1">
        <f t="shared" si="20"/>
        <v>31.230999999999995</v>
      </c>
      <c r="L47" s="1"/>
      <c r="M47" s="1"/>
      <c r="N47" s="1"/>
      <c r="O47" s="1">
        <f t="shared" si="21"/>
        <v>301.72620000000001</v>
      </c>
      <c r="P47" s="5">
        <f>10.5*O47-F47</f>
        <v>1091.1781000000001</v>
      </c>
      <c r="Q47" s="5">
        <f t="shared" si="23"/>
        <v>591.17810000000009</v>
      </c>
      <c r="R47" s="5">
        <v>500</v>
      </c>
      <c r="S47" s="5"/>
      <c r="T47" s="1"/>
      <c r="U47" s="1">
        <f t="shared" si="6"/>
        <v>10.5</v>
      </c>
      <c r="V47" s="1">
        <f t="shared" si="7"/>
        <v>6.883548727289841</v>
      </c>
      <c r="W47" s="1">
        <v>278.67779999999999</v>
      </c>
      <c r="X47" s="1">
        <v>296.50139999999999</v>
      </c>
      <c r="Y47" s="1">
        <v>313.39519999999999</v>
      </c>
      <c r="Z47" s="1">
        <v>311.16300000000001</v>
      </c>
      <c r="AA47" s="1">
        <v>298.09960000000001</v>
      </c>
      <c r="AB47" s="1">
        <v>274.49279999999999</v>
      </c>
      <c r="AC47" s="1" t="s">
        <v>83</v>
      </c>
      <c r="AD47" s="1">
        <f t="shared" si="8"/>
        <v>591</v>
      </c>
      <c r="AE47" s="1">
        <f t="shared" si="9"/>
        <v>500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31</v>
      </c>
      <c r="C48" s="1">
        <v>174.655</v>
      </c>
      <c r="D48" s="1">
        <v>73.275000000000006</v>
      </c>
      <c r="E48" s="1">
        <v>95.884</v>
      </c>
      <c r="F48" s="1">
        <v>128.535</v>
      </c>
      <c r="G48" s="6">
        <v>1</v>
      </c>
      <c r="H48" s="1">
        <v>35</v>
      </c>
      <c r="I48" s="1" t="s">
        <v>32</v>
      </c>
      <c r="J48" s="1">
        <v>93.4</v>
      </c>
      <c r="K48" s="1">
        <f t="shared" si="20"/>
        <v>2.4839999999999947</v>
      </c>
      <c r="L48" s="1"/>
      <c r="M48" s="1"/>
      <c r="N48" s="1"/>
      <c r="O48" s="1">
        <f t="shared" si="21"/>
        <v>19.1768</v>
      </c>
      <c r="P48" s="5">
        <f>10*O48-F48</f>
        <v>63.233000000000004</v>
      </c>
      <c r="Q48" s="5">
        <f t="shared" si="23"/>
        <v>63.233000000000004</v>
      </c>
      <c r="R48" s="5"/>
      <c r="S48" s="5"/>
      <c r="T48" s="1"/>
      <c r="U48" s="1">
        <f t="shared" si="6"/>
        <v>10</v>
      </c>
      <c r="V48" s="1">
        <f t="shared" si="7"/>
        <v>6.7026302615660587</v>
      </c>
      <c r="W48" s="1">
        <v>16.700399999999998</v>
      </c>
      <c r="X48" s="1">
        <v>18.092600000000001</v>
      </c>
      <c r="Y48" s="1">
        <v>17.417000000000002</v>
      </c>
      <c r="Z48" s="1">
        <v>22.5718</v>
      </c>
      <c r="AA48" s="1">
        <v>26.048400000000001</v>
      </c>
      <c r="AB48" s="1">
        <v>20.681799999999999</v>
      </c>
      <c r="AC48" s="1"/>
      <c r="AD48" s="1">
        <f t="shared" si="8"/>
        <v>63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31</v>
      </c>
      <c r="C49" s="1">
        <v>108.497</v>
      </c>
      <c r="D49" s="1"/>
      <c r="E49" s="1">
        <v>14.826000000000001</v>
      </c>
      <c r="F49" s="1">
        <v>82.537000000000006</v>
      </c>
      <c r="G49" s="6">
        <v>1</v>
      </c>
      <c r="H49" s="1">
        <v>45</v>
      </c>
      <c r="I49" s="1" t="s">
        <v>32</v>
      </c>
      <c r="J49" s="1">
        <v>29.3</v>
      </c>
      <c r="K49" s="1">
        <f t="shared" si="20"/>
        <v>-14.474</v>
      </c>
      <c r="L49" s="1"/>
      <c r="M49" s="1"/>
      <c r="N49" s="1"/>
      <c r="O49" s="1">
        <f t="shared" si="21"/>
        <v>2.9652000000000003</v>
      </c>
      <c r="P49" s="5"/>
      <c r="Q49" s="5">
        <f t="shared" ref="Q49:Q65" si="24">P49</f>
        <v>0</v>
      </c>
      <c r="R49" s="5"/>
      <c r="S49" s="5"/>
      <c r="T49" s="1"/>
      <c r="U49" s="1">
        <f t="shared" si="6"/>
        <v>27.835221907459868</v>
      </c>
      <c r="V49" s="1">
        <f t="shared" si="7"/>
        <v>27.835221907459868</v>
      </c>
      <c r="W49" s="1">
        <v>4.5679999999999996</v>
      </c>
      <c r="X49" s="1">
        <v>5.9210000000000003</v>
      </c>
      <c r="Y49" s="1">
        <v>4.5419999999999998</v>
      </c>
      <c r="Z49" s="1">
        <v>3.4645999999999999</v>
      </c>
      <c r="AA49" s="1">
        <v>2.6421999999999999</v>
      </c>
      <c r="AB49" s="1">
        <v>7.0897999999999994</v>
      </c>
      <c r="AC49" s="14" t="s">
        <v>41</v>
      </c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>
        <v>350.48099999999999</v>
      </c>
      <c r="D50" s="1">
        <v>128.61500000000001</v>
      </c>
      <c r="E50" s="1">
        <v>219.053</v>
      </c>
      <c r="F50" s="1">
        <v>202.82499999999999</v>
      </c>
      <c r="G50" s="6">
        <v>1</v>
      </c>
      <c r="H50" s="1">
        <v>30</v>
      </c>
      <c r="I50" s="1" t="s">
        <v>32</v>
      </c>
      <c r="J50" s="1">
        <v>216.1</v>
      </c>
      <c r="K50" s="1">
        <f t="shared" si="20"/>
        <v>2.953000000000003</v>
      </c>
      <c r="L50" s="1"/>
      <c r="M50" s="1"/>
      <c r="N50" s="1"/>
      <c r="O50" s="1">
        <f t="shared" si="21"/>
        <v>43.810600000000001</v>
      </c>
      <c r="P50" s="5">
        <f>10*O50-F50</f>
        <v>235.28100000000001</v>
      </c>
      <c r="Q50" s="5">
        <f>P50-R50</f>
        <v>235.28100000000001</v>
      </c>
      <c r="R50" s="5"/>
      <c r="S50" s="5"/>
      <c r="T50" s="1"/>
      <c r="U50" s="1">
        <f t="shared" si="6"/>
        <v>10</v>
      </c>
      <c r="V50" s="1">
        <f t="shared" si="7"/>
        <v>4.629587360136588</v>
      </c>
      <c r="W50" s="1">
        <v>30.613</v>
      </c>
      <c r="X50" s="1">
        <v>31.2</v>
      </c>
      <c r="Y50" s="1">
        <v>39.000999999999998</v>
      </c>
      <c r="Z50" s="1">
        <v>44.629399999999997</v>
      </c>
      <c r="AA50" s="1">
        <v>32.683999999999997</v>
      </c>
      <c r="AB50" s="1">
        <v>24.7026</v>
      </c>
      <c r="AC50" s="1"/>
      <c r="AD50" s="1">
        <f t="shared" si="8"/>
        <v>235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26.224</v>
      </c>
      <c r="D51" s="1">
        <v>29.611999999999998</v>
      </c>
      <c r="E51" s="1">
        <v>9.9329999999999998</v>
      </c>
      <c r="F51" s="1">
        <v>43.082000000000001</v>
      </c>
      <c r="G51" s="6">
        <v>1</v>
      </c>
      <c r="H51" s="1" t="e">
        <v>#N/A</v>
      </c>
      <c r="I51" s="1" t="s">
        <v>32</v>
      </c>
      <c r="J51" s="1">
        <v>10</v>
      </c>
      <c r="K51" s="1">
        <f t="shared" si="20"/>
        <v>-6.7000000000000171E-2</v>
      </c>
      <c r="L51" s="1"/>
      <c r="M51" s="1"/>
      <c r="N51" s="1"/>
      <c r="O51" s="1">
        <f t="shared" si="21"/>
        <v>1.9865999999999999</v>
      </c>
      <c r="P51" s="5"/>
      <c r="Q51" s="5">
        <f t="shared" si="24"/>
        <v>0</v>
      </c>
      <c r="R51" s="5"/>
      <c r="S51" s="5"/>
      <c r="T51" s="1"/>
      <c r="U51" s="1">
        <f t="shared" si="6"/>
        <v>21.686298197926106</v>
      </c>
      <c r="V51" s="1">
        <f t="shared" si="7"/>
        <v>21.686298197926106</v>
      </c>
      <c r="W51" s="1">
        <v>3.390400000000001</v>
      </c>
      <c r="X51" s="1">
        <v>4.8003999999999998</v>
      </c>
      <c r="Y51" s="1">
        <v>2.5406</v>
      </c>
      <c r="Z51" s="1">
        <v>0.70740000000000003</v>
      </c>
      <c r="AA51" s="1">
        <v>2.6705999999999999</v>
      </c>
      <c r="AB51" s="1">
        <v>3.3752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31</v>
      </c>
      <c r="C52" s="1">
        <v>150.48599999999999</v>
      </c>
      <c r="D52" s="1">
        <v>94.75</v>
      </c>
      <c r="E52" s="1">
        <v>75.335999999999999</v>
      </c>
      <c r="F52" s="1">
        <v>167.76300000000001</v>
      </c>
      <c r="G52" s="6">
        <v>1</v>
      </c>
      <c r="H52" s="1">
        <v>45</v>
      </c>
      <c r="I52" s="1" t="s">
        <v>32</v>
      </c>
      <c r="J52" s="1">
        <v>71.599999999999994</v>
      </c>
      <c r="K52" s="1">
        <f t="shared" si="20"/>
        <v>3.7360000000000042</v>
      </c>
      <c r="L52" s="1"/>
      <c r="M52" s="1"/>
      <c r="N52" s="1"/>
      <c r="O52" s="1">
        <f t="shared" si="21"/>
        <v>15.0672</v>
      </c>
      <c r="P52" s="5"/>
      <c r="Q52" s="5">
        <f t="shared" si="24"/>
        <v>0</v>
      </c>
      <c r="R52" s="5"/>
      <c r="S52" s="5"/>
      <c r="T52" s="1"/>
      <c r="U52" s="1">
        <f t="shared" si="6"/>
        <v>11.134318254221091</v>
      </c>
      <c r="V52" s="1">
        <f t="shared" si="7"/>
        <v>11.134318254221091</v>
      </c>
      <c r="W52" s="1">
        <v>13.462</v>
      </c>
      <c r="X52" s="1">
        <v>17.886600000000001</v>
      </c>
      <c r="Y52" s="1">
        <v>10.298400000000001</v>
      </c>
      <c r="Z52" s="1">
        <v>12.7384</v>
      </c>
      <c r="AA52" s="1">
        <v>18.6462</v>
      </c>
      <c r="AB52" s="1">
        <v>15.5106</v>
      </c>
      <c r="AC52" s="14" t="s">
        <v>41</v>
      </c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70.283000000000001</v>
      </c>
      <c r="D53" s="1">
        <v>12.87</v>
      </c>
      <c r="E53" s="1">
        <v>70.075999999999993</v>
      </c>
      <c r="F53" s="1">
        <v>10.955</v>
      </c>
      <c r="G53" s="6">
        <v>1</v>
      </c>
      <c r="H53" s="1">
        <v>45</v>
      </c>
      <c r="I53" s="1" t="s">
        <v>32</v>
      </c>
      <c r="J53" s="1">
        <v>64.900000000000006</v>
      </c>
      <c r="K53" s="1">
        <f t="shared" si="20"/>
        <v>5.1759999999999877</v>
      </c>
      <c r="L53" s="1"/>
      <c r="M53" s="1"/>
      <c r="N53" s="1"/>
      <c r="O53" s="1">
        <f t="shared" si="21"/>
        <v>14.015199999999998</v>
      </c>
      <c r="P53" s="5">
        <f>7*O53-F53</f>
        <v>87.151399999999995</v>
      </c>
      <c r="Q53" s="5">
        <f>P53-R53</f>
        <v>87.151399999999995</v>
      </c>
      <c r="R53" s="5"/>
      <c r="S53" s="5"/>
      <c r="T53" s="1"/>
      <c r="U53" s="1">
        <f t="shared" si="6"/>
        <v>7</v>
      </c>
      <c r="V53" s="1">
        <f t="shared" si="7"/>
        <v>0.78165134996289753</v>
      </c>
      <c r="W53" s="1">
        <v>3.2513999999999998</v>
      </c>
      <c r="X53" s="1">
        <v>6.6445999999999996</v>
      </c>
      <c r="Y53" s="1">
        <v>7.6614000000000004</v>
      </c>
      <c r="Z53" s="1">
        <v>9.7840000000000007</v>
      </c>
      <c r="AA53" s="1">
        <v>7.5075999999999992</v>
      </c>
      <c r="AB53" s="1">
        <v>2.4196</v>
      </c>
      <c r="AC53" s="1"/>
      <c r="AD53" s="1">
        <f t="shared" si="8"/>
        <v>87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77.515000000000001</v>
      </c>
      <c r="D54" s="1"/>
      <c r="E54" s="1">
        <v>33.954000000000001</v>
      </c>
      <c r="F54" s="1">
        <v>35.529000000000003</v>
      </c>
      <c r="G54" s="6">
        <v>1</v>
      </c>
      <c r="H54" s="1" t="e">
        <v>#N/A</v>
      </c>
      <c r="I54" s="1" t="s">
        <v>32</v>
      </c>
      <c r="J54" s="1">
        <v>32.292999999999999</v>
      </c>
      <c r="K54" s="1">
        <f t="shared" si="20"/>
        <v>1.6610000000000014</v>
      </c>
      <c r="L54" s="1"/>
      <c r="M54" s="1"/>
      <c r="N54" s="1"/>
      <c r="O54" s="1">
        <f t="shared" si="21"/>
        <v>6.7907999999999999</v>
      </c>
      <c r="P54" s="5">
        <f t="shared" ref="P54" si="25">11*O54-F54</f>
        <v>39.169800000000002</v>
      </c>
      <c r="Q54" s="5">
        <v>0</v>
      </c>
      <c r="R54" s="5"/>
      <c r="S54" s="5">
        <v>0</v>
      </c>
      <c r="T54" s="1" t="s">
        <v>156</v>
      </c>
      <c r="U54" s="1">
        <f t="shared" si="6"/>
        <v>5.2319314366495853</v>
      </c>
      <c r="V54" s="1">
        <f t="shared" si="7"/>
        <v>5.2319314366495853</v>
      </c>
      <c r="W54" s="1">
        <v>3.7669999999999999</v>
      </c>
      <c r="X54" s="1">
        <v>3.7669999999999999</v>
      </c>
      <c r="Y54" s="1">
        <v>1.0564</v>
      </c>
      <c r="Z54" s="1">
        <v>3.1778</v>
      </c>
      <c r="AA54" s="1">
        <v>9.4678000000000004</v>
      </c>
      <c r="AB54" s="1">
        <v>7.3464</v>
      </c>
      <c r="AC54" s="1" t="s">
        <v>158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39</v>
      </c>
      <c r="C55" s="1">
        <v>1993</v>
      </c>
      <c r="D55" s="1">
        <v>2592</v>
      </c>
      <c r="E55" s="1">
        <v>1513</v>
      </c>
      <c r="F55" s="1">
        <v>2831</v>
      </c>
      <c r="G55" s="6">
        <v>0.4</v>
      </c>
      <c r="H55" s="1">
        <v>45</v>
      </c>
      <c r="I55" s="1" t="s">
        <v>32</v>
      </c>
      <c r="J55" s="1">
        <v>1513</v>
      </c>
      <c r="K55" s="1">
        <f t="shared" si="20"/>
        <v>0</v>
      </c>
      <c r="L55" s="1"/>
      <c r="M55" s="1"/>
      <c r="N55" s="1"/>
      <c r="O55" s="1">
        <f t="shared" si="21"/>
        <v>302.60000000000002</v>
      </c>
      <c r="P55" s="5">
        <f t="shared" ref="P55:P62" si="26">10.5*O55-F55</f>
        <v>346.30000000000018</v>
      </c>
      <c r="Q55" s="5">
        <f t="shared" ref="Q55:Q64" si="27">P55-R55</f>
        <v>346.30000000000018</v>
      </c>
      <c r="R55" s="5"/>
      <c r="S55" s="5"/>
      <c r="T55" s="1"/>
      <c r="U55" s="1">
        <f t="shared" si="6"/>
        <v>10.5</v>
      </c>
      <c r="V55" s="1">
        <f t="shared" si="7"/>
        <v>9.355584930601454</v>
      </c>
      <c r="W55" s="1">
        <v>304.60000000000002</v>
      </c>
      <c r="X55" s="1">
        <v>323.39999999999998</v>
      </c>
      <c r="Y55" s="1">
        <v>308</v>
      </c>
      <c r="Z55" s="1">
        <v>313</v>
      </c>
      <c r="AA55" s="1">
        <v>274.39999999999998</v>
      </c>
      <c r="AB55" s="1">
        <v>251.4</v>
      </c>
      <c r="AC55" s="1" t="s">
        <v>92</v>
      </c>
      <c r="AD55" s="1">
        <f t="shared" si="8"/>
        <v>139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39</v>
      </c>
      <c r="C56" s="1">
        <v>301.56200000000001</v>
      </c>
      <c r="D56" s="1">
        <v>30</v>
      </c>
      <c r="E56" s="1">
        <v>140</v>
      </c>
      <c r="F56" s="1">
        <v>143.56200000000001</v>
      </c>
      <c r="G56" s="6">
        <v>0.45</v>
      </c>
      <c r="H56" s="1">
        <v>50</v>
      </c>
      <c r="I56" s="1" t="s">
        <v>32</v>
      </c>
      <c r="J56" s="1">
        <v>154</v>
      </c>
      <c r="K56" s="1">
        <f t="shared" si="20"/>
        <v>-14</v>
      </c>
      <c r="L56" s="1"/>
      <c r="M56" s="1"/>
      <c r="N56" s="1"/>
      <c r="O56" s="1">
        <f t="shared" si="21"/>
        <v>28</v>
      </c>
      <c r="P56" s="5">
        <v>180</v>
      </c>
      <c r="Q56" s="5">
        <f t="shared" si="27"/>
        <v>180</v>
      </c>
      <c r="R56" s="5"/>
      <c r="S56" s="5"/>
      <c r="T56" s="1"/>
      <c r="U56" s="1">
        <f t="shared" si="6"/>
        <v>11.555785714285715</v>
      </c>
      <c r="V56" s="1">
        <f t="shared" si="7"/>
        <v>5.1272142857142864</v>
      </c>
      <c r="W56" s="1">
        <v>20</v>
      </c>
      <c r="X56" s="1">
        <v>20.8</v>
      </c>
      <c r="Y56" s="1">
        <v>31.287600000000001</v>
      </c>
      <c r="Z56" s="1">
        <v>31.887599999999999</v>
      </c>
      <c r="AA56" s="1">
        <v>24.2</v>
      </c>
      <c r="AB56" s="1">
        <v>23.18</v>
      </c>
      <c r="AC56" s="1"/>
      <c r="AD56" s="1">
        <f t="shared" si="8"/>
        <v>81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31</v>
      </c>
      <c r="C57" s="1">
        <v>1047.759</v>
      </c>
      <c r="D57" s="1">
        <v>933.74699999999996</v>
      </c>
      <c r="E57" s="1">
        <v>922.245</v>
      </c>
      <c r="F57" s="1">
        <v>940.995</v>
      </c>
      <c r="G57" s="6">
        <v>1</v>
      </c>
      <c r="H57" s="1">
        <v>45</v>
      </c>
      <c r="I57" s="1" t="s">
        <v>32</v>
      </c>
      <c r="J57" s="1">
        <v>861.01300000000003</v>
      </c>
      <c r="K57" s="1">
        <f t="shared" si="20"/>
        <v>61.231999999999971</v>
      </c>
      <c r="L57" s="1"/>
      <c r="M57" s="1"/>
      <c r="N57" s="1"/>
      <c r="O57" s="1">
        <f t="shared" si="21"/>
        <v>184.44900000000001</v>
      </c>
      <c r="P57" s="5">
        <f t="shared" si="26"/>
        <v>995.71950000000004</v>
      </c>
      <c r="Q57" s="5">
        <f t="shared" si="27"/>
        <v>595.71950000000004</v>
      </c>
      <c r="R57" s="5">
        <v>400</v>
      </c>
      <c r="S57" s="5"/>
      <c r="T57" s="1"/>
      <c r="U57" s="1">
        <f t="shared" si="6"/>
        <v>10.5</v>
      </c>
      <c r="V57" s="1">
        <f t="shared" si="7"/>
        <v>5.1016541157718391</v>
      </c>
      <c r="W57" s="1">
        <v>147.84</v>
      </c>
      <c r="X57" s="1">
        <v>166.6986</v>
      </c>
      <c r="Y57" s="1">
        <v>169.3878</v>
      </c>
      <c r="Z57" s="1">
        <v>157.2756</v>
      </c>
      <c r="AA57" s="1">
        <v>161.3262</v>
      </c>
      <c r="AB57" s="1">
        <v>155.51560000000001</v>
      </c>
      <c r="AC57" s="1"/>
      <c r="AD57" s="1">
        <f t="shared" si="8"/>
        <v>596</v>
      </c>
      <c r="AE57" s="1">
        <f t="shared" si="9"/>
        <v>400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39</v>
      </c>
      <c r="C58" s="1">
        <v>837</v>
      </c>
      <c r="D58" s="1">
        <v>648</v>
      </c>
      <c r="E58" s="1">
        <v>512</v>
      </c>
      <c r="F58" s="1">
        <v>877</v>
      </c>
      <c r="G58" s="6">
        <v>0.35</v>
      </c>
      <c r="H58" s="1">
        <v>40</v>
      </c>
      <c r="I58" s="1" t="s">
        <v>32</v>
      </c>
      <c r="J58" s="1">
        <v>519</v>
      </c>
      <c r="K58" s="1">
        <f t="shared" si="20"/>
        <v>-7</v>
      </c>
      <c r="L58" s="1"/>
      <c r="M58" s="1"/>
      <c r="N58" s="1"/>
      <c r="O58" s="1">
        <f t="shared" si="21"/>
        <v>102.4</v>
      </c>
      <c r="P58" s="5">
        <f t="shared" si="26"/>
        <v>198.20000000000005</v>
      </c>
      <c r="Q58" s="5">
        <f t="shared" si="27"/>
        <v>198.20000000000005</v>
      </c>
      <c r="R58" s="5"/>
      <c r="S58" s="5"/>
      <c r="T58" s="1"/>
      <c r="U58" s="1">
        <f t="shared" si="6"/>
        <v>10.5</v>
      </c>
      <c r="V58" s="1">
        <f t="shared" si="7"/>
        <v>8.564453125</v>
      </c>
      <c r="W58" s="1">
        <v>100.8</v>
      </c>
      <c r="X58" s="1">
        <v>102.6</v>
      </c>
      <c r="Y58" s="1">
        <v>123.6</v>
      </c>
      <c r="Z58" s="1">
        <v>114.8</v>
      </c>
      <c r="AA58" s="1">
        <v>113</v>
      </c>
      <c r="AB58" s="1">
        <v>116.4</v>
      </c>
      <c r="AC58" s="1" t="s">
        <v>92</v>
      </c>
      <c r="AD58" s="1">
        <f t="shared" si="8"/>
        <v>69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271.68299999999999</v>
      </c>
      <c r="D59" s="1">
        <v>168.81700000000001</v>
      </c>
      <c r="E59" s="1">
        <v>231.136</v>
      </c>
      <c r="F59" s="1">
        <v>205.06</v>
      </c>
      <c r="G59" s="6">
        <v>1</v>
      </c>
      <c r="H59" s="1">
        <v>40</v>
      </c>
      <c r="I59" s="1" t="s">
        <v>32</v>
      </c>
      <c r="J59" s="1">
        <v>227.1</v>
      </c>
      <c r="K59" s="1">
        <f t="shared" si="20"/>
        <v>4.0360000000000014</v>
      </c>
      <c r="L59" s="1"/>
      <c r="M59" s="1"/>
      <c r="N59" s="1"/>
      <c r="O59" s="1">
        <f t="shared" si="21"/>
        <v>46.227199999999996</v>
      </c>
      <c r="P59" s="5">
        <f t="shared" si="26"/>
        <v>280.32559999999995</v>
      </c>
      <c r="Q59" s="5">
        <f t="shared" si="27"/>
        <v>280.32559999999995</v>
      </c>
      <c r="R59" s="5"/>
      <c r="S59" s="5"/>
      <c r="T59" s="1"/>
      <c r="U59" s="1">
        <f t="shared" si="6"/>
        <v>10.5</v>
      </c>
      <c r="V59" s="1">
        <f t="shared" si="7"/>
        <v>4.4359165166828189</v>
      </c>
      <c r="W59" s="1">
        <v>35.6798</v>
      </c>
      <c r="X59" s="1">
        <v>29.968800000000002</v>
      </c>
      <c r="Y59" s="1">
        <v>30.112400000000001</v>
      </c>
      <c r="Z59" s="1">
        <v>40.991999999999997</v>
      </c>
      <c r="AA59" s="1">
        <v>38.717200000000012</v>
      </c>
      <c r="AB59" s="1">
        <v>32.184399999999997</v>
      </c>
      <c r="AC59" s="1"/>
      <c r="AD59" s="1">
        <f t="shared" si="8"/>
        <v>280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39</v>
      </c>
      <c r="C60" s="1">
        <v>1034</v>
      </c>
      <c r="D60" s="1">
        <v>2034</v>
      </c>
      <c r="E60" s="1">
        <v>942</v>
      </c>
      <c r="F60" s="1">
        <v>2007</v>
      </c>
      <c r="G60" s="6">
        <v>0.4</v>
      </c>
      <c r="H60" s="1">
        <v>40</v>
      </c>
      <c r="I60" s="1" t="s">
        <v>32</v>
      </c>
      <c r="J60" s="1">
        <v>953</v>
      </c>
      <c r="K60" s="1">
        <f t="shared" si="20"/>
        <v>-11</v>
      </c>
      <c r="L60" s="1"/>
      <c r="M60" s="1"/>
      <c r="N60" s="1"/>
      <c r="O60" s="1">
        <f t="shared" si="21"/>
        <v>188.4</v>
      </c>
      <c r="P60" s="5">
        <f>11*O60-F60</f>
        <v>65.400000000000091</v>
      </c>
      <c r="Q60" s="5">
        <f t="shared" si="27"/>
        <v>65.400000000000091</v>
      </c>
      <c r="R60" s="5"/>
      <c r="S60" s="5"/>
      <c r="T60" s="1"/>
      <c r="U60" s="1">
        <f t="shared" si="6"/>
        <v>11</v>
      </c>
      <c r="V60" s="1">
        <f t="shared" si="7"/>
        <v>10.652866242038217</v>
      </c>
      <c r="W60" s="1">
        <v>201</v>
      </c>
      <c r="X60" s="1">
        <v>176.8</v>
      </c>
      <c r="Y60" s="1">
        <v>168.2</v>
      </c>
      <c r="Z60" s="1">
        <v>164.4</v>
      </c>
      <c r="AA60" s="1">
        <v>142.4</v>
      </c>
      <c r="AB60" s="1">
        <v>128.19999999999999</v>
      </c>
      <c r="AC60" s="1"/>
      <c r="AD60" s="1">
        <f t="shared" si="8"/>
        <v>26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39</v>
      </c>
      <c r="C61" s="1">
        <v>1377</v>
      </c>
      <c r="D61" s="1">
        <v>1650</v>
      </c>
      <c r="E61" s="1">
        <v>952</v>
      </c>
      <c r="F61" s="1">
        <v>1956</v>
      </c>
      <c r="G61" s="6">
        <v>0.4</v>
      </c>
      <c r="H61" s="1">
        <v>45</v>
      </c>
      <c r="I61" s="1" t="s">
        <v>32</v>
      </c>
      <c r="J61" s="1">
        <v>961</v>
      </c>
      <c r="K61" s="1">
        <f t="shared" si="20"/>
        <v>-9</v>
      </c>
      <c r="L61" s="1"/>
      <c r="M61" s="1"/>
      <c r="N61" s="1"/>
      <c r="O61" s="1">
        <f t="shared" si="21"/>
        <v>190.4</v>
      </c>
      <c r="P61" s="5">
        <f t="shared" si="26"/>
        <v>43.200000000000045</v>
      </c>
      <c r="Q61" s="5">
        <f t="shared" si="27"/>
        <v>43.200000000000045</v>
      </c>
      <c r="R61" s="5"/>
      <c r="S61" s="5"/>
      <c r="T61" s="1"/>
      <c r="U61" s="1">
        <f t="shared" si="6"/>
        <v>10.5</v>
      </c>
      <c r="V61" s="1">
        <f t="shared" si="7"/>
        <v>10.273109243697478</v>
      </c>
      <c r="W61" s="1">
        <v>198.8</v>
      </c>
      <c r="X61" s="1">
        <v>204.8</v>
      </c>
      <c r="Y61" s="1">
        <v>203.2</v>
      </c>
      <c r="Z61" s="1">
        <v>207.4</v>
      </c>
      <c r="AA61" s="1">
        <v>188.8</v>
      </c>
      <c r="AB61" s="1">
        <v>173.4</v>
      </c>
      <c r="AC61" s="1" t="s">
        <v>92</v>
      </c>
      <c r="AD61" s="1">
        <f t="shared" si="8"/>
        <v>17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39</v>
      </c>
      <c r="C62" s="1">
        <v>845</v>
      </c>
      <c r="D62" s="1">
        <v>564</v>
      </c>
      <c r="E62" s="1">
        <v>607</v>
      </c>
      <c r="F62" s="1">
        <v>719</v>
      </c>
      <c r="G62" s="6">
        <v>0.4</v>
      </c>
      <c r="H62" s="1">
        <v>40</v>
      </c>
      <c r="I62" s="1" t="s">
        <v>32</v>
      </c>
      <c r="J62" s="1">
        <v>621</v>
      </c>
      <c r="K62" s="1">
        <f t="shared" si="20"/>
        <v>-14</v>
      </c>
      <c r="L62" s="1"/>
      <c r="M62" s="1"/>
      <c r="N62" s="1"/>
      <c r="O62" s="1">
        <f t="shared" si="21"/>
        <v>121.4</v>
      </c>
      <c r="P62" s="5">
        <f t="shared" si="26"/>
        <v>555.70000000000005</v>
      </c>
      <c r="Q62" s="5">
        <f t="shared" si="27"/>
        <v>555.70000000000005</v>
      </c>
      <c r="R62" s="5"/>
      <c r="S62" s="5"/>
      <c r="T62" s="1"/>
      <c r="U62" s="1">
        <f t="shared" si="6"/>
        <v>10.5</v>
      </c>
      <c r="V62" s="1">
        <f t="shared" si="7"/>
        <v>5.9225700164744639</v>
      </c>
      <c r="W62" s="1">
        <v>103.2</v>
      </c>
      <c r="X62" s="1">
        <v>114.4</v>
      </c>
      <c r="Y62" s="1">
        <v>127</v>
      </c>
      <c r="Z62" s="1">
        <v>122.2</v>
      </c>
      <c r="AA62" s="1">
        <v>85.2</v>
      </c>
      <c r="AB62" s="1">
        <v>77.2</v>
      </c>
      <c r="AC62" s="1"/>
      <c r="AD62" s="1">
        <f t="shared" si="8"/>
        <v>222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31</v>
      </c>
      <c r="C63" s="1">
        <v>651.02</v>
      </c>
      <c r="D63" s="1">
        <v>465.77800000000002</v>
      </c>
      <c r="E63" s="1">
        <v>511.697</v>
      </c>
      <c r="F63" s="1">
        <v>535.37199999999996</v>
      </c>
      <c r="G63" s="6">
        <v>1</v>
      </c>
      <c r="H63" s="1">
        <v>50</v>
      </c>
      <c r="I63" s="1" t="s">
        <v>32</v>
      </c>
      <c r="J63" s="1">
        <v>490.25</v>
      </c>
      <c r="K63" s="1">
        <f t="shared" si="20"/>
        <v>21.447000000000003</v>
      </c>
      <c r="L63" s="1"/>
      <c r="M63" s="1"/>
      <c r="N63" s="1"/>
      <c r="O63" s="1">
        <f t="shared" si="21"/>
        <v>102.3394</v>
      </c>
      <c r="P63" s="5">
        <v>650</v>
      </c>
      <c r="Q63" s="5">
        <f t="shared" si="27"/>
        <v>450</v>
      </c>
      <c r="R63" s="5">
        <v>200</v>
      </c>
      <c r="S63" s="5"/>
      <c r="T63" s="1"/>
      <c r="U63" s="1">
        <f t="shared" si="6"/>
        <v>11.582753074573429</v>
      </c>
      <c r="V63" s="1">
        <f t="shared" si="7"/>
        <v>5.2313380770260522</v>
      </c>
      <c r="W63" s="1">
        <v>77.378</v>
      </c>
      <c r="X63" s="1">
        <v>79.814599999999999</v>
      </c>
      <c r="Y63" s="1">
        <v>96.627600000000001</v>
      </c>
      <c r="Z63" s="1">
        <v>87.626400000000004</v>
      </c>
      <c r="AA63" s="1">
        <v>94.689599999999999</v>
      </c>
      <c r="AB63" s="1">
        <v>96.825999999999993</v>
      </c>
      <c r="AC63" s="1"/>
      <c r="AD63" s="1">
        <f t="shared" si="8"/>
        <v>450</v>
      </c>
      <c r="AE63" s="1">
        <f t="shared" si="9"/>
        <v>200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31</v>
      </c>
      <c r="C64" s="1">
        <v>913.75699999999995</v>
      </c>
      <c r="D64" s="1">
        <v>538.27099999999996</v>
      </c>
      <c r="E64" s="1">
        <v>572.09199999999998</v>
      </c>
      <c r="F64" s="1">
        <v>820.77499999999998</v>
      </c>
      <c r="G64" s="6">
        <v>1</v>
      </c>
      <c r="H64" s="1">
        <v>50</v>
      </c>
      <c r="I64" s="1" t="s">
        <v>32</v>
      </c>
      <c r="J64" s="1">
        <v>549.9</v>
      </c>
      <c r="K64" s="1">
        <f t="shared" si="20"/>
        <v>22.192000000000007</v>
      </c>
      <c r="L64" s="1"/>
      <c r="M64" s="1"/>
      <c r="N64" s="1"/>
      <c r="O64" s="1">
        <f t="shared" si="21"/>
        <v>114.41839999999999</v>
      </c>
      <c r="P64" s="5">
        <v>450</v>
      </c>
      <c r="Q64" s="5">
        <f t="shared" si="27"/>
        <v>450</v>
      </c>
      <c r="R64" s="5"/>
      <c r="S64" s="5"/>
      <c r="T64" s="1"/>
      <c r="U64" s="1">
        <f t="shared" si="6"/>
        <v>11.106386735000665</v>
      </c>
      <c r="V64" s="1">
        <f t="shared" si="7"/>
        <v>7.1734528712165178</v>
      </c>
      <c r="W64" s="1">
        <v>102.9526</v>
      </c>
      <c r="X64" s="1">
        <v>98.894599999999997</v>
      </c>
      <c r="Y64" s="1">
        <v>112.241</v>
      </c>
      <c r="Z64" s="1">
        <v>122.4614</v>
      </c>
      <c r="AA64" s="1">
        <v>136.6738</v>
      </c>
      <c r="AB64" s="1">
        <v>116.74299999999999</v>
      </c>
      <c r="AC64" s="1"/>
      <c r="AD64" s="1">
        <f t="shared" si="8"/>
        <v>450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31</v>
      </c>
      <c r="C65" s="1">
        <v>322.36</v>
      </c>
      <c r="D65" s="1">
        <v>797.13800000000003</v>
      </c>
      <c r="E65" s="1">
        <v>310.68799999999999</v>
      </c>
      <c r="F65" s="1">
        <v>738.21</v>
      </c>
      <c r="G65" s="6">
        <v>1</v>
      </c>
      <c r="H65" s="1">
        <v>55</v>
      </c>
      <c r="I65" s="1" t="s">
        <v>32</v>
      </c>
      <c r="J65" s="1">
        <v>297.60000000000002</v>
      </c>
      <c r="K65" s="1">
        <f t="shared" si="20"/>
        <v>13.087999999999965</v>
      </c>
      <c r="L65" s="1"/>
      <c r="M65" s="1"/>
      <c r="N65" s="1"/>
      <c r="O65" s="1">
        <f t="shared" si="21"/>
        <v>62.137599999999999</v>
      </c>
      <c r="P65" s="5"/>
      <c r="Q65" s="5">
        <f t="shared" si="24"/>
        <v>0</v>
      </c>
      <c r="R65" s="5"/>
      <c r="S65" s="5"/>
      <c r="T65" s="1"/>
      <c r="U65" s="1">
        <f t="shared" si="6"/>
        <v>11.880246420846637</v>
      </c>
      <c r="V65" s="1">
        <f t="shared" si="7"/>
        <v>11.880246420846637</v>
      </c>
      <c r="W65" s="1">
        <v>80.027799999999999</v>
      </c>
      <c r="X65" s="1">
        <v>82.627800000000008</v>
      </c>
      <c r="Y65" s="1">
        <v>55.572799999999987</v>
      </c>
      <c r="Z65" s="1">
        <v>51.497999999999998</v>
      </c>
      <c r="AA65" s="1">
        <v>70.742800000000003</v>
      </c>
      <c r="AB65" s="1">
        <v>71.879199999999997</v>
      </c>
      <c r="AC65" s="14" t="s">
        <v>41</v>
      </c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103</v>
      </c>
      <c r="B66" s="16" t="s">
        <v>31</v>
      </c>
      <c r="C66" s="16"/>
      <c r="D66" s="16"/>
      <c r="E66" s="16"/>
      <c r="F66" s="16"/>
      <c r="G66" s="17">
        <v>0</v>
      </c>
      <c r="H66" s="16" t="e">
        <v>#N/A</v>
      </c>
      <c r="I66" s="16" t="s">
        <v>32</v>
      </c>
      <c r="J66" s="16"/>
      <c r="K66" s="16">
        <f t="shared" si="20"/>
        <v>0</v>
      </c>
      <c r="L66" s="16"/>
      <c r="M66" s="16"/>
      <c r="N66" s="16"/>
      <c r="O66" s="16">
        <f t="shared" si="21"/>
        <v>0</v>
      </c>
      <c r="P66" s="18"/>
      <c r="Q66" s="18"/>
      <c r="R66" s="18"/>
      <c r="S66" s="18"/>
      <c r="T66" s="16"/>
      <c r="U66" s="16" t="e">
        <f t="shared" si="6"/>
        <v>#DIV/0!</v>
      </c>
      <c r="V66" s="16" t="e">
        <f t="shared" si="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 t="s">
        <v>104</v>
      </c>
      <c r="AD66" s="16">
        <f t="shared" si="8"/>
        <v>0</v>
      </c>
      <c r="AE66" s="16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105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20"/>
        <v>0</v>
      </c>
      <c r="L67" s="16"/>
      <c r="M67" s="16"/>
      <c r="N67" s="16"/>
      <c r="O67" s="16">
        <f t="shared" si="21"/>
        <v>0</v>
      </c>
      <c r="P67" s="18"/>
      <c r="Q67" s="18"/>
      <c r="R67" s="18"/>
      <c r="S67" s="18"/>
      <c r="T67" s="16"/>
      <c r="U67" s="16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 t="s">
        <v>104</v>
      </c>
      <c r="AD67" s="16">
        <f t="shared" si="8"/>
        <v>0</v>
      </c>
      <c r="AE67" s="16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106</v>
      </c>
      <c r="B68" s="16" t="s">
        <v>31</v>
      </c>
      <c r="C68" s="16"/>
      <c r="D68" s="16"/>
      <c r="E68" s="16"/>
      <c r="F68" s="16"/>
      <c r="G68" s="17">
        <v>0</v>
      </c>
      <c r="H68" s="16" t="e">
        <v>#N/A</v>
      </c>
      <c r="I68" s="16" t="s">
        <v>32</v>
      </c>
      <c r="J68" s="16"/>
      <c r="K68" s="16">
        <f t="shared" ref="K68:K96" si="28">E68-J68</f>
        <v>0</v>
      </c>
      <c r="L68" s="16"/>
      <c r="M68" s="16"/>
      <c r="N68" s="16"/>
      <c r="O68" s="16">
        <f t="shared" si="21"/>
        <v>0</v>
      </c>
      <c r="P68" s="18"/>
      <c r="Q68" s="18"/>
      <c r="R68" s="18"/>
      <c r="S68" s="18"/>
      <c r="T68" s="16"/>
      <c r="U68" s="16" t="e">
        <f t="shared" si="6"/>
        <v>#DIV/0!</v>
      </c>
      <c r="V68" s="16" t="e">
        <f t="shared" si="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 t="s">
        <v>104</v>
      </c>
      <c r="AD68" s="16">
        <f t="shared" si="8"/>
        <v>0</v>
      </c>
      <c r="AE68" s="16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107</v>
      </c>
      <c r="B69" s="1" t="s">
        <v>39</v>
      </c>
      <c r="C69" s="1">
        <v>2140</v>
      </c>
      <c r="D69" s="1">
        <v>1986</v>
      </c>
      <c r="E69" s="1">
        <v>1458</v>
      </c>
      <c r="F69" s="1">
        <v>2513</v>
      </c>
      <c r="G69" s="6">
        <v>0.4</v>
      </c>
      <c r="H69" s="1">
        <v>45</v>
      </c>
      <c r="I69" s="1" t="s">
        <v>32</v>
      </c>
      <c r="J69" s="1">
        <v>1471</v>
      </c>
      <c r="K69" s="1">
        <f t="shared" si="28"/>
        <v>-13</v>
      </c>
      <c r="L69" s="1"/>
      <c r="M69" s="1"/>
      <c r="N69" s="1"/>
      <c r="O69" s="1">
        <f t="shared" si="21"/>
        <v>291.60000000000002</v>
      </c>
      <c r="P69" s="5">
        <f t="shared" ref="P69:P74" si="29">10.5*O69-F69</f>
        <v>548.80000000000018</v>
      </c>
      <c r="Q69" s="5">
        <f t="shared" ref="Q69:Q75" si="30">P69-R69</f>
        <v>548.80000000000018</v>
      </c>
      <c r="R69" s="5"/>
      <c r="S69" s="5"/>
      <c r="T69" s="1"/>
      <c r="U69" s="1">
        <f t="shared" si="6"/>
        <v>10.5</v>
      </c>
      <c r="V69" s="1">
        <f t="shared" si="7"/>
        <v>8.6179698216735243</v>
      </c>
      <c r="W69" s="1">
        <v>283.2</v>
      </c>
      <c r="X69" s="1">
        <v>265.2</v>
      </c>
      <c r="Y69" s="1">
        <v>314.39999999999998</v>
      </c>
      <c r="Z69" s="1">
        <v>304.39999999999998</v>
      </c>
      <c r="AA69" s="1">
        <v>258</v>
      </c>
      <c r="AB69" s="1">
        <v>243.4</v>
      </c>
      <c r="AC69" s="1" t="s">
        <v>92</v>
      </c>
      <c r="AD69" s="1">
        <f t="shared" si="8"/>
        <v>220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31</v>
      </c>
      <c r="C70" s="1">
        <v>106.901</v>
      </c>
      <c r="D70" s="1">
        <v>159.29300000000001</v>
      </c>
      <c r="E70" s="1">
        <v>101.14100000000001</v>
      </c>
      <c r="F70" s="1">
        <v>150.41399999999999</v>
      </c>
      <c r="G70" s="6">
        <v>1</v>
      </c>
      <c r="H70" s="1" t="e">
        <v>#N/A</v>
      </c>
      <c r="I70" s="1" t="s">
        <v>32</v>
      </c>
      <c r="J70" s="1">
        <v>99.5</v>
      </c>
      <c r="K70" s="1">
        <f t="shared" si="28"/>
        <v>1.6410000000000053</v>
      </c>
      <c r="L70" s="1"/>
      <c r="M70" s="1"/>
      <c r="N70" s="1"/>
      <c r="O70" s="1">
        <f t="shared" si="21"/>
        <v>20.228200000000001</v>
      </c>
      <c r="P70" s="5">
        <v>80</v>
      </c>
      <c r="Q70" s="5">
        <f t="shared" si="30"/>
        <v>80</v>
      </c>
      <c r="R70" s="5"/>
      <c r="S70" s="5"/>
      <c r="T70" s="1"/>
      <c r="U70" s="1">
        <f t="shared" si="6"/>
        <v>11.390731750724235</v>
      </c>
      <c r="V70" s="1">
        <f t="shared" si="7"/>
        <v>7.4358568730781771</v>
      </c>
      <c r="W70" s="1">
        <v>19.350999999999999</v>
      </c>
      <c r="X70" s="1">
        <v>20.104399999999998</v>
      </c>
      <c r="Y70" s="1">
        <v>17.89</v>
      </c>
      <c r="Z70" s="1">
        <v>16.942399999999999</v>
      </c>
      <c r="AA70" s="1">
        <v>2.4249999999999998</v>
      </c>
      <c r="AB70" s="1">
        <v>7.3066000000000004</v>
      </c>
      <c r="AC70" s="1"/>
      <c r="AD70" s="1">
        <f t="shared" si="8"/>
        <v>80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39</v>
      </c>
      <c r="C71" s="1">
        <v>823</v>
      </c>
      <c r="D71" s="1">
        <v>1428</v>
      </c>
      <c r="E71" s="1">
        <v>783</v>
      </c>
      <c r="F71" s="1">
        <v>1350</v>
      </c>
      <c r="G71" s="6">
        <v>0.35</v>
      </c>
      <c r="H71" s="1">
        <v>40</v>
      </c>
      <c r="I71" s="1" t="s">
        <v>32</v>
      </c>
      <c r="J71" s="1">
        <v>776</v>
      </c>
      <c r="K71" s="1">
        <f t="shared" si="28"/>
        <v>7</v>
      </c>
      <c r="L71" s="1"/>
      <c r="M71" s="1"/>
      <c r="N71" s="1"/>
      <c r="O71" s="1">
        <f t="shared" si="21"/>
        <v>156.6</v>
      </c>
      <c r="P71" s="5">
        <f t="shared" si="29"/>
        <v>294.29999999999995</v>
      </c>
      <c r="Q71" s="5">
        <f t="shared" si="30"/>
        <v>294.29999999999995</v>
      </c>
      <c r="R71" s="5"/>
      <c r="S71" s="5"/>
      <c r="T71" s="1"/>
      <c r="U71" s="1">
        <f t="shared" ref="U71:U108" si="31">(F71+Q71+R71)/O71</f>
        <v>10.5</v>
      </c>
      <c r="V71" s="1">
        <f t="shared" ref="V71:V108" si="32">F71/O71</f>
        <v>8.6206896551724146</v>
      </c>
      <c r="W71" s="1">
        <v>141.4</v>
      </c>
      <c r="X71" s="1">
        <v>108.8</v>
      </c>
      <c r="Y71" s="1">
        <v>114</v>
      </c>
      <c r="Z71" s="1">
        <v>114.6</v>
      </c>
      <c r="AA71" s="1">
        <v>96.8</v>
      </c>
      <c r="AB71" s="1">
        <v>93</v>
      </c>
      <c r="AC71" s="1"/>
      <c r="AD71" s="1">
        <f t="shared" ref="AD71:AD108" si="33">ROUND(Q71*G71,0)</f>
        <v>103</v>
      </c>
      <c r="AE71" s="1">
        <f t="shared" ref="AE71:AE108" si="34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39</v>
      </c>
      <c r="C72" s="1">
        <v>390</v>
      </c>
      <c r="D72" s="1">
        <v>310</v>
      </c>
      <c r="E72" s="1">
        <v>226</v>
      </c>
      <c r="F72" s="1">
        <v>442</v>
      </c>
      <c r="G72" s="6">
        <v>0.4</v>
      </c>
      <c r="H72" s="1">
        <v>50</v>
      </c>
      <c r="I72" s="1" t="s">
        <v>32</v>
      </c>
      <c r="J72" s="1">
        <v>223</v>
      </c>
      <c r="K72" s="1">
        <f t="shared" si="28"/>
        <v>3</v>
      </c>
      <c r="L72" s="1"/>
      <c r="M72" s="1"/>
      <c r="N72" s="1"/>
      <c r="O72" s="1">
        <f t="shared" si="21"/>
        <v>45.2</v>
      </c>
      <c r="P72" s="5">
        <f>11*O72-F72</f>
        <v>55.200000000000045</v>
      </c>
      <c r="Q72" s="5">
        <f t="shared" si="30"/>
        <v>55.200000000000045</v>
      </c>
      <c r="R72" s="5"/>
      <c r="S72" s="5"/>
      <c r="T72" s="1"/>
      <c r="U72" s="1">
        <f t="shared" si="31"/>
        <v>11</v>
      </c>
      <c r="V72" s="1">
        <f t="shared" si="32"/>
        <v>9.7787610619469021</v>
      </c>
      <c r="W72" s="1">
        <v>33.799999999999997</v>
      </c>
      <c r="X72" s="1">
        <v>36.4</v>
      </c>
      <c r="Y72" s="1">
        <v>58.2</v>
      </c>
      <c r="Z72" s="1">
        <v>48.2</v>
      </c>
      <c r="AA72" s="1">
        <v>34</v>
      </c>
      <c r="AB72" s="1">
        <v>42.6</v>
      </c>
      <c r="AC72" s="1"/>
      <c r="AD72" s="1">
        <f t="shared" si="33"/>
        <v>22</v>
      </c>
      <c r="AE72" s="1">
        <f t="shared" si="3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39</v>
      </c>
      <c r="C73" s="1">
        <v>482</v>
      </c>
      <c r="D73" s="1">
        <v>210</v>
      </c>
      <c r="E73" s="1">
        <v>298</v>
      </c>
      <c r="F73" s="1">
        <v>322</v>
      </c>
      <c r="G73" s="6">
        <v>0.45</v>
      </c>
      <c r="H73" s="1">
        <v>45</v>
      </c>
      <c r="I73" s="1" t="s">
        <v>32</v>
      </c>
      <c r="J73" s="1">
        <v>298</v>
      </c>
      <c r="K73" s="1">
        <f t="shared" si="28"/>
        <v>0</v>
      </c>
      <c r="L73" s="1"/>
      <c r="M73" s="1"/>
      <c r="N73" s="1"/>
      <c r="O73" s="1">
        <f t="shared" ref="O73:O108" si="35">E73/5</f>
        <v>59.6</v>
      </c>
      <c r="P73" s="5">
        <f t="shared" si="29"/>
        <v>303.80000000000007</v>
      </c>
      <c r="Q73" s="5">
        <f t="shared" si="30"/>
        <v>303.80000000000007</v>
      </c>
      <c r="R73" s="5"/>
      <c r="S73" s="5"/>
      <c r="T73" s="1"/>
      <c r="U73" s="1">
        <f t="shared" si="31"/>
        <v>10.500000000000002</v>
      </c>
      <c r="V73" s="1">
        <f t="shared" si="32"/>
        <v>5.4026845637583891</v>
      </c>
      <c r="W73" s="1">
        <v>45.4</v>
      </c>
      <c r="X73" s="1">
        <v>43.8</v>
      </c>
      <c r="Y73" s="1">
        <v>51.8</v>
      </c>
      <c r="Z73" s="1">
        <v>57.4</v>
      </c>
      <c r="AA73" s="1">
        <v>58.8</v>
      </c>
      <c r="AB73" s="1">
        <v>52.2</v>
      </c>
      <c r="AC73" s="1"/>
      <c r="AD73" s="1">
        <f t="shared" si="33"/>
        <v>137</v>
      </c>
      <c r="AE73" s="1">
        <f t="shared" si="3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39</v>
      </c>
      <c r="C74" s="1">
        <v>156</v>
      </c>
      <c r="D74" s="1">
        <v>312</v>
      </c>
      <c r="E74" s="1">
        <v>179</v>
      </c>
      <c r="F74" s="1">
        <v>238</v>
      </c>
      <c r="G74" s="6">
        <v>0.4</v>
      </c>
      <c r="H74" s="1">
        <v>40</v>
      </c>
      <c r="I74" s="1" t="s">
        <v>32</v>
      </c>
      <c r="J74" s="1">
        <v>176</v>
      </c>
      <c r="K74" s="1">
        <f t="shared" si="28"/>
        <v>3</v>
      </c>
      <c r="L74" s="1"/>
      <c r="M74" s="1"/>
      <c r="N74" s="1"/>
      <c r="O74" s="1">
        <f t="shared" si="35"/>
        <v>35.799999999999997</v>
      </c>
      <c r="P74" s="5">
        <f t="shared" si="29"/>
        <v>137.89999999999998</v>
      </c>
      <c r="Q74" s="5">
        <f t="shared" si="30"/>
        <v>137.89999999999998</v>
      </c>
      <c r="R74" s="5"/>
      <c r="S74" s="5"/>
      <c r="T74" s="1"/>
      <c r="U74" s="1">
        <f t="shared" si="31"/>
        <v>10.5</v>
      </c>
      <c r="V74" s="1">
        <f t="shared" si="32"/>
        <v>6.6480446927374306</v>
      </c>
      <c r="W74" s="1">
        <v>32</v>
      </c>
      <c r="X74" s="1">
        <v>37.4</v>
      </c>
      <c r="Y74" s="1">
        <v>31.2</v>
      </c>
      <c r="Z74" s="1">
        <v>28</v>
      </c>
      <c r="AA74" s="1">
        <v>31.8</v>
      </c>
      <c r="AB74" s="1">
        <v>28.6</v>
      </c>
      <c r="AC74" s="1"/>
      <c r="AD74" s="1">
        <f t="shared" si="33"/>
        <v>55</v>
      </c>
      <c r="AE74" s="1">
        <f t="shared" si="3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31</v>
      </c>
      <c r="C75" s="1">
        <v>366.51299999999998</v>
      </c>
      <c r="D75" s="1">
        <v>148.21899999999999</v>
      </c>
      <c r="E75" s="1">
        <v>319.24</v>
      </c>
      <c r="F75" s="1">
        <v>175.25399999999999</v>
      </c>
      <c r="G75" s="6">
        <v>1</v>
      </c>
      <c r="H75" s="1">
        <v>40</v>
      </c>
      <c r="I75" s="1" t="s">
        <v>32</v>
      </c>
      <c r="J75" s="1">
        <v>314.89999999999998</v>
      </c>
      <c r="K75" s="1">
        <f t="shared" si="28"/>
        <v>4.3400000000000318</v>
      </c>
      <c r="L75" s="1"/>
      <c r="M75" s="1"/>
      <c r="N75" s="1"/>
      <c r="O75" s="1">
        <f t="shared" si="35"/>
        <v>63.847999999999999</v>
      </c>
      <c r="P75" s="5">
        <f>10*O75-F75</f>
        <v>463.226</v>
      </c>
      <c r="Q75" s="5">
        <f t="shared" si="30"/>
        <v>463.226</v>
      </c>
      <c r="R75" s="5"/>
      <c r="S75" s="5"/>
      <c r="T75" s="1"/>
      <c r="U75" s="1">
        <f t="shared" si="31"/>
        <v>10</v>
      </c>
      <c r="V75" s="1">
        <f t="shared" si="32"/>
        <v>2.7448627991479762</v>
      </c>
      <c r="W75" s="1">
        <v>37.722200000000001</v>
      </c>
      <c r="X75" s="1">
        <v>34.897799999999997</v>
      </c>
      <c r="Y75" s="1">
        <v>34.927</v>
      </c>
      <c r="Z75" s="1">
        <v>46.473999999999997</v>
      </c>
      <c r="AA75" s="1">
        <v>43.9208</v>
      </c>
      <c r="AB75" s="1">
        <v>36.025399999999998</v>
      </c>
      <c r="AC75" s="1"/>
      <c r="AD75" s="1">
        <f t="shared" si="33"/>
        <v>463</v>
      </c>
      <c r="AE75" s="1">
        <f t="shared" si="3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31</v>
      </c>
      <c r="C76" s="1">
        <v>240.679</v>
      </c>
      <c r="D76" s="1">
        <v>479.22399999999999</v>
      </c>
      <c r="E76" s="1">
        <v>200.108</v>
      </c>
      <c r="F76" s="1">
        <v>488.69499999999999</v>
      </c>
      <c r="G76" s="6">
        <v>1</v>
      </c>
      <c r="H76" s="1">
        <v>30</v>
      </c>
      <c r="I76" s="1" t="s">
        <v>32</v>
      </c>
      <c r="J76" s="1">
        <v>200.7</v>
      </c>
      <c r="K76" s="1">
        <f t="shared" si="28"/>
        <v>-0.59199999999998454</v>
      </c>
      <c r="L76" s="1"/>
      <c r="M76" s="1"/>
      <c r="N76" s="1"/>
      <c r="O76" s="1">
        <f t="shared" si="35"/>
        <v>40.021599999999999</v>
      </c>
      <c r="P76" s="5"/>
      <c r="Q76" s="5">
        <f t="shared" ref="Q76:Q82" si="36">P76</f>
        <v>0</v>
      </c>
      <c r="R76" s="5"/>
      <c r="S76" s="5"/>
      <c r="T76" s="1"/>
      <c r="U76" s="1">
        <f t="shared" si="31"/>
        <v>12.210781178163792</v>
      </c>
      <c r="V76" s="1">
        <f t="shared" si="32"/>
        <v>12.210781178163792</v>
      </c>
      <c r="W76" s="1">
        <v>48.522199999999998</v>
      </c>
      <c r="X76" s="1">
        <v>43.8264</v>
      </c>
      <c r="Y76" s="1">
        <v>39.872799999999998</v>
      </c>
      <c r="Z76" s="1">
        <v>41.887</v>
      </c>
      <c r="AA76" s="1">
        <v>35.186599999999999</v>
      </c>
      <c r="AB76" s="1">
        <v>41.143000000000001</v>
      </c>
      <c r="AC76" s="1" t="s">
        <v>92</v>
      </c>
      <c r="AD76" s="1">
        <f t="shared" si="33"/>
        <v>0</v>
      </c>
      <c r="AE76" s="1">
        <f t="shared" si="3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39</v>
      </c>
      <c r="C77" s="1">
        <v>664</v>
      </c>
      <c r="D77" s="1">
        <v>300</v>
      </c>
      <c r="E77" s="1">
        <v>339</v>
      </c>
      <c r="F77" s="1">
        <v>601</v>
      </c>
      <c r="G77" s="6">
        <v>0.45</v>
      </c>
      <c r="H77" s="1">
        <v>50</v>
      </c>
      <c r="I77" s="1" t="s">
        <v>32</v>
      </c>
      <c r="J77" s="1">
        <v>359</v>
      </c>
      <c r="K77" s="1">
        <f t="shared" si="28"/>
        <v>-20</v>
      </c>
      <c r="L77" s="1"/>
      <c r="M77" s="1"/>
      <c r="N77" s="1"/>
      <c r="O77" s="1">
        <f t="shared" si="35"/>
        <v>67.8</v>
      </c>
      <c r="P77" s="5">
        <v>160</v>
      </c>
      <c r="Q77" s="5">
        <f t="shared" ref="Q77:Q81" si="37">P77-R77</f>
        <v>160</v>
      </c>
      <c r="R77" s="5"/>
      <c r="S77" s="5"/>
      <c r="T77" s="1"/>
      <c r="U77" s="1">
        <f t="shared" si="31"/>
        <v>11.224188790560472</v>
      </c>
      <c r="V77" s="1">
        <f t="shared" si="32"/>
        <v>8.8643067846607675</v>
      </c>
      <c r="W77" s="1">
        <v>60.8</v>
      </c>
      <c r="X77" s="1">
        <v>52.6</v>
      </c>
      <c r="Y77" s="1">
        <v>82</v>
      </c>
      <c r="Z77" s="1">
        <v>80.8</v>
      </c>
      <c r="AA77" s="1">
        <v>53.8</v>
      </c>
      <c r="AB77" s="1">
        <v>59.6</v>
      </c>
      <c r="AC77" s="1" t="s">
        <v>116</v>
      </c>
      <c r="AD77" s="1">
        <f t="shared" si="33"/>
        <v>72</v>
      </c>
      <c r="AE77" s="1">
        <f t="shared" si="3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31</v>
      </c>
      <c r="C78" s="1">
        <v>1098.758</v>
      </c>
      <c r="D78" s="1">
        <v>586.95299999999997</v>
      </c>
      <c r="E78" s="1">
        <v>674.15499999999997</v>
      </c>
      <c r="F78" s="1">
        <v>936.029</v>
      </c>
      <c r="G78" s="6">
        <v>1</v>
      </c>
      <c r="H78" s="1">
        <v>50</v>
      </c>
      <c r="I78" s="1" t="s">
        <v>32</v>
      </c>
      <c r="J78" s="1">
        <v>627.20000000000005</v>
      </c>
      <c r="K78" s="1">
        <f t="shared" si="28"/>
        <v>46.954999999999927</v>
      </c>
      <c r="L78" s="1"/>
      <c r="M78" s="1"/>
      <c r="N78" s="1"/>
      <c r="O78" s="1">
        <f t="shared" si="35"/>
        <v>134.83099999999999</v>
      </c>
      <c r="P78" s="5">
        <v>550</v>
      </c>
      <c r="Q78" s="5">
        <f t="shared" si="37"/>
        <v>550</v>
      </c>
      <c r="R78" s="5"/>
      <c r="S78" s="5"/>
      <c r="T78" s="1"/>
      <c r="U78" s="1">
        <f t="shared" si="31"/>
        <v>11.021419406516307</v>
      </c>
      <c r="V78" s="1">
        <f t="shared" si="32"/>
        <v>6.9422388026492428</v>
      </c>
      <c r="W78" s="1">
        <v>118.05459999999999</v>
      </c>
      <c r="X78" s="1">
        <v>114.4324</v>
      </c>
      <c r="Y78" s="1">
        <v>141.5538</v>
      </c>
      <c r="Z78" s="1">
        <v>144.19139999999999</v>
      </c>
      <c r="AA78" s="1">
        <v>160.86340000000001</v>
      </c>
      <c r="AB78" s="1">
        <v>149.495</v>
      </c>
      <c r="AC78" s="1"/>
      <c r="AD78" s="1">
        <f t="shared" si="33"/>
        <v>550</v>
      </c>
      <c r="AE78" s="1">
        <f t="shared" si="3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31</v>
      </c>
      <c r="C79" s="1">
        <v>236.09399999999999</v>
      </c>
      <c r="D79" s="1"/>
      <c r="E79" s="1">
        <v>75.290000000000006</v>
      </c>
      <c r="F79" s="1">
        <v>155.33199999999999</v>
      </c>
      <c r="G79" s="6">
        <v>1</v>
      </c>
      <c r="H79" s="1">
        <v>50</v>
      </c>
      <c r="I79" s="1" t="s">
        <v>32</v>
      </c>
      <c r="J79" s="1">
        <v>70.099999999999994</v>
      </c>
      <c r="K79" s="1">
        <f t="shared" si="28"/>
        <v>5.1900000000000119</v>
      </c>
      <c r="L79" s="1"/>
      <c r="M79" s="1"/>
      <c r="N79" s="1"/>
      <c r="O79" s="1">
        <f t="shared" si="35"/>
        <v>15.058000000000002</v>
      </c>
      <c r="P79" s="5">
        <f t="shared" ref="P79" si="38">11*O79-F79</f>
        <v>10.306000000000012</v>
      </c>
      <c r="Q79" s="5">
        <f t="shared" si="37"/>
        <v>10.306000000000012</v>
      </c>
      <c r="R79" s="5"/>
      <c r="S79" s="5"/>
      <c r="T79" s="1"/>
      <c r="U79" s="1">
        <f t="shared" si="31"/>
        <v>11</v>
      </c>
      <c r="V79" s="1">
        <f t="shared" si="32"/>
        <v>10.315579758268029</v>
      </c>
      <c r="W79" s="1">
        <v>18.868200000000002</v>
      </c>
      <c r="X79" s="1">
        <v>18.469200000000001</v>
      </c>
      <c r="Y79" s="1">
        <v>19.4482</v>
      </c>
      <c r="Z79" s="1">
        <v>28.431000000000001</v>
      </c>
      <c r="AA79" s="1">
        <v>33.386000000000003</v>
      </c>
      <c r="AB79" s="1">
        <v>24.537600000000001</v>
      </c>
      <c r="AC79" s="1"/>
      <c r="AD79" s="1">
        <f t="shared" si="33"/>
        <v>10</v>
      </c>
      <c r="AE79" s="1">
        <f t="shared" si="3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39</v>
      </c>
      <c r="C80" s="1">
        <v>1065</v>
      </c>
      <c r="D80" s="1">
        <v>1182</v>
      </c>
      <c r="E80" s="1">
        <v>868</v>
      </c>
      <c r="F80" s="1">
        <v>1186</v>
      </c>
      <c r="G80" s="6">
        <v>0.4</v>
      </c>
      <c r="H80" s="1">
        <v>40</v>
      </c>
      <c r="I80" s="1" t="s">
        <v>32</v>
      </c>
      <c r="J80" s="1">
        <v>873</v>
      </c>
      <c r="K80" s="1">
        <f t="shared" si="28"/>
        <v>-5</v>
      </c>
      <c r="L80" s="1"/>
      <c r="M80" s="1"/>
      <c r="N80" s="1"/>
      <c r="O80" s="1">
        <f t="shared" si="35"/>
        <v>173.6</v>
      </c>
      <c r="P80" s="5">
        <f t="shared" ref="P80:P81" si="39">10.5*O80-F80</f>
        <v>636.79999999999995</v>
      </c>
      <c r="Q80" s="5">
        <f t="shared" si="37"/>
        <v>636.79999999999995</v>
      </c>
      <c r="R80" s="5"/>
      <c r="S80" s="5"/>
      <c r="T80" s="1"/>
      <c r="U80" s="1">
        <f t="shared" si="31"/>
        <v>10.5</v>
      </c>
      <c r="V80" s="1">
        <f t="shared" si="32"/>
        <v>6.8317972350230418</v>
      </c>
      <c r="W80" s="1">
        <v>160.19999999999999</v>
      </c>
      <c r="X80" s="1">
        <v>167.6</v>
      </c>
      <c r="Y80" s="1">
        <v>162</v>
      </c>
      <c r="Z80" s="1">
        <v>155.6</v>
      </c>
      <c r="AA80" s="1">
        <v>143</v>
      </c>
      <c r="AB80" s="1">
        <v>133.4</v>
      </c>
      <c r="AC80" s="1"/>
      <c r="AD80" s="1">
        <f t="shared" si="33"/>
        <v>255</v>
      </c>
      <c r="AE80" s="1">
        <f t="shared" si="3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39</v>
      </c>
      <c r="C81" s="1">
        <v>817</v>
      </c>
      <c r="D81" s="1">
        <v>1344</v>
      </c>
      <c r="E81" s="1">
        <v>740</v>
      </c>
      <c r="F81" s="1">
        <v>1251</v>
      </c>
      <c r="G81" s="6">
        <v>0.4</v>
      </c>
      <c r="H81" s="1">
        <v>40</v>
      </c>
      <c r="I81" s="1" t="s">
        <v>32</v>
      </c>
      <c r="J81" s="1">
        <v>748</v>
      </c>
      <c r="K81" s="1">
        <f t="shared" si="28"/>
        <v>-8</v>
      </c>
      <c r="L81" s="1"/>
      <c r="M81" s="1"/>
      <c r="N81" s="1"/>
      <c r="O81" s="1">
        <f t="shared" si="35"/>
        <v>148</v>
      </c>
      <c r="P81" s="5">
        <f t="shared" si="39"/>
        <v>303</v>
      </c>
      <c r="Q81" s="5">
        <f t="shared" si="37"/>
        <v>303</v>
      </c>
      <c r="R81" s="5"/>
      <c r="S81" s="5"/>
      <c r="T81" s="1"/>
      <c r="U81" s="1">
        <f t="shared" si="31"/>
        <v>10.5</v>
      </c>
      <c r="V81" s="1">
        <f t="shared" si="32"/>
        <v>8.4527027027027035</v>
      </c>
      <c r="W81" s="1">
        <v>157.19999999999999</v>
      </c>
      <c r="X81" s="1">
        <v>165.8</v>
      </c>
      <c r="Y81" s="1">
        <v>144</v>
      </c>
      <c r="Z81" s="1">
        <v>138.80000000000001</v>
      </c>
      <c r="AA81" s="1">
        <v>134.19999999999999</v>
      </c>
      <c r="AB81" s="1">
        <v>126</v>
      </c>
      <c r="AC81" s="1"/>
      <c r="AD81" s="1">
        <f t="shared" si="33"/>
        <v>121</v>
      </c>
      <c r="AE81" s="1">
        <f t="shared" si="3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39</v>
      </c>
      <c r="C82" s="1"/>
      <c r="D82" s="1">
        <v>12</v>
      </c>
      <c r="E82" s="1"/>
      <c r="F82" s="1">
        <v>12</v>
      </c>
      <c r="G82" s="6">
        <v>0.45</v>
      </c>
      <c r="H82" s="1">
        <v>50</v>
      </c>
      <c r="I82" s="1" t="s">
        <v>32</v>
      </c>
      <c r="J82" s="1"/>
      <c r="K82" s="1">
        <f t="shared" si="28"/>
        <v>0</v>
      </c>
      <c r="L82" s="1"/>
      <c r="M82" s="1"/>
      <c r="N82" s="1"/>
      <c r="O82" s="1">
        <f t="shared" si="35"/>
        <v>0</v>
      </c>
      <c r="P82" s="5"/>
      <c r="Q82" s="5">
        <f t="shared" si="36"/>
        <v>0</v>
      </c>
      <c r="R82" s="5"/>
      <c r="S82" s="5"/>
      <c r="T82" s="1"/>
      <c r="U82" s="1" t="e">
        <f t="shared" si="31"/>
        <v>#DIV/0!</v>
      </c>
      <c r="V82" s="1" t="e">
        <f t="shared" si="32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3"/>
        <v>0</v>
      </c>
      <c r="AE82" s="1">
        <f t="shared" si="3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122</v>
      </c>
      <c r="B83" s="11" t="s">
        <v>39</v>
      </c>
      <c r="C83" s="11">
        <v>190</v>
      </c>
      <c r="D83" s="11">
        <v>456</v>
      </c>
      <c r="E83" s="19">
        <v>229</v>
      </c>
      <c r="F83" s="19">
        <v>373</v>
      </c>
      <c r="G83" s="12">
        <v>0</v>
      </c>
      <c r="H83" s="11">
        <v>40</v>
      </c>
      <c r="I83" s="11" t="s">
        <v>40</v>
      </c>
      <c r="J83" s="11">
        <v>234</v>
      </c>
      <c r="K83" s="11">
        <f t="shared" si="28"/>
        <v>-5</v>
      </c>
      <c r="L83" s="11"/>
      <c r="M83" s="11"/>
      <c r="N83" s="11"/>
      <c r="O83" s="11">
        <f t="shared" si="35"/>
        <v>45.8</v>
      </c>
      <c r="P83" s="13"/>
      <c r="Q83" s="13"/>
      <c r="R83" s="13"/>
      <c r="S83" s="13"/>
      <c r="T83" s="11"/>
      <c r="U83" s="11">
        <f t="shared" si="31"/>
        <v>8.14410480349345</v>
      </c>
      <c r="V83" s="11">
        <f t="shared" si="32"/>
        <v>8.14410480349345</v>
      </c>
      <c r="W83" s="11">
        <v>40</v>
      </c>
      <c r="X83" s="11">
        <v>35.4</v>
      </c>
      <c r="Y83" s="11">
        <v>31.4</v>
      </c>
      <c r="Z83" s="11">
        <v>29.2</v>
      </c>
      <c r="AA83" s="11">
        <v>32.4</v>
      </c>
      <c r="AB83" s="11">
        <v>36.200000000000003</v>
      </c>
      <c r="AC83" s="11" t="s">
        <v>123</v>
      </c>
      <c r="AD83" s="11">
        <f t="shared" si="33"/>
        <v>0</v>
      </c>
      <c r="AE83" s="11">
        <f t="shared" si="3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20" t="s">
        <v>124</v>
      </c>
      <c r="B84" s="1" t="s">
        <v>39</v>
      </c>
      <c r="C84" s="1"/>
      <c r="D84" s="1"/>
      <c r="E84" s="19">
        <f>E83</f>
        <v>229</v>
      </c>
      <c r="F84" s="19">
        <f>F83</f>
        <v>373</v>
      </c>
      <c r="G84" s="6">
        <v>0.4</v>
      </c>
      <c r="H84" s="1" t="e">
        <v>#N/A</v>
      </c>
      <c r="I84" s="1" t="s">
        <v>32</v>
      </c>
      <c r="J84" s="1"/>
      <c r="K84" s="1">
        <f t="shared" si="28"/>
        <v>229</v>
      </c>
      <c r="L84" s="1"/>
      <c r="M84" s="1"/>
      <c r="N84" s="1"/>
      <c r="O84" s="1">
        <f t="shared" si="35"/>
        <v>45.8</v>
      </c>
      <c r="P84" s="5">
        <f>11*O84-F84</f>
        <v>130.79999999999995</v>
      </c>
      <c r="Q84" s="5">
        <f t="shared" ref="Q84:Q86" si="40">P84-R84</f>
        <v>130.79999999999995</v>
      </c>
      <c r="R84" s="5"/>
      <c r="S84" s="5"/>
      <c r="T84" s="1"/>
      <c r="U84" s="1">
        <f t="shared" si="31"/>
        <v>11</v>
      </c>
      <c r="V84" s="1">
        <f t="shared" si="32"/>
        <v>8.14410480349345</v>
      </c>
      <c r="W84" s="1">
        <v>40</v>
      </c>
      <c r="X84" s="1">
        <v>35.4</v>
      </c>
      <c r="Y84" s="1">
        <v>31.4</v>
      </c>
      <c r="Z84" s="1">
        <v>29.2</v>
      </c>
      <c r="AA84" s="1">
        <v>32.4</v>
      </c>
      <c r="AB84" s="1">
        <v>36.200000000000003</v>
      </c>
      <c r="AC84" s="1" t="s">
        <v>125</v>
      </c>
      <c r="AD84" s="1">
        <f t="shared" si="33"/>
        <v>52</v>
      </c>
      <c r="AE84" s="1">
        <f t="shared" si="3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31</v>
      </c>
      <c r="C85" s="1">
        <v>498.86399999999998</v>
      </c>
      <c r="D85" s="1">
        <v>799.31500000000005</v>
      </c>
      <c r="E85" s="1">
        <v>639.76400000000001</v>
      </c>
      <c r="F85" s="1">
        <v>608.82899999999995</v>
      </c>
      <c r="G85" s="6">
        <v>1</v>
      </c>
      <c r="H85" s="1">
        <v>40</v>
      </c>
      <c r="I85" s="1" t="s">
        <v>32</v>
      </c>
      <c r="J85" s="1">
        <v>650.97</v>
      </c>
      <c r="K85" s="1">
        <f t="shared" si="28"/>
        <v>-11.206000000000017</v>
      </c>
      <c r="L85" s="1"/>
      <c r="M85" s="1"/>
      <c r="N85" s="1"/>
      <c r="O85" s="1">
        <f t="shared" si="35"/>
        <v>127.9528</v>
      </c>
      <c r="P85" s="5">
        <f t="shared" ref="P85:P86" si="41">10.5*O85-F85</f>
        <v>734.67540000000008</v>
      </c>
      <c r="Q85" s="5">
        <f t="shared" si="40"/>
        <v>734.67540000000008</v>
      </c>
      <c r="R85" s="5"/>
      <c r="S85" s="5"/>
      <c r="T85" s="1"/>
      <c r="U85" s="1">
        <f t="shared" si="31"/>
        <v>10.5</v>
      </c>
      <c r="V85" s="1">
        <f t="shared" si="32"/>
        <v>4.7582311602403387</v>
      </c>
      <c r="W85" s="1">
        <v>95.945999999999998</v>
      </c>
      <c r="X85" s="1">
        <v>106.7978</v>
      </c>
      <c r="Y85" s="1">
        <v>94.742800000000003</v>
      </c>
      <c r="Z85" s="1">
        <v>89.095200000000006</v>
      </c>
      <c r="AA85" s="1">
        <v>77.367800000000003</v>
      </c>
      <c r="AB85" s="1">
        <v>92.106999999999999</v>
      </c>
      <c r="AC85" s="1"/>
      <c r="AD85" s="1">
        <f t="shared" si="33"/>
        <v>735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31</v>
      </c>
      <c r="C86" s="1">
        <v>470.435</v>
      </c>
      <c r="D86" s="1">
        <v>476.61200000000002</v>
      </c>
      <c r="E86" s="1">
        <v>423.52800000000002</v>
      </c>
      <c r="F86" s="1">
        <v>483.65600000000001</v>
      </c>
      <c r="G86" s="6">
        <v>1</v>
      </c>
      <c r="H86" s="1">
        <v>40</v>
      </c>
      <c r="I86" s="1" t="s">
        <v>32</v>
      </c>
      <c r="J86" s="1">
        <v>447.75</v>
      </c>
      <c r="K86" s="1">
        <f t="shared" si="28"/>
        <v>-24.22199999999998</v>
      </c>
      <c r="L86" s="1"/>
      <c r="M86" s="1"/>
      <c r="N86" s="1"/>
      <c r="O86" s="1">
        <f t="shared" si="35"/>
        <v>84.705600000000004</v>
      </c>
      <c r="P86" s="5">
        <f t="shared" si="41"/>
        <v>405.75280000000004</v>
      </c>
      <c r="Q86" s="5">
        <f t="shared" si="40"/>
        <v>405.75280000000004</v>
      </c>
      <c r="R86" s="5"/>
      <c r="S86" s="5"/>
      <c r="T86" s="1"/>
      <c r="U86" s="1">
        <f t="shared" si="31"/>
        <v>10.5</v>
      </c>
      <c r="V86" s="1">
        <f t="shared" si="32"/>
        <v>5.7098468106004798</v>
      </c>
      <c r="W86" s="1">
        <v>67.573599999999999</v>
      </c>
      <c r="X86" s="1">
        <v>73.048199999999994</v>
      </c>
      <c r="Y86" s="1">
        <v>71.834400000000002</v>
      </c>
      <c r="Z86" s="1">
        <v>71.607799999999997</v>
      </c>
      <c r="AA86" s="1">
        <v>60.597999999999999</v>
      </c>
      <c r="AB86" s="1">
        <v>50.364600000000003</v>
      </c>
      <c r="AC86" s="1"/>
      <c r="AD86" s="1">
        <f t="shared" si="33"/>
        <v>406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128</v>
      </c>
      <c r="B87" s="11" t="s">
        <v>39</v>
      </c>
      <c r="C87" s="11">
        <v>3</v>
      </c>
      <c r="D87" s="11"/>
      <c r="E87" s="11">
        <v>2</v>
      </c>
      <c r="F87" s="11"/>
      <c r="G87" s="12">
        <v>0</v>
      </c>
      <c r="H87" s="11">
        <v>35</v>
      </c>
      <c r="I87" s="11" t="s">
        <v>40</v>
      </c>
      <c r="J87" s="11">
        <v>8</v>
      </c>
      <c r="K87" s="11">
        <f t="shared" si="28"/>
        <v>-6</v>
      </c>
      <c r="L87" s="11"/>
      <c r="M87" s="11"/>
      <c r="N87" s="11"/>
      <c r="O87" s="11">
        <f t="shared" si="35"/>
        <v>0.4</v>
      </c>
      <c r="P87" s="13"/>
      <c r="Q87" s="13"/>
      <c r="R87" s="13"/>
      <c r="S87" s="13"/>
      <c r="T87" s="11"/>
      <c r="U87" s="11">
        <f t="shared" si="31"/>
        <v>0</v>
      </c>
      <c r="V87" s="11">
        <f t="shared" si="32"/>
        <v>0</v>
      </c>
      <c r="W87" s="11">
        <v>0.2</v>
      </c>
      <c r="X87" s="11">
        <v>0.2</v>
      </c>
      <c r="Y87" s="11">
        <v>-0.4</v>
      </c>
      <c r="Z87" s="11">
        <v>-0.4</v>
      </c>
      <c r="AA87" s="11">
        <v>0</v>
      </c>
      <c r="AB87" s="11">
        <v>0</v>
      </c>
      <c r="AC87" s="11"/>
      <c r="AD87" s="11">
        <f t="shared" si="33"/>
        <v>0</v>
      </c>
      <c r="AE87" s="1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39</v>
      </c>
      <c r="C88" s="1">
        <v>517</v>
      </c>
      <c r="D88" s="1">
        <v>290</v>
      </c>
      <c r="E88" s="1">
        <v>292</v>
      </c>
      <c r="F88" s="1">
        <v>474</v>
      </c>
      <c r="G88" s="6">
        <v>0.37</v>
      </c>
      <c r="H88" s="1">
        <v>50</v>
      </c>
      <c r="I88" s="1" t="s">
        <v>32</v>
      </c>
      <c r="J88" s="1">
        <v>288</v>
      </c>
      <c r="K88" s="1">
        <f t="shared" si="28"/>
        <v>4</v>
      </c>
      <c r="L88" s="1"/>
      <c r="M88" s="1"/>
      <c r="N88" s="1"/>
      <c r="O88" s="1">
        <f t="shared" si="35"/>
        <v>58.4</v>
      </c>
      <c r="P88" s="5">
        <v>180</v>
      </c>
      <c r="Q88" s="5">
        <f t="shared" ref="Q88:Q92" si="42">P88-R88</f>
        <v>180</v>
      </c>
      <c r="R88" s="5"/>
      <c r="S88" s="5"/>
      <c r="T88" s="1"/>
      <c r="U88" s="1">
        <f t="shared" si="31"/>
        <v>11.198630136986301</v>
      </c>
      <c r="V88" s="1">
        <f t="shared" si="32"/>
        <v>8.1164383561643838</v>
      </c>
      <c r="W88" s="1">
        <v>43.8</v>
      </c>
      <c r="X88" s="1">
        <v>48</v>
      </c>
      <c r="Y88" s="1">
        <v>70</v>
      </c>
      <c r="Z88" s="1">
        <v>64.599999999999994</v>
      </c>
      <c r="AA88" s="1">
        <v>50.2</v>
      </c>
      <c r="AB88" s="1">
        <v>49.4</v>
      </c>
      <c r="AC88" s="1"/>
      <c r="AD88" s="1">
        <f t="shared" si="33"/>
        <v>67</v>
      </c>
      <c r="AE88" s="1">
        <f t="shared" si="3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39</v>
      </c>
      <c r="C89" s="1">
        <v>139</v>
      </c>
      <c r="D89" s="1">
        <v>300</v>
      </c>
      <c r="E89" s="1">
        <v>150</v>
      </c>
      <c r="F89" s="1">
        <v>289</v>
      </c>
      <c r="G89" s="6">
        <v>0.6</v>
      </c>
      <c r="H89" s="1">
        <v>55</v>
      </c>
      <c r="I89" s="1" t="s">
        <v>32</v>
      </c>
      <c r="J89" s="1">
        <v>246</v>
      </c>
      <c r="K89" s="1">
        <f t="shared" si="28"/>
        <v>-96</v>
      </c>
      <c r="L89" s="1"/>
      <c r="M89" s="1"/>
      <c r="N89" s="1"/>
      <c r="O89" s="1">
        <f t="shared" si="35"/>
        <v>30</v>
      </c>
      <c r="P89" s="5">
        <v>45</v>
      </c>
      <c r="Q89" s="5">
        <f t="shared" si="42"/>
        <v>45</v>
      </c>
      <c r="R89" s="5"/>
      <c r="S89" s="5"/>
      <c r="T89" s="1"/>
      <c r="U89" s="1">
        <f t="shared" si="31"/>
        <v>11.133333333333333</v>
      </c>
      <c r="V89" s="1">
        <f t="shared" si="32"/>
        <v>9.6333333333333329</v>
      </c>
      <c r="W89" s="1">
        <v>31.2</v>
      </c>
      <c r="X89" s="1">
        <v>15.6</v>
      </c>
      <c r="Y89" s="1">
        <v>14.4</v>
      </c>
      <c r="Z89" s="1">
        <v>10.8</v>
      </c>
      <c r="AA89" s="1">
        <v>10.8</v>
      </c>
      <c r="AB89" s="1">
        <v>15.6</v>
      </c>
      <c r="AC89" s="1"/>
      <c r="AD89" s="1">
        <f t="shared" si="33"/>
        <v>27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39</v>
      </c>
      <c r="C90" s="1">
        <v>200</v>
      </c>
      <c r="D90" s="1">
        <v>228</v>
      </c>
      <c r="E90" s="1">
        <v>141</v>
      </c>
      <c r="F90" s="1">
        <v>261</v>
      </c>
      <c r="G90" s="6">
        <v>0.4</v>
      </c>
      <c r="H90" s="1">
        <v>50</v>
      </c>
      <c r="I90" s="1" t="s">
        <v>32</v>
      </c>
      <c r="J90" s="1">
        <v>141</v>
      </c>
      <c r="K90" s="1">
        <f t="shared" si="28"/>
        <v>0</v>
      </c>
      <c r="L90" s="1"/>
      <c r="M90" s="1"/>
      <c r="N90" s="1"/>
      <c r="O90" s="1">
        <f t="shared" si="35"/>
        <v>28.2</v>
      </c>
      <c r="P90" s="5">
        <v>50</v>
      </c>
      <c r="Q90" s="5">
        <f t="shared" si="42"/>
        <v>50</v>
      </c>
      <c r="R90" s="5"/>
      <c r="S90" s="5"/>
      <c r="T90" s="1"/>
      <c r="U90" s="1">
        <f t="shared" si="31"/>
        <v>11.028368794326241</v>
      </c>
      <c r="V90" s="1">
        <f t="shared" si="32"/>
        <v>9.2553191489361701</v>
      </c>
      <c r="W90" s="1">
        <v>25.2</v>
      </c>
      <c r="X90" s="1">
        <v>23.2</v>
      </c>
      <c r="Y90" s="1">
        <v>29</v>
      </c>
      <c r="Z90" s="1">
        <v>25.2</v>
      </c>
      <c r="AA90" s="1">
        <v>20.6</v>
      </c>
      <c r="AB90" s="1">
        <v>20.8</v>
      </c>
      <c r="AC90" s="1"/>
      <c r="AD90" s="1">
        <f t="shared" si="33"/>
        <v>20</v>
      </c>
      <c r="AE90" s="1">
        <f t="shared" si="3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39</v>
      </c>
      <c r="C91" s="1">
        <v>211</v>
      </c>
      <c r="D91" s="1">
        <v>234</v>
      </c>
      <c r="E91" s="1">
        <v>189</v>
      </c>
      <c r="F91" s="1">
        <v>231</v>
      </c>
      <c r="G91" s="6">
        <v>0.35</v>
      </c>
      <c r="H91" s="1">
        <v>50</v>
      </c>
      <c r="I91" s="1" t="s">
        <v>32</v>
      </c>
      <c r="J91" s="1">
        <v>188</v>
      </c>
      <c r="K91" s="1">
        <f t="shared" si="28"/>
        <v>1</v>
      </c>
      <c r="L91" s="1"/>
      <c r="M91" s="1"/>
      <c r="N91" s="1"/>
      <c r="O91" s="1">
        <f t="shared" si="35"/>
        <v>37.799999999999997</v>
      </c>
      <c r="P91" s="5">
        <v>200</v>
      </c>
      <c r="Q91" s="5">
        <f t="shared" si="42"/>
        <v>200</v>
      </c>
      <c r="R91" s="5"/>
      <c r="S91" s="5"/>
      <c r="T91" s="1"/>
      <c r="U91" s="1">
        <f t="shared" si="31"/>
        <v>11.402116402116404</v>
      </c>
      <c r="V91" s="1">
        <f t="shared" si="32"/>
        <v>6.1111111111111116</v>
      </c>
      <c r="W91" s="1">
        <v>26.4</v>
      </c>
      <c r="X91" s="1">
        <v>28.4</v>
      </c>
      <c r="Y91" s="1">
        <v>34.6</v>
      </c>
      <c r="Z91" s="1">
        <v>29.4</v>
      </c>
      <c r="AA91" s="1">
        <v>25.4</v>
      </c>
      <c r="AB91" s="1">
        <v>23.6</v>
      </c>
      <c r="AC91" s="1"/>
      <c r="AD91" s="1">
        <f t="shared" si="33"/>
        <v>70</v>
      </c>
      <c r="AE91" s="1">
        <f t="shared" si="3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39</v>
      </c>
      <c r="C92" s="1">
        <v>542</v>
      </c>
      <c r="D92" s="1">
        <v>588</v>
      </c>
      <c r="E92" s="1">
        <v>373</v>
      </c>
      <c r="F92" s="1">
        <v>727</v>
      </c>
      <c r="G92" s="6">
        <v>0.6</v>
      </c>
      <c r="H92" s="1">
        <v>55</v>
      </c>
      <c r="I92" s="1" t="s">
        <v>32</v>
      </c>
      <c r="J92" s="1">
        <v>378</v>
      </c>
      <c r="K92" s="1">
        <f t="shared" si="28"/>
        <v>-5</v>
      </c>
      <c r="L92" s="1"/>
      <c r="M92" s="1"/>
      <c r="N92" s="1"/>
      <c r="O92" s="1">
        <f t="shared" si="35"/>
        <v>74.599999999999994</v>
      </c>
      <c r="P92" s="5">
        <v>100</v>
      </c>
      <c r="Q92" s="5">
        <f t="shared" si="42"/>
        <v>100</v>
      </c>
      <c r="R92" s="5"/>
      <c r="S92" s="5"/>
      <c r="T92" s="1"/>
      <c r="U92" s="1">
        <f t="shared" si="31"/>
        <v>11.085790884718499</v>
      </c>
      <c r="V92" s="1">
        <f t="shared" si="32"/>
        <v>9.7453083109919572</v>
      </c>
      <c r="W92" s="1">
        <v>68.599999999999994</v>
      </c>
      <c r="X92" s="1">
        <v>44</v>
      </c>
      <c r="Y92" s="1">
        <v>68</v>
      </c>
      <c r="Z92" s="1">
        <v>66</v>
      </c>
      <c r="AA92" s="1">
        <v>61.2</v>
      </c>
      <c r="AB92" s="1">
        <v>54.2</v>
      </c>
      <c r="AC92" s="1" t="s">
        <v>92</v>
      </c>
      <c r="AD92" s="1">
        <f t="shared" si="33"/>
        <v>60</v>
      </c>
      <c r="AE92" s="1">
        <f t="shared" si="3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>
        <v>5</v>
      </c>
      <c r="D93" s="1">
        <v>48</v>
      </c>
      <c r="E93" s="1">
        <v>4</v>
      </c>
      <c r="F93" s="1">
        <v>49</v>
      </c>
      <c r="G93" s="6">
        <v>0.4</v>
      </c>
      <c r="H93" s="1">
        <v>30</v>
      </c>
      <c r="I93" s="1" t="s">
        <v>32</v>
      </c>
      <c r="J93" s="1">
        <v>88.4</v>
      </c>
      <c r="K93" s="1">
        <f t="shared" si="28"/>
        <v>-84.4</v>
      </c>
      <c r="L93" s="1"/>
      <c r="M93" s="1"/>
      <c r="N93" s="1"/>
      <c r="O93" s="1">
        <f t="shared" si="35"/>
        <v>0.8</v>
      </c>
      <c r="P93" s="5"/>
      <c r="Q93" s="5">
        <f t="shared" ref="Q93:Q98" si="43">P93</f>
        <v>0</v>
      </c>
      <c r="R93" s="5"/>
      <c r="S93" s="5"/>
      <c r="T93" s="1"/>
      <c r="U93" s="1">
        <f t="shared" si="31"/>
        <v>61.25</v>
      </c>
      <c r="V93" s="1">
        <f t="shared" si="32"/>
        <v>61.25</v>
      </c>
      <c r="W93" s="1">
        <v>0</v>
      </c>
      <c r="X93" s="1">
        <v>7.8</v>
      </c>
      <c r="Y93" s="1">
        <v>8.1999999999999993</v>
      </c>
      <c r="Z93" s="1">
        <v>0.4</v>
      </c>
      <c r="AA93" s="1">
        <v>0</v>
      </c>
      <c r="AB93" s="1">
        <v>12.6</v>
      </c>
      <c r="AC93" s="1"/>
      <c r="AD93" s="1">
        <f t="shared" si="33"/>
        <v>0</v>
      </c>
      <c r="AE93" s="1">
        <f t="shared" si="3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39</v>
      </c>
      <c r="C94" s="1">
        <v>72</v>
      </c>
      <c r="D94" s="1">
        <v>96</v>
      </c>
      <c r="E94" s="1">
        <v>42</v>
      </c>
      <c r="F94" s="1">
        <v>114</v>
      </c>
      <c r="G94" s="6">
        <v>0.45</v>
      </c>
      <c r="H94" s="1">
        <v>40</v>
      </c>
      <c r="I94" s="1" t="s">
        <v>32</v>
      </c>
      <c r="J94" s="1">
        <v>90</v>
      </c>
      <c r="K94" s="1">
        <f t="shared" si="28"/>
        <v>-48</v>
      </c>
      <c r="L94" s="1"/>
      <c r="M94" s="1"/>
      <c r="N94" s="1"/>
      <c r="O94" s="1">
        <f t="shared" si="35"/>
        <v>8.4</v>
      </c>
      <c r="P94" s="5"/>
      <c r="Q94" s="5">
        <f t="shared" si="43"/>
        <v>0</v>
      </c>
      <c r="R94" s="5"/>
      <c r="S94" s="5"/>
      <c r="T94" s="1"/>
      <c r="U94" s="1">
        <f t="shared" si="31"/>
        <v>13.571428571428571</v>
      </c>
      <c r="V94" s="1">
        <f t="shared" si="32"/>
        <v>13.571428571428571</v>
      </c>
      <c r="W94" s="1">
        <v>10.8</v>
      </c>
      <c r="X94" s="1">
        <v>6</v>
      </c>
      <c r="Y94" s="1">
        <v>3.6</v>
      </c>
      <c r="Z94" s="1">
        <v>12</v>
      </c>
      <c r="AA94" s="1">
        <v>14.4</v>
      </c>
      <c r="AB94" s="1">
        <v>16.8</v>
      </c>
      <c r="AC94" s="14" t="s">
        <v>41</v>
      </c>
      <c r="AD94" s="1">
        <f t="shared" si="33"/>
        <v>0</v>
      </c>
      <c r="AE94" s="1">
        <f t="shared" si="3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31</v>
      </c>
      <c r="C95" s="1">
        <v>287.65300000000002</v>
      </c>
      <c r="D95" s="1">
        <v>74.239999999999995</v>
      </c>
      <c r="E95" s="1">
        <v>48.84</v>
      </c>
      <c r="F95" s="1">
        <v>306.19200000000001</v>
      </c>
      <c r="G95" s="6">
        <v>1</v>
      </c>
      <c r="H95" s="1">
        <v>45</v>
      </c>
      <c r="I95" s="1" t="s">
        <v>32</v>
      </c>
      <c r="J95" s="1">
        <v>41.8</v>
      </c>
      <c r="K95" s="1">
        <f t="shared" si="28"/>
        <v>7.0400000000000063</v>
      </c>
      <c r="L95" s="1"/>
      <c r="M95" s="1"/>
      <c r="N95" s="1"/>
      <c r="O95" s="1">
        <f t="shared" si="35"/>
        <v>9.7680000000000007</v>
      </c>
      <c r="P95" s="5"/>
      <c r="Q95" s="5">
        <f t="shared" si="43"/>
        <v>0</v>
      </c>
      <c r="R95" s="5"/>
      <c r="S95" s="5"/>
      <c r="T95" s="1"/>
      <c r="U95" s="1">
        <f t="shared" si="31"/>
        <v>31.346437346437344</v>
      </c>
      <c r="V95" s="1">
        <f t="shared" si="32"/>
        <v>31.346437346437344</v>
      </c>
      <c r="W95" s="1">
        <v>-6.6044</v>
      </c>
      <c r="X95" s="1">
        <v>-8.8165999999999993</v>
      </c>
      <c r="Y95" s="1">
        <v>23.683399999999999</v>
      </c>
      <c r="Z95" s="1">
        <v>22.404800000000002</v>
      </c>
      <c r="AA95" s="1">
        <v>14.240600000000001</v>
      </c>
      <c r="AB95" s="1">
        <v>17.117999999999999</v>
      </c>
      <c r="AC95" s="14" t="s">
        <v>41</v>
      </c>
      <c r="AD95" s="1">
        <f t="shared" si="33"/>
        <v>0</v>
      </c>
      <c r="AE95" s="1">
        <f t="shared" si="3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31</v>
      </c>
      <c r="C96" s="1">
        <v>53.843000000000004</v>
      </c>
      <c r="D96" s="1">
        <v>686.29700000000003</v>
      </c>
      <c r="E96" s="1">
        <v>294.77999999999997</v>
      </c>
      <c r="F96" s="1">
        <v>424.43900000000002</v>
      </c>
      <c r="G96" s="6">
        <v>1</v>
      </c>
      <c r="H96" s="1" t="e">
        <v>#N/A</v>
      </c>
      <c r="I96" s="1" t="s">
        <v>32</v>
      </c>
      <c r="J96" s="1">
        <v>318.89999999999998</v>
      </c>
      <c r="K96" s="1">
        <f t="shared" si="28"/>
        <v>-24.120000000000005</v>
      </c>
      <c r="L96" s="1"/>
      <c r="M96" s="1"/>
      <c r="N96" s="1"/>
      <c r="O96" s="1">
        <f t="shared" si="35"/>
        <v>58.955999999999996</v>
      </c>
      <c r="P96" s="5">
        <v>240</v>
      </c>
      <c r="Q96" s="5">
        <f>P96-R96</f>
        <v>240</v>
      </c>
      <c r="R96" s="5"/>
      <c r="S96" s="5"/>
      <c r="T96" s="1"/>
      <c r="U96" s="1">
        <f t="shared" si="31"/>
        <v>11.270082773593868</v>
      </c>
      <c r="V96" s="1">
        <f t="shared" si="32"/>
        <v>7.1992502883506351</v>
      </c>
      <c r="W96" s="1">
        <v>50.745399999999997</v>
      </c>
      <c r="X96" s="1">
        <v>44.116399999999999</v>
      </c>
      <c r="Y96" s="1">
        <v>36.412400000000012</v>
      </c>
      <c r="Z96" s="1">
        <v>23.1922</v>
      </c>
      <c r="AA96" s="1">
        <v>4.6478000000000002</v>
      </c>
      <c r="AB96" s="1">
        <v>8.5169999999999995</v>
      </c>
      <c r="AC96" s="1"/>
      <c r="AD96" s="1">
        <f t="shared" si="33"/>
        <v>240</v>
      </c>
      <c r="AE96" s="1">
        <f t="shared" si="3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39</v>
      </c>
      <c r="C97" s="1">
        <v>22</v>
      </c>
      <c r="D97" s="1"/>
      <c r="E97" s="1"/>
      <c r="F97" s="1">
        <v>20</v>
      </c>
      <c r="G97" s="6">
        <v>0.35</v>
      </c>
      <c r="H97" s="1">
        <v>40</v>
      </c>
      <c r="I97" s="1" t="s">
        <v>32</v>
      </c>
      <c r="J97" s="1">
        <v>7</v>
      </c>
      <c r="K97" s="1">
        <f t="shared" ref="K97:K108" si="44">E97-J97</f>
        <v>-7</v>
      </c>
      <c r="L97" s="1"/>
      <c r="M97" s="1"/>
      <c r="N97" s="1"/>
      <c r="O97" s="1">
        <f t="shared" si="35"/>
        <v>0</v>
      </c>
      <c r="P97" s="5"/>
      <c r="Q97" s="5">
        <f t="shared" si="43"/>
        <v>0</v>
      </c>
      <c r="R97" s="5"/>
      <c r="S97" s="5"/>
      <c r="T97" s="1"/>
      <c r="U97" s="1" t="e">
        <f t="shared" si="31"/>
        <v>#DIV/0!</v>
      </c>
      <c r="V97" s="1" t="e">
        <f t="shared" si="32"/>
        <v>#DIV/0!</v>
      </c>
      <c r="W97" s="1">
        <v>0.8</v>
      </c>
      <c r="X97" s="1">
        <v>1.2</v>
      </c>
      <c r="Y97" s="1">
        <v>2</v>
      </c>
      <c r="Z97" s="1">
        <v>2.4</v>
      </c>
      <c r="AA97" s="1">
        <v>2</v>
      </c>
      <c r="AB97" s="1">
        <v>1.2</v>
      </c>
      <c r="AC97" s="14" t="s">
        <v>41</v>
      </c>
      <c r="AD97" s="1">
        <f t="shared" si="33"/>
        <v>0</v>
      </c>
      <c r="AE97" s="1">
        <f t="shared" si="3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0" t="s">
        <v>139</v>
      </c>
      <c r="B98" s="1" t="s">
        <v>39</v>
      </c>
      <c r="C98" s="1"/>
      <c r="D98" s="1"/>
      <c r="E98" s="19">
        <f>E101</f>
        <v>7</v>
      </c>
      <c r="F98" s="19">
        <f>F101</f>
        <v>40</v>
      </c>
      <c r="G98" s="6">
        <v>0.35</v>
      </c>
      <c r="H98" s="1">
        <v>45</v>
      </c>
      <c r="I98" s="1" t="s">
        <v>32</v>
      </c>
      <c r="J98" s="1"/>
      <c r="K98" s="1">
        <f t="shared" si="44"/>
        <v>7</v>
      </c>
      <c r="L98" s="1"/>
      <c r="M98" s="1"/>
      <c r="N98" s="1"/>
      <c r="O98" s="1">
        <f t="shared" si="35"/>
        <v>1.4</v>
      </c>
      <c r="P98" s="5"/>
      <c r="Q98" s="5">
        <f t="shared" si="43"/>
        <v>0</v>
      </c>
      <c r="R98" s="5"/>
      <c r="S98" s="5"/>
      <c r="T98" s="1"/>
      <c r="U98" s="1">
        <f t="shared" si="31"/>
        <v>28.571428571428573</v>
      </c>
      <c r="V98" s="1">
        <f t="shared" si="32"/>
        <v>28.571428571428573</v>
      </c>
      <c r="W98" s="1">
        <v>2.4</v>
      </c>
      <c r="X98" s="1">
        <v>1.8</v>
      </c>
      <c r="Y98" s="1">
        <v>1.6</v>
      </c>
      <c r="Z98" s="1">
        <v>1.2</v>
      </c>
      <c r="AA98" s="1">
        <v>4.5999999999999996</v>
      </c>
      <c r="AB98" s="1">
        <v>4.2</v>
      </c>
      <c r="AC98" s="14" t="s">
        <v>140</v>
      </c>
      <c r="AD98" s="1">
        <f t="shared" si="33"/>
        <v>0</v>
      </c>
      <c r="AE98" s="1">
        <f t="shared" si="3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1" t="s">
        <v>141</v>
      </c>
      <c r="B99" s="11" t="s">
        <v>31</v>
      </c>
      <c r="C99" s="11">
        <v>-0.71699999999999997</v>
      </c>
      <c r="D99" s="11">
        <v>0.71699999999999997</v>
      </c>
      <c r="E99" s="11"/>
      <c r="F99" s="11"/>
      <c r="G99" s="12">
        <v>0</v>
      </c>
      <c r="H99" s="11" t="e">
        <v>#N/A</v>
      </c>
      <c r="I99" s="11" t="s">
        <v>40</v>
      </c>
      <c r="J99" s="11"/>
      <c r="K99" s="11">
        <f t="shared" si="44"/>
        <v>0</v>
      </c>
      <c r="L99" s="11"/>
      <c r="M99" s="11"/>
      <c r="N99" s="11"/>
      <c r="O99" s="11">
        <f t="shared" si="35"/>
        <v>0</v>
      </c>
      <c r="P99" s="13"/>
      <c r="Q99" s="13"/>
      <c r="R99" s="13"/>
      <c r="S99" s="13"/>
      <c r="T99" s="11"/>
      <c r="U99" s="11" t="e">
        <f t="shared" si="31"/>
        <v>#DIV/0!</v>
      </c>
      <c r="V99" s="11" t="e">
        <f t="shared" si="32"/>
        <v>#DIV/0!</v>
      </c>
      <c r="W99" s="11">
        <v>0.1434</v>
      </c>
      <c r="X99" s="11">
        <v>0.1434</v>
      </c>
      <c r="Y99" s="11">
        <v>0.1434</v>
      </c>
      <c r="Z99" s="11">
        <v>0.1434</v>
      </c>
      <c r="AA99" s="11">
        <v>0.1434</v>
      </c>
      <c r="AB99" s="11">
        <v>0.1434</v>
      </c>
      <c r="AC99" s="11"/>
      <c r="AD99" s="11">
        <f t="shared" si="33"/>
        <v>0</v>
      </c>
      <c r="AE99" s="11">
        <f t="shared" si="3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39</v>
      </c>
      <c r="C100" s="1">
        <v>106</v>
      </c>
      <c r="D100" s="1"/>
      <c r="E100" s="1">
        <v>30</v>
      </c>
      <c r="F100" s="1">
        <v>69</v>
      </c>
      <c r="G100" s="6">
        <v>0.11</v>
      </c>
      <c r="H100" s="1" t="e">
        <v>#N/A</v>
      </c>
      <c r="I100" s="1" t="s">
        <v>34</v>
      </c>
      <c r="J100" s="1">
        <v>27</v>
      </c>
      <c r="K100" s="1">
        <f t="shared" si="44"/>
        <v>3</v>
      </c>
      <c r="L100" s="1"/>
      <c r="M100" s="1"/>
      <c r="N100" s="1"/>
      <c r="O100" s="1">
        <f t="shared" si="35"/>
        <v>6</v>
      </c>
      <c r="P100" s="5"/>
      <c r="Q100" s="5">
        <f>P100</f>
        <v>0</v>
      </c>
      <c r="R100" s="5"/>
      <c r="S100" s="5"/>
      <c r="T100" s="1"/>
      <c r="U100" s="1">
        <f t="shared" si="31"/>
        <v>11.5</v>
      </c>
      <c r="V100" s="1">
        <f t="shared" si="32"/>
        <v>11.5</v>
      </c>
      <c r="W100" s="1">
        <v>3.4</v>
      </c>
      <c r="X100" s="1">
        <v>4.8</v>
      </c>
      <c r="Y100" s="1">
        <v>6.2</v>
      </c>
      <c r="Z100" s="1">
        <v>10</v>
      </c>
      <c r="AA100" s="1">
        <v>7.2</v>
      </c>
      <c r="AB100" s="1">
        <v>1.4</v>
      </c>
      <c r="AC100" s="14" t="s">
        <v>41</v>
      </c>
      <c r="AD100" s="1">
        <f t="shared" si="33"/>
        <v>0</v>
      </c>
      <c r="AE100" s="1">
        <f t="shared" si="3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143</v>
      </c>
      <c r="B101" s="11" t="s">
        <v>39</v>
      </c>
      <c r="C101" s="11">
        <v>53</v>
      </c>
      <c r="D101" s="11"/>
      <c r="E101" s="19">
        <v>7</v>
      </c>
      <c r="F101" s="19">
        <v>40</v>
      </c>
      <c r="G101" s="12">
        <v>0</v>
      </c>
      <c r="H101" s="11" t="e">
        <v>#N/A</v>
      </c>
      <c r="I101" s="11" t="s">
        <v>40</v>
      </c>
      <c r="J101" s="11">
        <v>7</v>
      </c>
      <c r="K101" s="11">
        <f t="shared" si="44"/>
        <v>0</v>
      </c>
      <c r="L101" s="11"/>
      <c r="M101" s="11"/>
      <c r="N101" s="11"/>
      <c r="O101" s="11">
        <f t="shared" si="35"/>
        <v>1.4</v>
      </c>
      <c r="P101" s="13"/>
      <c r="Q101" s="13"/>
      <c r="R101" s="13"/>
      <c r="S101" s="13"/>
      <c r="T101" s="11"/>
      <c r="U101" s="11">
        <f t="shared" si="31"/>
        <v>28.571428571428573</v>
      </c>
      <c r="V101" s="11">
        <f t="shared" si="32"/>
        <v>28.571428571428573</v>
      </c>
      <c r="W101" s="11">
        <v>1.8</v>
      </c>
      <c r="X101" s="11">
        <v>1.6</v>
      </c>
      <c r="Y101" s="11">
        <v>1.6</v>
      </c>
      <c r="Z101" s="11">
        <v>1.2</v>
      </c>
      <c r="AA101" s="11">
        <v>4.5999999999999996</v>
      </c>
      <c r="AB101" s="11">
        <v>4.2</v>
      </c>
      <c r="AC101" s="14" t="s">
        <v>54</v>
      </c>
      <c r="AD101" s="11">
        <f t="shared" si="33"/>
        <v>0</v>
      </c>
      <c r="AE101" s="11">
        <f t="shared" si="3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144</v>
      </c>
      <c r="B102" s="1" t="s">
        <v>31</v>
      </c>
      <c r="C102" s="1">
        <v>315.59500000000003</v>
      </c>
      <c r="D102" s="1">
        <v>144.94</v>
      </c>
      <c r="E102" s="1">
        <v>230.4</v>
      </c>
      <c r="F102" s="1">
        <v>213.28</v>
      </c>
      <c r="G102" s="6">
        <v>1</v>
      </c>
      <c r="H102" s="1">
        <v>50</v>
      </c>
      <c r="I102" s="1" t="s">
        <v>32</v>
      </c>
      <c r="J102" s="1">
        <v>212.25</v>
      </c>
      <c r="K102" s="1">
        <f t="shared" si="44"/>
        <v>18.150000000000006</v>
      </c>
      <c r="L102" s="1"/>
      <c r="M102" s="1"/>
      <c r="N102" s="1"/>
      <c r="O102" s="1">
        <f t="shared" si="35"/>
        <v>46.08</v>
      </c>
      <c r="P102" s="5">
        <f>11*O102-F102</f>
        <v>293.60000000000002</v>
      </c>
      <c r="Q102" s="5">
        <f>P102-R102</f>
        <v>293.60000000000002</v>
      </c>
      <c r="R102" s="5"/>
      <c r="S102" s="5"/>
      <c r="T102" s="1"/>
      <c r="U102" s="1">
        <f t="shared" si="31"/>
        <v>11</v>
      </c>
      <c r="V102" s="1">
        <f t="shared" si="32"/>
        <v>4.6284722222222223</v>
      </c>
      <c r="W102" s="1">
        <v>32.118000000000002</v>
      </c>
      <c r="X102" s="1">
        <v>30.445799999999998</v>
      </c>
      <c r="Y102" s="1">
        <v>40.574800000000003</v>
      </c>
      <c r="Z102" s="1">
        <v>39.375799999999998</v>
      </c>
      <c r="AA102" s="1">
        <v>41.096800000000002</v>
      </c>
      <c r="AB102" s="1">
        <v>39.168199999999999</v>
      </c>
      <c r="AC102" s="1"/>
      <c r="AD102" s="1">
        <f t="shared" si="33"/>
        <v>294</v>
      </c>
      <c r="AE102" s="1">
        <f t="shared" si="3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145</v>
      </c>
      <c r="B103" s="11" t="s">
        <v>39</v>
      </c>
      <c r="C103" s="11"/>
      <c r="D103" s="11">
        <v>1</v>
      </c>
      <c r="E103" s="11">
        <v>1</v>
      </c>
      <c r="F103" s="11"/>
      <c r="G103" s="12">
        <v>0</v>
      </c>
      <c r="H103" s="11">
        <v>150</v>
      </c>
      <c r="I103" s="11" t="s">
        <v>40</v>
      </c>
      <c r="J103" s="11">
        <v>1</v>
      </c>
      <c r="K103" s="11">
        <f t="shared" si="44"/>
        <v>0</v>
      </c>
      <c r="L103" s="11"/>
      <c r="M103" s="11"/>
      <c r="N103" s="11"/>
      <c r="O103" s="11">
        <f t="shared" si="35"/>
        <v>0.2</v>
      </c>
      <c r="P103" s="13"/>
      <c r="Q103" s="13"/>
      <c r="R103" s="13"/>
      <c r="S103" s="13"/>
      <c r="T103" s="11"/>
      <c r="U103" s="11">
        <f t="shared" si="31"/>
        <v>0</v>
      </c>
      <c r="V103" s="11">
        <f t="shared" si="32"/>
        <v>0</v>
      </c>
      <c r="W103" s="11">
        <v>1.2</v>
      </c>
      <c r="X103" s="11">
        <v>1.4</v>
      </c>
      <c r="Y103" s="11">
        <v>3.2</v>
      </c>
      <c r="Z103" s="11">
        <v>3.8</v>
      </c>
      <c r="AA103" s="11">
        <v>2.6</v>
      </c>
      <c r="AB103" s="11">
        <v>2</v>
      </c>
      <c r="AC103" s="11"/>
      <c r="AD103" s="11">
        <f t="shared" si="33"/>
        <v>0</v>
      </c>
      <c r="AE103" s="11">
        <f t="shared" si="3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146</v>
      </c>
      <c r="B104" s="1" t="s">
        <v>31</v>
      </c>
      <c r="C104" s="1">
        <v>50.523000000000003</v>
      </c>
      <c r="D104" s="1">
        <v>346.61</v>
      </c>
      <c r="E104" s="1">
        <v>103.066</v>
      </c>
      <c r="F104" s="1">
        <v>265.14499999999998</v>
      </c>
      <c r="G104" s="6">
        <v>1</v>
      </c>
      <c r="H104" s="1" t="e">
        <v>#N/A</v>
      </c>
      <c r="I104" s="1" t="s">
        <v>32</v>
      </c>
      <c r="J104" s="1">
        <v>121.5</v>
      </c>
      <c r="K104" s="1">
        <f t="shared" si="44"/>
        <v>-18.433999999999997</v>
      </c>
      <c r="L104" s="1"/>
      <c r="M104" s="1"/>
      <c r="N104" s="1"/>
      <c r="O104" s="1">
        <f t="shared" si="35"/>
        <v>20.613199999999999</v>
      </c>
      <c r="P104" s="5"/>
      <c r="Q104" s="5">
        <f t="shared" ref="Q104" si="45">P104</f>
        <v>0</v>
      </c>
      <c r="R104" s="5"/>
      <c r="S104" s="5"/>
      <c r="T104" s="1"/>
      <c r="U104" s="1">
        <f t="shared" si="31"/>
        <v>12.862874274736576</v>
      </c>
      <c r="V104" s="1">
        <f t="shared" si="32"/>
        <v>12.862874274736576</v>
      </c>
      <c r="W104" s="1">
        <v>25.740400000000001</v>
      </c>
      <c r="X104" s="1">
        <v>26.146799999999999</v>
      </c>
      <c r="Y104" s="1">
        <v>13.112399999999999</v>
      </c>
      <c r="Z104" s="1">
        <v>9.8067999999999991</v>
      </c>
      <c r="AA104" s="1">
        <v>12.4384</v>
      </c>
      <c r="AB104" s="1">
        <v>9.9085999999999999</v>
      </c>
      <c r="AC104" s="1" t="s">
        <v>147</v>
      </c>
      <c r="AD104" s="1">
        <f t="shared" si="33"/>
        <v>0</v>
      </c>
      <c r="AE104" s="1">
        <f t="shared" si="34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148</v>
      </c>
      <c r="B105" s="1" t="s">
        <v>31</v>
      </c>
      <c r="C105" s="1">
        <v>8.7739999999999991</v>
      </c>
      <c r="D105" s="1">
        <v>496.84199999999998</v>
      </c>
      <c r="E105" s="1">
        <v>202.87200000000001</v>
      </c>
      <c r="F105" s="1">
        <v>293.97000000000003</v>
      </c>
      <c r="G105" s="6">
        <v>1</v>
      </c>
      <c r="H105" s="1" t="e">
        <v>#N/A</v>
      </c>
      <c r="I105" s="1" t="s">
        <v>32</v>
      </c>
      <c r="J105" s="1">
        <v>198.8</v>
      </c>
      <c r="K105" s="1">
        <f t="shared" si="44"/>
        <v>4.0720000000000027</v>
      </c>
      <c r="L105" s="1"/>
      <c r="M105" s="1"/>
      <c r="N105" s="1"/>
      <c r="O105" s="1">
        <f t="shared" si="35"/>
        <v>40.574400000000004</v>
      </c>
      <c r="P105" s="5">
        <f>11*O105-F105</f>
        <v>152.34840000000003</v>
      </c>
      <c r="Q105" s="5">
        <f>P105-R105</f>
        <v>152.34840000000003</v>
      </c>
      <c r="R105" s="5"/>
      <c r="S105" s="5"/>
      <c r="T105" s="1"/>
      <c r="U105" s="1">
        <f t="shared" si="31"/>
        <v>11</v>
      </c>
      <c r="V105" s="1">
        <f t="shared" si="32"/>
        <v>7.2452088016088965</v>
      </c>
      <c r="W105" s="1">
        <v>22.276599999999998</v>
      </c>
      <c r="X105" s="1">
        <v>35.4636</v>
      </c>
      <c r="Y105" s="1">
        <v>22.762</v>
      </c>
      <c r="Z105" s="1">
        <v>8.4186000000000014</v>
      </c>
      <c r="AA105" s="1">
        <v>0</v>
      </c>
      <c r="AB105" s="1">
        <v>0</v>
      </c>
      <c r="AC105" s="1" t="s">
        <v>147</v>
      </c>
      <c r="AD105" s="1">
        <f t="shared" si="33"/>
        <v>152</v>
      </c>
      <c r="AE105" s="1">
        <f t="shared" si="34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150</v>
      </c>
      <c r="B106" s="1" t="s">
        <v>39</v>
      </c>
      <c r="C106" s="1">
        <v>102</v>
      </c>
      <c r="D106" s="1"/>
      <c r="E106" s="1">
        <v>79</v>
      </c>
      <c r="F106" s="1">
        <v>7</v>
      </c>
      <c r="G106" s="6">
        <v>0.4</v>
      </c>
      <c r="H106" s="1" t="e">
        <v>#N/A</v>
      </c>
      <c r="I106" s="1" t="s">
        <v>32</v>
      </c>
      <c r="J106" s="1">
        <v>77</v>
      </c>
      <c r="K106" s="1">
        <f t="shared" si="44"/>
        <v>2</v>
      </c>
      <c r="L106" s="1"/>
      <c r="M106" s="1"/>
      <c r="N106" s="1"/>
      <c r="O106" s="1">
        <f t="shared" si="35"/>
        <v>15.8</v>
      </c>
      <c r="P106" s="5">
        <f>6*O106-F106</f>
        <v>87.800000000000011</v>
      </c>
      <c r="Q106" s="5">
        <v>40</v>
      </c>
      <c r="R106" s="5"/>
      <c r="S106" s="5">
        <v>40</v>
      </c>
      <c r="T106" s="1" t="s">
        <v>156</v>
      </c>
      <c r="U106" s="1">
        <f t="shared" si="31"/>
        <v>2.9746835443037973</v>
      </c>
      <c r="V106" s="1">
        <f t="shared" si="32"/>
        <v>0.44303797468354428</v>
      </c>
      <c r="W106" s="1">
        <v>7.2</v>
      </c>
      <c r="X106" s="1">
        <v>6.4</v>
      </c>
      <c r="Y106" s="1">
        <v>0.8</v>
      </c>
      <c r="Z106" s="1">
        <v>0</v>
      </c>
      <c r="AA106" s="1">
        <v>0</v>
      </c>
      <c r="AB106" s="1">
        <v>0</v>
      </c>
      <c r="AC106" s="10" t="s">
        <v>155</v>
      </c>
      <c r="AD106" s="1">
        <f t="shared" si="33"/>
        <v>16</v>
      </c>
      <c r="AE106" s="1">
        <f t="shared" si="34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1" t="s">
        <v>151</v>
      </c>
      <c r="B107" s="11" t="s">
        <v>31</v>
      </c>
      <c r="C107" s="11">
        <v>1.3120000000000001</v>
      </c>
      <c r="D107" s="11">
        <v>0.126</v>
      </c>
      <c r="E107" s="11"/>
      <c r="F107" s="11">
        <v>1.4379999999999999</v>
      </c>
      <c r="G107" s="12">
        <v>0</v>
      </c>
      <c r="H107" s="11" t="e">
        <v>#N/A</v>
      </c>
      <c r="I107" s="11" t="s">
        <v>40</v>
      </c>
      <c r="J107" s="11">
        <v>31.2</v>
      </c>
      <c r="K107" s="11">
        <f t="shared" si="44"/>
        <v>-31.2</v>
      </c>
      <c r="L107" s="11"/>
      <c r="M107" s="11"/>
      <c r="N107" s="11"/>
      <c r="O107" s="11">
        <f t="shared" si="35"/>
        <v>0</v>
      </c>
      <c r="P107" s="13"/>
      <c r="Q107" s="13"/>
      <c r="R107" s="13"/>
      <c r="S107" s="13"/>
      <c r="T107" s="11"/>
      <c r="U107" s="11" t="e">
        <f t="shared" si="31"/>
        <v>#DIV/0!</v>
      </c>
      <c r="V107" s="11" t="e">
        <f t="shared" si="32"/>
        <v>#DIV/0!</v>
      </c>
      <c r="W107" s="11">
        <v>10.294</v>
      </c>
      <c r="X107" s="11">
        <v>18.0106</v>
      </c>
      <c r="Y107" s="11">
        <v>7.7165999999999997</v>
      </c>
      <c r="Z107" s="11">
        <v>0</v>
      </c>
      <c r="AA107" s="11">
        <v>0</v>
      </c>
      <c r="AB107" s="11">
        <v>0</v>
      </c>
      <c r="AC107" s="11" t="s">
        <v>149</v>
      </c>
      <c r="AD107" s="11">
        <f t="shared" si="33"/>
        <v>0</v>
      </c>
      <c r="AE107" s="11">
        <f t="shared" si="34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152</v>
      </c>
      <c r="B108" s="1" t="s">
        <v>39</v>
      </c>
      <c r="C108" s="1">
        <v>10</v>
      </c>
      <c r="D108" s="1">
        <v>30</v>
      </c>
      <c r="E108" s="1">
        <v>30</v>
      </c>
      <c r="F108" s="1">
        <v>10</v>
      </c>
      <c r="G108" s="6">
        <v>0.4</v>
      </c>
      <c r="H108" s="1" t="e">
        <v>#N/A</v>
      </c>
      <c r="I108" s="1" t="s">
        <v>32</v>
      </c>
      <c r="J108" s="1">
        <v>46</v>
      </c>
      <c r="K108" s="1">
        <f t="shared" si="44"/>
        <v>-16</v>
      </c>
      <c r="L108" s="1"/>
      <c r="M108" s="1"/>
      <c r="N108" s="1"/>
      <c r="O108" s="1">
        <f t="shared" si="35"/>
        <v>6</v>
      </c>
      <c r="P108" s="5">
        <f>9*O108-F108</f>
        <v>44</v>
      </c>
      <c r="Q108" s="5">
        <v>30</v>
      </c>
      <c r="R108" s="5"/>
      <c r="S108" s="5">
        <v>30</v>
      </c>
      <c r="T108" s="1" t="s">
        <v>156</v>
      </c>
      <c r="U108" s="1">
        <f t="shared" si="31"/>
        <v>6.666666666666667</v>
      </c>
      <c r="V108" s="1">
        <f t="shared" si="32"/>
        <v>1.6666666666666667</v>
      </c>
      <c r="W108" s="1">
        <v>0.4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 t="s">
        <v>153</v>
      </c>
      <c r="AD108" s="1">
        <f t="shared" si="33"/>
        <v>12</v>
      </c>
      <c r="AE108" s="1">
        <f t="shared" si="34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D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2024-04-10T13:59:15Z</dcterms:created>
  <dcterms:modified xsi:type="dcterms:W3CDTF">2024-04-11T08:59:00Z</dcterms:modified>
</cp:coreProperties>
</file>