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DDAA411-14C7-4308-8613-E2C074FD1A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W363" i="1" s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V350" i="1"/>
  <c r="W349" i="1"/>
  <c r="V349" i="1"/>
  <c r="X348" i="1"/>
  <c r="X349" i="1" s="1"/>
  <c r="W348" i="1"/>
  <c r="W350" i="1" s="1"/>
  <c r="N348" i="1"/>
  <c r="V346" i="1"/>
  <c r="V345" i="1"/>
  <c r="X344" i="1"/>
  <c r="W344" i="1"/>
  <c r="N344" i="1"/>
  <c r="W343" i="1"/>
  <c r="W345" i="1" s="1"/>
  <c r="V341" i="1"/>
  <c r="W340" i="1"/>
  <c r="V340" i="1"/>
  <c r="X339" i="1"/>
  <c r="W339" i="1"/>
  <c r="N339" i="1"/>
  <c r="W338" i="1"/>
  <c r="X338" i="1" s="1"/>
  <c r="N338" i="1"/>
  <c r="X337" i="1"/>
  <c r="W337" i="1"/>
  <c r="W341" i="1" s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W314" i="1" s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W279" i="1" s="1"/>
  <c r="V274" i="1"/>
  <c r="V273" i="1"/>
  <c r="W272" i="1"/>
  <c r="X272" i="1" s="1"/>
  <c r="N272" i="1"/>
  <c r="X271" i="1"/>
  <c r="W271" i="1"/>
  <c r="N271" i="1"/>
  <c r="W270" i="1"/>
  <c r="W274" i="1" s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W245" i="1" s="1"/>
  <c r="N229" i="1"/>
  <c r="X228" i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6" i="1" s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0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4" i="1" s="1"/>
  <c r="N176" i="1"/>
  <c r="V174" i="1"/>
  <c r="V173" i="1"/>
  <c r="W172" i="1"/>
  <c r="X172" i="1" s="1"/>
  <c r="N172" i="1"/>
  <c r="X171" i="1"/>
  <c r="W171" i="1"/>
  <c r="N171" i="1"/>
  <c r="W170" i="1"/>
  <c r="W174" i="1" s="1"/>
  <c r="N170" i="1"/>
  <c r="X169" i="1"/>
  <c r="W169" i="1"/>
  <c r="W173" i="1" s="1"/>
  <c r="N169" i="1"/>
  <c r="V167" i="1"/>
  <c r="V166" i="1"/>
  <c r="X165" i="1"/>
  <c r="W165" i="1"/>
  <c r="N165" i="1"/>
  <c r="W164" i="1"/>
  <c r="W166" i="1" s="1"/>
  <c r="N164" i="1"/>
  <c r="V162" i="1"/>
  <c r="V161" i="1"/>
  <c r="W160" i="1"/>
  <c r="W162" i="1" s="1"/>
  <c r="N160" i="1"/>
  <c r="X159" i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W155" i="1" s="1"/>
  <c r="N147" i="1"/>
  <c r="X146" i="1"/>
  <c r="W146" i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G526" i="1" s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F526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W127" i="1" s="1"/>
  <c r="N120" i="1"/>
  <c r="X119" i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W107" i="1"/>
  <c r="X107" i="1" s="1"/>
  <c r="N107" i="1"/>
  <c r="X106" i="1"/>
  <c r="W106" i="1"/>
  <c r="N106" i="1"/>
  <c r="W105" i="1"/>
  <c r="W116" i="1" s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3" i="1" s="1"/>
  <c r="N95" i="1"/>
  <c r="X94" i="1"/>
  <c r="W94" i="1"/>
  <c r="W102" i="1" s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W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E526" i="1" s="1"/>
  <c r="N63" i="1"/>
  <c r="V60" i="1"/>
  <c r="V59" i="1"/>
  <c r="W58" i="1"/>
  <c r="X58" i="1" s="1"/>
  <c r="W57" i="1"/>
  <c r="X57" i="1" s="1"/>
  <c r="N57" i="1"/>
  <c r="X56" i="1"/>
  <c r="W56" i="1"/>
  <c r="N56" i="1"/>
  <c r="W55" i="1"/>
  <c r="D526" i="1" s="1"/>
  <c r="N55" i="1"/>
  <c r="V52" i="1"/>
  <c r="V51" i="1"/>
  <c r="W50" i="1"/>
  <c r="X50" i="1" s="1"/>
  <c r="N50" i="1"/>
  <c r="X49" i="1"/>
  <c r="X51" i="1" s="1"/>
  <c r="W49" i="1"/>
  <c r="C526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516" i="1" s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W32" i="1" s="1"/>
  <c r="N27" i="1"/>
  <c r="X26" i="1"/>
  <c r="W26" i="1"/>
  <c r="W33" i="1" s="1"/>
  <c r="V24" i="1"/>
  <c r="V23" i="1"/>
  <c r="V520" i="1" s="1"/>
  <c r="W22" i="1"/>
  <c r="N22" i="1"/>
  <c r="H10" i="1"/>
  <c r="A9" i="1"/>
  <c r="F10" i="1" s="1"/>
  <c r="D7" i="1"/>
  <c r="O6" i="1"/>
  <c r="N2" i="1"/>
  <c r="H9" i="1" l="1"/>
  <c r="A10" i="1"/>
  <c r="B526" i="1"/>
  <c r="W518" i="1"/>
  <c r="W517" i="1"/>
  <c r="W52" i="1"/>
  <c r="W91" i="1"/>
  <c r="W134" i="1"/>
  <c r="W142" i="1"/>
  <c r="F9" i="1"/>
  <c r="J9" i="1"/>
  <c r="X22" i="1"/>
  <c r="X23" i="1" s="1"/>
  <c r="W23" i="1"/>
  <c r="X27" i="1"/>
  <c r="X32" i="1" s="1"/>
  <c r="W51" i="1"/>
  <c r="X55" i="1"/>
  <c r="X59" i="1" s="1"/>
  <c r="W59" i="1"/>
  <c r="X63" i="1"/>
  <c r="X84" i="1" s="1"/>
  <c r="W84" i="1"/>
  <c r="X87" i="1"/>
  <c r="X91" i="1" s="1"/>
  <c r="X95" i="1"/>
  <c r="X102" i="1" s="1"/>
  <c r="X105" i="1"/>
  <c r="X116" i="1" s="1"/>
  <c r="W117" i="1"/>
  <c r="X120" i="1"/>
  <c r="X126" i="1" s="1"/>
  <c r="X130" i="1"/>
  <c r="X134" i="1" s="1"/>
  <c r="W135" i="1"/>
  <c r="W143" i="1"/>
  <c r="H526" i="1"/>
  <c r="X147" i="1"/>
  <c r="X155" i="1" s="1"/>
  <c r="W156" i="1"/>
  <c r="I526" i="1"/>
  <c r="X160" i="1"/>
  <c r="X161" i="1" s="1"/>
  <c r="W161" i="1"/>
  <c r="X164" i="1"/>
  <c r="X166" i="1" s="1"/>
  <c r="W167" i="1"/>
  <c r="X170" i="1"/>
  <c r="X173" i="1" s="1"/>
  <c r="X176" i="1"/>
  <c r="X193" i="1" s="1"/>
  <c r="W193" i="1"/>
  <c r="X196" i="1"/>
  <c r="X200" i="1" s="1"/>
  <c r="W201" i="1"/>
  <c r="X204" i="1"/>
  <c r="X210" i="1" s="1"/>
  <c r="W210" i="1"/>
  <c r="X213" i="1"/>
  <c r="X214" i="1" s="1"/>
  <c r="W214" i="1"/>
  <c r="W225" i="1"/>
  <c r="M526" i="1"/>
  <c r="W244" i="1"/>
  <c r="X229" i="1"/>
  <c r="X244" i="1" s="1"/>
  <c r="W280" i="1"/>
  <c r="W285" i="1"/>
  <c r="X282" i="1"/>
  <c r="X285" i="1" s="1"/>
  <c r="W302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X340" i="1"/>
  <c r="X358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V519" i="1"/>
  <c r="P526" i="1"/>
  <c r="W24" i="1"/>
  <c r="W60" i="1"/>
  <c r="W85" i="1"/>
  <c r="W211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6" i="1"/>
  <c r="X343" i="1"/>
  <c r="X345" i="1" s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16" i="1" l="1"/>
  <c r="X521" i="1"/>
  <c r="W520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<sst xmlns="http://schemas.openxmlformats.org/spreadsheetml/2006/main" count="2228" uniqueCount="751">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</sst>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4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136</v>
      </c>
      <c r="W55" s="349">
        <f>IFERROR(IF(V55="",0,CEILING((V55/$H55),1)*$H55),"")</f>
        <v>140.4</v>
      </c>
      <c r="X55" s="36">
        <f>IFERROR(IF(W55=0,"",ROUNDUP(W55/H55,0)*0.02175),"")</f>
        <v>0.28275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24</v>
      </c>
      <c r="W58" s="349">
        <f>IFERROR(IF(V58="",0,CEILING((V58/$H58),1)*$H58),"")</f>
        <v>24</v>
      </c>
      <c r="X58" s="36">
        <f>IFERROR(IF(W58=0,"",ROUNDUP(W58/H58,0)*0.00937),"")</f>
        <v>5.6219999999999999E-2</v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18.592592592592592</v>
      </c>
      <c r="W59" s="350">
        <f>IFERROR(W55/H55,"0")+IFERROR(W56/H56,"0")+IFERROR(W57/H57,"0")+IFERROR(W58/H58,"0")</f>
        <v>19</v>
      </c>
      <c r="X59" s="350">
        <f>IFERROR(IF(X55="",0,X55),"0")+IFERROR(IF(X56="",0,X56),"0")+IFERROR(IF(X57="",0,X57),"0")+IFERROR(IF(X58="",0,X58),"0")</f>
        <v>0.33896999999999999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160</v>
      </c>
      <c r="W60" s="350">
        <f>IFERROR(SUM(W55:W58),"0")</f>
        <v>164.4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172</v>
      </c>
      <c r="W65" s="349">
        <f t="shared" si="2"/>
        <v>179.2</v>
      </c>
      <c r="X65" s="36">
        <f t="shared" si="3"/>
        <v>0.34799999999999998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73</v>
      </c>
      <c r="W66" s="349">
        <f t="shared" si="2"/>
        <v>78.399999999999991</v>
      </c>
      <c r="X66" s="36">
        <f t="shared" si="3"/>
        <v>0.15225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268</v>
      </c>
      <c r="W67" s="349">
        <f t="shared" si="2"/>
        <v>270</v>
      </c>
      <c r="X67" s="36">
        <f t="shared" si="3"/>
        <v>0.54374999999999996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149</v>
      </c>
      <c r="W68" s="349">
        <f t="shared" si="2"/>
        <v>156.79999999999998</v>
      </c>
      <c r="X68" s="36">
        <f t="shared" si="3"/>
        <v>0.30449999999999999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59.99338624338624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62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1.3485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662</v>
      </c>
      <c r="W85" s="350">
        <f>IFERROR(SUM(W63:W83),"0")</f>
        <v>684.39999999999986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120</v>
      </c>
      <c r="W105" s="349">
        <f t="shared" ref="W105:W115" si="6">IFERROR(IF(V105="",0,CEILING((V105/$H105),1)*$H105),"")</f>
        <v>126</v>
      </c>
      <c r="X105" s="36">
        <f>IFERROR(IF(W105=0,"",ROUNDUP(W105/H105,0)*0.02175),"")</f>
        <v>0.32624999999999998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34</v>
      </c>
      <c r="W107" s="349">
        <f t="shared" si="6"/>
        <v>42</v>
      </c>
      <c r="X107" s="36">
        <f>IFERROR(IF(W107=0,"",ROUNDUP(W107/H107,0)*0.02175),"")</f>
        <v>0.10874999999999999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203</v>
      </c>
      <c r="W111" s="349">
        <f t="shared" si="6"/>
        <v>205.20000000000002</v>
      </c>
      <c r="X111" s="36">
        <f>IFERROR(IF(W111=0,"",ROUNDUP(W111/H111,0)*0.00753),"")</f>
        <v>0.57228000000000001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93.518518518518505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96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1.00728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357</v>
      </c>
      <c r="W117" s="350">
        <f>IFERROR(SUM(W105:W115),"0")</f>
        <v>373.20000000000005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90</v>
      </c>
      <c r="W119" s="349">
        <f t="shared" ref="W119:W125" si="7">IFERROR(IF(V119="",0,CEILING((V119/$H119),1)*$H119),"")</f>
        <v>92.96</v>
      </c>
      <c r="X119" s="36">
        <f>IFERROR(IF(W119=0,"",ROUNDUP(W119/H119,0)*0.00937),"")</f>
        <v>0.26235999999999998</v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99</v>
      </c>
      <c r="W122" s="349">
        <f t="shared" si="7"/>
        <v>100.80000000000001</v>
      </c>
      <c r="X122" s="36">
        <f>IFERROR(IF(W122=0,"",ROUNDUP(W122/H122,0)*0.02175),"")</f>
        <v>0.26100000000000001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38.894148020654043</v>
      </c>
      <c r="W126" s="350">
        <f>IFERROR(W119/H119,"0")+IFERROR(W120/H120,"0")+IFERROR(W121/H121,"0")+IFERROR(W122/H122,"0")+IFERROR(W123/H123,"0")+IFERROR(W124/H124,"0")+IFERROR(W125/H125,"0")</f>
        <v>40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0.52336000000000005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189</v>
      </c>
      <c r="W127" s="350">
        <f>IFERROR(SUM(W119:W125),"0")</f>
        <v>193.76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203</v>
      </c>
      <c r="W133" s="349">
        <f>IFERROR(IF(V133="",0,CEILING((V133/$H133),1)*$H133),"")</f>
        <v>205.20000000000002</v>
      </c>
      <c r="X133" s="36">
        <f>IFERROR(IF(W133=0,"",ROUNDUP(W133/H133,0)*0.00753),"")</f>
        <v>0.57228000000000001</v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75.185185185185176</v>
      </c>
      <c r="W134" s="350">
        <f>IFERROR(W130/H130,"0")+IFERROR(W131/H131,"0")+IFERROR(W132/H132,"0")+IFERROR(W133/H133,"0")</f>
        <v>76</v>
      </c>
      <c r="X134" s="350">
        <f>IFERROR(IF(X130="",0,X130),"0")+IFERROR(IF(X131="",0,X131),"0")+IFERROR(IF(X132="",0,X132),"0")+IFERROR(IF(X133="",0,X133),"0")</f>
        <v>0.57228000000000001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203</v>
      </c>
      <c r="W135" s="350">
        <f>IFERROR(SUM(W130:W133),"0")</f>
        <v>205.20000000000002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90</v>
      </c>
      <c r="W149" s="349">
        <f t="shared" si="8"/>
        <v>90.3</v>
      </c>
      <c r="X149" s="36">
        <f>IFERROR(IF(W149=0,"",ROUNDUP(W149/H149,0)*0.00502),"")</f>
        <v>0.21586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49</v>
      </c>
      <c r="W152" s="349">
        <f t="shared" si="8"/>
        <v>50.400000000000006</v>
      </c>
      <c r="X152" s="36">
        <f>IFERROR(IF(W152=0,"",ROUNDUP(W152/H152,0)*0.00502),"")</f>
        <v>0.12048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66.19047619047619</v>
      </c>
      <c r="W155" s="350">
        <f>IFERROR(W146/H146,"0")+IFERROR(W147/H147,"0")+IFERROR(W148/H148,"0")+IFERROR(W149/H149,"0")+IFERROR(W150/H150,"0")+IFERROR(W151/H151,"0")+IFERROR(W152/H152,"0")+IFERROR(W153/H153,"0")+IFERROR(W154/H154,"0")</f>
        <v>67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0.33633999999999997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139</v>
      </c>
      <c r="W156" s="350">
        <f>IFERROR(SUM(W146:W154),"0")</f>
        <v>140.69999999999999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160</v>
      </c>
      <c r="W169" s="349">
        <f>IFERROR(IF(V169="",0,CEILING((V169/$H169),1)*$H169),"")</f>
        <v>162</v>
      </c>
      <c r="X169" s="36">
        <f>IFERROR(IF(W169=0,"",ROUNDUP(W169/H169,0)*0.00937),"")</f>
        <v>0.28110000000000002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29.629629629629626</v>
      </c>
      <c r="W173" s="350">
        <f>IFERROR(W169/H169,"0")+IFERROR(W170/H170,"0")+IFERROR(W171/H171,"0")+IFERROR(W172/H172,"0")</f>
        <v>29.999999999999996</v>
      </c>
      <c r="X173" s="350">
        <f>IFERROR(IF(X169="",0,X169),"0")+IFERROR(IF(X170="",0,X170),"0")+IFERROR(IF(X171="",0,X171),"0")+IFERROR(IF(X172="",0,X172),"0")</f>
        <v>0.28110000000000002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160</v>
      </c>
      <c r="W174" s="350">
        <f>IFERROR(SUM(W169:W172),"0")</f>
        <v>162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63</v>
      </c>
      <c r="W182" s="349">
        <f t="shared" si="9"/>
        <v>64.8</v>
      </c>
      <c r="X182" s="36">
        <f>IFERROR(IF(W182=0,"",ROUNDUP(W182/H182,0)*0.00753),"")</f>
        <v>0.20331000000000002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300</v>
      </c>
      <c r="W184" s="349">
        <f t="shared" si="9"/>
        <v>300</v>
      </c>
      <c r="X184" s="36">
        <f>IFERROR(IF(W184=0,"",ROUNDUP(W184/H184,0)*0.00753),"")</f>
        <v>0.94125000000000003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230</v>
      </c>
      <c r="W186" s="349">
        <f t="shared" si="9"/>
        <v>230.39999999999998</v>
      </c>
      <c r="X186" s="36">
        <f t="shared" ref="X186:X192" si="10">IFERROR(IF(W186=0,"",ROUNDUP(W186/H186,0)*0.00753),"")</f>
        <v>0.72287999999999997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287</v>
      </c>
      <c r="W188" s="349">
        <f t="shared" si="9"/>
        <v>288</v>
      </c>
      <c r="X188" s="36">
        <f t="shared" si="10"/>
        <v>0.90360000000000007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192</v>
      </c>
      <c r="W189" s="349">
        <f t="shared" si="9"/>
        <v>192</v>
      </c>
      <c r="X189" s="36">
        <f t="shared" si="10"/>
        <v>0.60240000000000005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48</v>
      </c>
      <c r="W191" s="349">
        <f t="shared" si="9"/>
        <v>48</v>
      </c>
      <c r="X191" s="36">
        <f t="shared" si="10"/>
        <v>0.15060000000000001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182</v>
      </c>
      <c r="W192" s="349">
        <f t="shared" si="9"/>
        <v>182.4</v>
      </c>
      <c r="X192" s="36">
        <f t="shared" si="10"/>
        <v>0.57228000000000001</v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542.5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544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4.0963200000000004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1302</v>
      </c>
      <c r="W194" s="350">
        <f>IFERROR(SUM(W176:W192),"0")</f>
        <v>1305.6000000000001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58</v>
      </c>
      <c r="W209" s="349">
        <f t="shared" si="11"/>
        <v>60</v>
      </c>
      <c r="X209" s="36">
        <f>IFERROR(IF(W209=0,"",ROUNDUP(W209/H209,0)*0.00937),"")</f>
        <v>0.14055000000000001</v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14.5</v>
      </c>
      <c r="W210" s="350">
        <f>IFERROR(W204/H204,"0")+IFERROR(W205/H205,"0")+IFERROR(W206/H206,"0")+IFERROR(W207/H207,"0")+IFERROR(W208/H208,"0")+IFERROR(W209/H209,"0")</f>
        <v>15</v>
      </c>
      <c r="X210" s="350">
        <f>IFERROR(IF(X204="",0,X204),"0")+IFERROR(IF(X205="",0,X205),"0")+IFERROR(IF(X206="",0,X206),"0")+IFERROR(IF(X207="",0,X207),"0")+IFERROR(IF(X208="",0,X208),"0")+IFERROR(IF(X209="",0,X209),"0")</f>
        <v>0.14055000000000001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58</v>
      </c>
      <c r="W211" s="350">
        <f>IFERROR(SUM(W204:W209),"0")</f>
        <v>60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109</v>
      </c>
      <c r="W218" s="349">
        <f t="shared" ref="W218:W223" si="12">IFERROR(IF(V218="",0,CEILING((V218/$H218),1)*$H218),"")</f>
        <v>116</v>
      </c>
      <c r="X218" s="36">
        <f>IFERROR(IF(W218=0,"",ROUNDUP(W218/H218,0)*0.02175),"")</f>
        <v>0.21749999999999997</v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17</v>
      </c>
      <c r="W221" s="349">
        <f t="shared" si="12"/>
        <v>20</v>
      </c>
      <c r="X221" s="36">
        <f>IFERROR(IF(W221=0,"",ROUNDUP(W221/H221,0)*0.00937),"")</f>
        <v>4.6850000000000003E-2</v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13.646551724137931</v>
      </c>
      <c r="W224" s="350">
        <f>IFERROR(W218/H218,"0")+IFERROR(W219/H219,"0")+IFERROR(W220/H220,"0")+IFERROR(W221/H221,"0")+IFERROR(W222/H222,"0")+IFERROR(W223/H223,"0")</f>
        <v>15</v>
      </c>
      <c r="X224" s="350">
        <f>IFERROR(IF(X218="",0,X218),"0")+IFERROR(IF(X219="",0,X219),"0")+IFERROR(IF(X220="",0,X220),"0")+IFERROR(IF(X221="",0,X221),"0")+IFERROR(IF(X222="",0,X222),"0")+IFERROR(IF(X223="",0,X223),"0")</f>
        <v>0.26434999999999997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126</v>
      </c>
      <c r="W225" s="350">
        <f>IFERROR(SUM(W218:W223),"0")</f>
        <v>136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40</v>
      </c>
      <c r="W251" s="349">
        <f>IFERROR(IF(V251="",0,CEILING((V251/$H251),1)*$H251),"")</f>
        <v>42</v>
      </c>
      <c r="X251" s="36">
        <f>IFERROR(IF(W251=0,"",ROUNDUP(W251/H251,0)*0.00753),"")</f>
        <v>7.5300000000000006E-2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9.5238095238095237</v>
      </c>
      <c r="W255" s="350">
        <f>IFERROR(W251/H251,"0")+IFERROR(W252/H252,"0")+IFERROR(W253/H253,"0")+IFERROR(W254/H254,"0")</f>
        <v>10</v>
      </c>
      <c r="X255" s="350">
        <f>IFERROR(IF(X251="",0,X251),"0")+IFERROR(IF(X252="",0,X252),"0")+IFERROR(IF(X253="",0,X253),"0")+IFERROR(IF(X254="",0,X254),"0")</f>
        <v>7.5300000000000006E-2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40</v>
      </c>
      <c r="W256" s="350">
        <f>IFERROR(SUM(W251:W254),"0")</f>
        <v>42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397</v>
      </c>
      <c r="W271" s="349">
        <f>IFERROR(IF(V271="",0,CEILING((V271/$H271),1)*$H271),"")</f>
        <v>397.8</v>
      </c>
      <c r="X271" s="36">
        <f>IFERROR(IF(W271=0,"",ROUNDUP(W271/H271,0)*0.02175),"")</f>
        <v>1.1092499999999998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50.897435897435898</v>
      </c>
      <c r="W273" s="350">
        <f>IFERROR(W270/H270,"0")+IFERROR(W271/H271,"0")+IFERROR(W272/H272,"0")</f>
        <v>51</v>
      </c>
      <c r="X273" s="350">
        <f>IFERROR(IF(X270="",0,X270),"0")+IFERROR(IF(X271="",0,X271),"0")+IFERROR(IF(X272="",0,X272),"0")</f>
        <v>1.1092499999999998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397</v>
      </c>
      <c r="W274" s="350">
        <f>IFERROR(SUM(W270:W272),"0")</f>
        <v>397.8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6</v>
      </c>
      <c r="W278" s="349">
        <f>IFERROR(IF(V278="",0,CEILING((V278/$H278),1)*$H278),"")</f>
        <v>7.6499999999999995</v>
      </c>
      <c r="X278" s="36">
        <f>IFERROR(IF(W278=0,"",ROUNDUP(W278/H278,0)*0.00753),"")</f>
        <v>2.2589999999999999E-2</v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2.3529411764705883</v>
      </c>
      <c r="W279" s="350">
        <f>IFERROR(W276/H276,"0")+IFERROR(W277/H277,"0")+IFERROR(W278/H278,"0")</f>
        <v>3</v>
      </c>
      <c r="X279" s="350">
        <f>IFERROR(IF(X276="",0,X276),"0")+IFERROR(IF(X277="",0,X277),"0")+IFERROR(IF(X278="",0,X278),"0")</f>
        <v>2.2589999999999999E-2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6</v>
      </c>
      <c r="W280" s="350">
        <f>IFERROR(SUM(W276:W278),"0")</f>
        <v>7.6499999999999995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11</v>
      </c>
      <c r="W306" s="349">
        <f>IFERROR(IF(V306="",0,CEILING((V306/$H306),1)*$H306),"")</f>
        <v>12.6</v>
      </c>
      <c r="X306" s="36">
        <f>IFERROR(IF(W306=0,"",ROUNDUP(W306/H306,0)*0.00753),"")</f>
        <v>5.271E-2</v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6.1111111111111107</v>
      </c>
      <c r="W307" s="350">
        <f>IFERROR(W306/H306,"0")</f>
        <v>7</v>
      </c>
      <c r="X307" s="350">
        <f>IFERROR(IF(X306="",0,X306),"0")</f>
        <v>5.271E-2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11</v>
      </c>
      <c r="W308" s="350">
        <f>IFERROR(SUM(W306:W306),"0")</f>
        <v>12.6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2501</v>
      </c>
      <c r="W327" s="349">
        <f t="shared" si="17"/>
        <v>2505</v>
      </c>
      <c r="X327" s="36">
        <f>IFERROR(IF(W327=0,"",ROUNDUP(W327/H327,0)*0.02175),"")</f>
        <v>3.6322499999999995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950</v>
      </c>
      <c r="W328" s="349">
        <f t="shared" si="17"/>
        <v>960</v>
      </c>
      <c r="X328" s="36">
        <f>IFERROR(IF(W328=0,"",ROUNDUP(W328/H328,0)*0.02175),"")</f>
        <v>1.3919999999999999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1450</v>
      </c>
      <c r="W330" s="349">
        <f t="shared" si="17"/>
        <v>1455</v>
      </c>
      <c r="X330" s="36">
        <f>IFERROR(IF(W330=0,"",ROUNDUP(W330/H330,0)*0.02175),"")</f>
        <v>2.10975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326.73333333333335</v>
      </c>
      <c r="W334" s="350">
        <f>IFERROR(W326/H326,"0")+IFERROR(W327/H327,"0")+IFERROR(W328/H328,"0")+IFERROR(W329/H329,"0")+IFERROR(W330/H330,"0")+IFERROR(W331/H331,"0")+IFERROR(W332/H332,"0")+IFERROR(W333/H333,"0")</f>
        <v>328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7.1339999999999995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4901</v>
      </c>
      <c r="W335" s="350">
        <f>IFERROR(SUM(W326:W333),"0")</f>
        <v>4920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0</v>
      </c>
      <c r="W337" s="349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0</v>
      </c>
      <c r="W340" s="350">
        <f>IFERROR(W337/H337,"0")+IFERROR(W338/H338,"0")+IFERROR(W339/H339,"0")</f>
        <v>0</v>
      </c>
      <c r="X340" s="350">
        <f>IFERROR(IF(X337="",0,X337),"0")+IFERROR(IF(X338="",0,X338),"0")+IFERROR(IF(X339="",0,X339),"0")</f>
        <v>0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0</v>
      </c>
      <c r="W341" s="350">
        <f>IFERROR(SUM(W337:W339),"0")</f>
        <v>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2100</v>
      </c>
      <c r="W366" s="349">
        <f>IFERROR(IF(V366="",0,CEILING((V366/$H366),1)*$H366),"")</f>
        <v>2106</v>
      </c>
      <c r="X366" s="36">
        <f>IFERROR(IF(W366=0,"",ROUNDUP(W366/H366,0)*0.02175),"")</f>
        <v>5.8724999999999996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269.23076923076923</v>
      </c>
      <c r="W370" s="350">
        <f>IFERROR(W366/H366,"0")+IFERROR(W367/H367,"0")+IFERROR(W368/H368,"0")+IFERROR(W369/H369,"0")</f>
        <v>270</v>
      </c>
      <c r="X370" s="350">
        <f>IFERROR(IF(X366="",0,X366),"0")+IFERROR(IF(X367="",0,X367),"0")+IFERROR(IF(X368="",0,X368),"0")+IFERROR(IF(X369="",0,X369),"0")</f>
        <v>5.8724999999999996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2100</v>
      </c>
      <c r="W371" s="350">
        <f>IFERROR(SUM(W366:W369),"0")</f>
        <v>2106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1450</v>
      </c>
      <c r="W449" s="349">
        <f t="shared" si="21"/>
        <v>1452</v>
      </c>
      <c r="X449" s="36">
        <f t="shared" si="22"/>
        <v>3.2890000000000001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1300</v>
      </c>
      <c r="W452" s="349">
        <f t="shared" si="21"/>
        <v>1304.1600000000001</v>
      </c>
      <c r="X452" s="36">
        <f t="shared" si="22"/>
        <v>2.9541200000000001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520.83333333333326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522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6.2431200000000002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2750</v>
      </c>
      <c r="W460" s="350">
        <f>IFERROR(SUM(W448:W458),"0")</f>
        <v>2756.16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1100</v>
      </c>
      <c r="W462" s="349">
        <f>IFERROR(IF(V462="",0,CEILING((V462/$H462),1)*$H462),"")</f>
        <v>1103.52</v>
      </c>
      <c r="X462" s="36">
        <f>IFERROR(IF(W462=0,"",ROUNDUP(W462/H462,0)*0.01196),"")</f>
        <v>2.4996399999999999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208.33333333333331</v>
      </c>
      <c r="W464" s="350">
        <f>IFERROR(W462/H462,"0")+IFERROR(W463/H463,"0")</f>
        <v>209</v>
      </c>
      <c r="X464" s="350">
        <f>IFERROR(IF(X462="",0,X462),"0")+IFERROR(IF(X463="",0,X463),"0")</f>
        <v>2.4996399999999999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1100</v>
      </c>
      <c r="W465" s="350">
        <f>IFERROR(SUM(W462:W463),"0")</f>
        <v>1103.52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550</v>
      </c>
      <c r="W467" s="349">
        <f t="shared" ref="W467:W472" si="23">IFERROR(IF(V467="",0,CEILING((V467/$H467),1)*$H467),"")</f>
        <v>554.4</v>
      </c>
      <c r="X467" s="36">
        <f>IFERROR(IF(W467=0,"",ROUNDUP(W467/H467,0)*0.01196),"")</f>
        <v>1.2558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946</v>
      </c>
      <c r="W468" s="349">
        <f t="shared" si="23"/>
        <v>950.40000000000009</v>
      </c>
      <c r="X468" s="36">
        <f>IFERROR(IF(W468=0,"",ROUNDUP(W468/H468,0)*0.01196),"")</f>
        <v>2.1528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1076</v>
      </c>
      <c r="W469" s="349">
        <f t="shared" si="23"/>
        <v>1077.1200000000001</v>
      </c>
      <c r="X469" s="36">
        <f>IFERROR(IF(W469=0,"",ROUNDUP(W469/H469,0)*0.01196),"")</f>
        <v>2.4398400000000002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487.12121212121212</v>
      </c>
      <c r="W473" s="350">
        <f>IFERROR(W467/H467,"0")+IFERROR(W468/H468,"0")+IFERROR(W469/H469,"0")+IFERROR(W470/H470,"0")+IFERROR(W471/H471,"0")+IFERROR(W472/H472,"0")</f>
        <v>489</v>
      </c>
      <c r="X473" s="350">
        <f>IFERROR(IF(X467="",0,X467),"0")+IFERROR(IF(X468="",0,X468),"0")+IFERROR(IF(X469="",0,X469),"0")+IFERROR(IF(X470="",0,X470),"0")+IFERROR(IF(X471="",0,X471),"0")+IFERROR(IF(X472="",0,X472),"0")</f>
        <v>5.8484400000000001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2572</v>
      </c>
      <c r="W474" s="350">
        <f>IFERROR(SUM(W467:W472),"0")</f>
        <v>2581.92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17233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17352.910000000003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18278.212111531731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18405.190000000002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32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32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19078.212111531731</v>
      </c>
      <c r="W519" s="350">
        <f>GrossWeightTotalR+PalletQtyTotalR*25</f>
        <v>19205.190000000002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2833.7877671653887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2853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37.766599999999997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164.4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1251.3599999999999</v>
      </c>
      <c r="F526" s="46">
        <f>IFERROR(W130*1,"0")+IFERROR(W131*1,"0")+IFERROR(W132*1,"0")+IFERROR(W133*1,"0")</f>
        <v>205.20000000000002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140.69999999999999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1467.6</v>
      </c>
      <c r="J526" s="46">
        <f>IFERROR(W204*1,"0")+IFERROR(W205*1,"0")+IFERROR(W206*1,"0")+IFERROR(W207*1,"0")+IFERROR(W208*1,"0")+IFERROR(W209*1,"0")+IFERROR(W213*1,"0")</f>
        <v>60</v>
      </c>
      <c r="K526" s="346"/>
      <c r="L526" s="46">
        <f>IFERROR(W218*1,"0")+IFERROR(W219*1,"0")+IFERROR(W220*1,"0")+IFERROR(W221*1,"0")+IFERROR(W222*1,"0")+IFERROR(W223*1,"0")</f>
        <v>136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447.45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12.6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4920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2106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6441.5999999999995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