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DA16178-2082-46C0-B8E6-6A131C848F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W161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X91" i="1" s="1"/>
  <c r="W89" i="1"/>
  <c r="N89" i="1"/>
  <c r="W88" i="1"/>
  <c r="X88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V520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2" i="1" l="1"/>
  <c r="W520" i="1" s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W5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<sst xmlns="http://schemas.openxmlformats.org/spreadsheetml/2006/main" count="2228" uniqueCount="751">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</sst>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9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450</v>
      </c>
      <c r="W49" s="349">
        <f>IFERROR(IF(V49="",0,CEILING((V49/$H49),1)*$H49),"")</f>
        <v>453.6</v>
      </c>
      <c r="X49" s="36">
        <f>IFERROR(IF(W49=0,"",ROUNDUP(W49/H49,0)*0.02175),"")</f>
        <v>0.91349999999999998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41.666666666666664</v>
      </c>
      <c r="W51" s="350">
        <f>IFERROR(W49/H49,"0")+IFERROR(W50/H50,"0")</f>
        <v>42</v>
      </c>
      <c r="X51" s="350">
        <f>IFERROR(IF(X49="",0,X49),"0")+IFERROR(IF(X50="",0,X50),"0")</f>
        <v>0.91349999999999998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450</v>
      </c>
      <c r="W52" s="350">
        <f>IFERROR(SUM(W49:W50),"0")</f>
        <v>453.6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22</v>
      </c>
      <c r="W58" s="349">
        <f>IFERROR(IF(V58="",0,CEILING((V58/$H58),1)*$H58),"")</f>
        <v>24</v>
      </c>
      <c r="X58" s="36">
        <f>IFERROR(IF(W58=0,"",ROUNDUP(W58/H58,0)*0.00937),"")</f>
        <v>5.6219999999999999E-2</v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5.5</v>
      </c>
      <c r="W59" s="350">
        <f>IFERROR(W55/H55,"0")+IFERROR(W56/H56,"0")+IFERROR(W57/H57,"0")+IFERROR(W58/H58,"0")</f>
        <v>6</v>
      </c>
      <c r="X59" s="350">
        <f>IFERROR(IF(X55="",0,X55),"0")+IFERROR(IF(X56="",0,X56),"0")+IFERROR(IF(X57="",0,X57),"0")+IFERROR(IF(X58="",0,X58),"0")</f>
        <v>5.6219999999999999E-2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22</v>
      </c>
      <c r="W60" s="350">
        <f>IFERROR(SUM(W55:W58),"0")</f>
        <v>24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379</v>
      </c>
      <c r="W65" s="349">
        <f t="shared" si="2"/>
        <v>380.79999999999995</v>
      </c>
      <c r="X65" s="36">
        <f t="shared" si="3"/>
        <v>0.73949999999999994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294</v>
      </c>
      <c r="W66" s="349">
        <f t="shared" si="2"/>
        <v>302.39999999999998</v>
      </c>
      <c r="X66" s="36">
        <f t="shared" si="3"/>
        <v>0.58724999999999994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450</v>
      </c>
      <c r="W67" s="349">
        <f t="shared" si="2"/>
        <v>453.6</v>
      </c>
      <c r="X67" s="36">
        <f t="shared" si="3"/>
        <v>0.91349999999999998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550</v>
      </c>
      <c r="W68" s="349">
        <f t="shared" si="2"/>
        <v>560</v>
      </c>
      <c r="X68" s="36">
        <f t="shared" si="3"/>
        <v>1.0874999999999999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67</v>
      </c>
      <c r="W72" s="349">
        <f t="shared" si="2"/>
        <v>70.3</v>
      </c>
      <c r="X72" s="36">
        <f t="shared" si="4"/>
        <v>0.17802999999999999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72</v>
      </c>
      <c r="W77" s="349">
        <f t="shared" si="2"/>
        <v>72</v>
      </c>
      <c r="X77" s="36">
        <f t="shared" si="4"/>
        <v>0.14992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81</v>
      </c>
      <c r="W82" s="349">
        <f t="shared" si="2"/>
        <v>81</v>
      </c>
      <c r="X82" s="36">
        <f>IFERROR(IF(W82=0,"",ROUNDUP(W82/H82,0)*0.00937),"")</f>
        <v>0.16866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202.97120334620334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206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3.8243599999999995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1893</v>
      </c>
      <c r="W85" s="350">
        <f>IFERROR(SUM(W63:W83),"0")</f>
        <v>1920.1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10</v>
      </c>
      <c r="W87" s="349">
        <f>IFERROR(IF(V87="",0,CEILING((V87/$H87),1)*$H87),"")</f>
        <v>10.8</v>
      </c>
      <c r="X87" s="36">
        <f>IFERROR(IF(W87=0,"",ROUNDUP(W87/H87,0)*0.02175),"")</f>
        <v>2.1749999999999999E-2</v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20</v>
      </c>
      <c r="W90" s="349">
        <f>IFERROR(IF(V90="",0,CEILING((V90/$H90),1)*$H90),"")</f>
        <v>21.599999999999998</v>
      </c>
      <c r="X90" s="36">
        <f>IFERROR(IF(W90=0,"",ROUNDUP(W90/H90,0)*0.00753),"")</f>
        <v>6.7769999999999997E-2</v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9.2592592592592595</v>
      </c>
      <c r="W91" s="350">
        <f>IFERROR(W87/H87,"0")+IFERROR(W88/H88,"0")+IFERROR(W89/H89,"0")+IFERROR(W90/H90,"0")</f>
        <v>10</v>
      </c>
      <c r="X91" s="350">
        <f>IFERROR(IF(X87="",0,X87),"0")+IFERROR(IF(X88="",0,X88),"0")+IFERROR(IF(X89="",0,X89),"0")+IFERROR(IF(X90="",0,X90),"0")</f>
        <v>8.9519999999999988E-2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30</v>
      </c>
      <c r="W92" s="350">
        <f>IFERROR(SUM(W87:W90),"0")</f>
        <v>32.4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361</v>
      </c>
      <c r="W105" s="349">
        <f t="shared" ref="W105:W115" si="6">IFERROR(IF(V105="",0,CEILING((V105/$H105),1)*$H105),"")</f>
        <v>361.2</v>
      </c>
      <c r="X105" s="36">
        <f>IFERROR(IF(W105=0,"",ROUNDUP(W105/H105,0)*0.02175),"")</f>
        <v>0.93524999999999991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121</v>
      </c>
      <c r="W107" s="349">
        <f t="shared" si="6"/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49</v>
      </c>
      <c r="W111" s="349">
        <f t="shared" si="6"/>
        <v>51.300000000000004</v>
      </c>
      <c r="X111" s="36">
        <f>IFERROR(IF(W111=0,"",ROUNDUP(W111/H111,0)*0.00753),"")</f>
        <v>0.14307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137</v>
      </c>
      <c r="W112" s="349">
        <f t="shared" si="6"/>
        <v>137.70000000000002</v>
      </c>
      <c r="X112" s="36">
        <f>IFERROR(IF(W112=0,"",ROUNDUP(W112/H112,0)*0.00937),"")</f>
        <v>0.47787000000000002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126.26984126984127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128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1.8824399999999999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668</v>
      </c>
      <c r="W117" s="350">
        <f>IFERROR(SUM(W105:W115),"0")</f>
        <v>676.2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24</v>
      </c>
      <c r="W119" s="349">
        <f t="shared" ref="W119:W125" si="7">IFERROR(IF(V119="",0,CEILING((V119/$H119),1)*$H119),"")</f>
        <v>26.56</v>
      </c>
      <c r="X119" s="36">
        <f>IFERROR(IF(W119=0,"",ROUNDUP(W119/H119,0)*0.00937),"")</f>
        <v>7.4959999999999999E-2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7.2289156626506026</v>
      </c>
      <c r="W126" s="350">
        <f>IFERROR(W119/H119,"0")+IFERROR(W120/H120,"0")+IFERROR(W121/H121,"0")+IFERROR(W122/H122,"0")+IFERROR(W123/H123,"0")+IFERROR(W124/H124,"0")+IFERROR(W125/H125,"0")</f>
        <v>8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7.4959999999999999E-2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24</v>
      </c>
      <c r="W127" s="350">
        <f>IFERROR(SUM(W119:W125),"0")</f>
        <v>26.56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402</v>
      </c>
      <c r="W131" s="349">
        <f>IFERROR(IF(V131="",0,CEILING((V131/$H131),1)*$H131),"")</f>
        <v>403.20000000000005</v>
      </c>
      <c r="X131" s="36">
        <f>IFERROR(IF(W131=0,"",ROUNDUP(W131/H131,0)*0.02175),"")</f>
        <v>1.044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95</v>
      </c>
      <c r="W133" s="349">
        <f>IFERROR(IF(V133="",0,CEILING((V133/$H133),1)*$H133),"")</f>
        <v>97.2</v>
      </c>
      <c r="X133" s="36">
        <f>IFERROR(IF(W133=0,"",ROUNDUP(W133/H133,0)*0.00753),"")</f>
        <v>0.27107999999999999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83.042328042328037</v>
      </c>
      <c r="W134" s="350">
        <f>IFERROR(W130/H130,"0")+IFERROR(W131/H131,"0")+IFERROR(W132/H132,"0")+IFERROR(W133/H133,"0")</f>
        <v>84</v>
      </c>
      <c r="X134" s="350">
        <f>IFERROR(IF(X130="",0,X130),"0")+IFERROR(IF(X131="",0,X131),"0")+IFERROR(IF(X132="",0,X132),"0")+IFERROR(IF(X133="",0,X133),"0")</f>
        <v>1.31508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497</v>
      </c>
      <c r="W135" s="350">
        <f>IFERROR(SUM(W130:W133),"0")</f>
        <v>500.40000000000003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280</v>
      </c>
      <c r="W146" s="349">
        <f t="shared" ref="W146:W154" si="8">IFERROR(IF(V146="",0,CEILING((V146/$H146),1)*$H146),"")</f>
        <v>281.40000000000003</v>
      </c>
      <c r="X146" s="36">
        <f>IFERROR(IF(W146=0,"",ROUNDUP(W146/H146,0)*0.00753),"")</f>
        <v>0.50451000000000001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463</v>
      </c>
      <c r="W148" s="349">
        <f t="shared" si="8"/>
        <v>466.20000000000005</v>
      </c>
      <c r="X148" s="36">
        <f>IFERROR(IF(W148=0,"",ROUNDUP(W148/H148,0)*0.00753),"")</f>
        <v>0.83583000000000007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69</v>
      </c>
      <c r="W149" s="349">
        <f t="shared" si="8"/>
        <v>69.3</v>
      </c>
      <c r="X149" s="36">
        <f>IFERROR(IF(W149=0,"",ROUNDUP(W149/H149,0)*0.00502),"")</f>
        <v>0.16566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103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258.8095238095238</v>
      </c>
      <c r="W155" s="350">
        <f>IFERROR(W146/H146,"0")+IFERROR(W147/H147,"0")+IFERROR(W148/H148,"0")+IFERROR(W149/H149,"0")+IFERROR(W150/H150,"0")+IFERROR(W151/H151,"0")+IFERROR(W152/H152,"0")+IFERROR(W153/H153,"0")+IFERROR(W154/H154,"0")</f>
        <v>261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1.7570000000000001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915</v>
      </c>
      <c r="W156" s="350">
        <f>IFERROR(SUM(W146:W154),"0")</f>
        <v>921.90000000000009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70</v>
      </c>
      <c r="W165" s="349">
        <f>IFERROR(IF(V165="",0,CEILING((V165/$H165),1)*$H165),"")</f>
        <v>71.400000000000006</v>
      </c>
      <c r="X165" s="36">
        <f>IFERROR(IF(W165=0,"",ROUNDUP(W165/H165,0)*0.00753),"")</f>
        <v>0.25602000000000003</v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33.333333333333329</v>
      </c>
      <c r="W166" s="350">
        <f>IFERROR(W164/H164,"0")+IFERROR(W165/H165,"0")</f>
        <v>34</v>
      </c>
      <c r="X166" s="350">
        <f>IFERROR(IF(X164="",0,X164),"0")+IFERROR(IF(X165="",0,X165),"0")</f>
        <v>0.25602000000000003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70</v>
      </c>
      <c r="W167" s="350">
        <f>IFERROR(SUM(W164:W165),"0")</f>
        <v>71.400000000000006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735</v>
      </c>
      <c r="W169" s="349">
        <f>IFERROR(IF(V169="",0,CEILING((V169/$H169),1)*$H169),"")</f>
        <v>739.80000000000007</v>
      </c>
      <c r="X169" s="36">
        <f>IFERROR(IF(W169=0,"",ROUNDUP(W169/H169,0)*0.00937),"")</f>
        <v>1.28369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406</v>
      </c>
      <c r="W170" s="349">
        <f>IFERROR(IF(V170="",0,CEILING((V170/$H170),1)*$H170),"")</f>
        <v>410.40000000000003</v>
      </c>
      <c r="X170" s="36">
        <f>IFERROR(IF(W170=0,"",ROUNDUP(W170/H170,0)*0.00937),"")</f>
        <v>0.71211999999999998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240</v>
      </c>
      <c r="W172" s="349">
        <f>IFERROR(IF(V172="",0,CEILING((V172/$H172),1)*$H172),"")</f>
        <v>243.00000000000003</v>
      </c>
      <c r="X172" s="36">
        <f>IFERROR(IF(W172=0,"",ROUNDUP(W172/H172,0)*0.00937),"")</f>
        <v>0.42164999999999997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255.74074074074076</v>
      </c>
      <c r="W173" s="350">
        <f>IFERROR(W169/H169,"0")+IFERROR(W170/H170,"0")+IFERROR(W171/H171,"0")+IFERROR(W172/H172,"0")</f>
        <v>258</v>
      </c>
      <c r="X173" s="350">
        <f>IFERROR(IF(X169="",0,X169),"0")+IFERROR(IF(X170="",0,X170),"0")+IFERROR(IF(X171="",0,X171),"0")+IFERROR(IF(X172="",0,X172),"0")</f>
        <v>2.4174600000000002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1381</v>
      </c>
      <c r="W174" s="350">
        <f>IFERROR(SUM(W169:W172),"0")</f>
        <v>1393.2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596</v>
      </c>
      <c r="W177" s="349">
        <f t="shared" si="9"/>
        <v>600.29999999999995</v>
      </c>
      <c r="X177" s="36">
        <f>IFERROR(IF(W177=0,"",ROUNDUP(W177/H177,0)*0.02175),"")</f>
        <v>1.5007499999999998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80</v>
      </c>
      <c r="W180" s="349">
        <f t="shared" si="9"/>
        <v>85.8</v>
      </c>
      <c r="X180" s="36">
        <f>IFERROR(IF(W180=0,"",ROUNDUP(W180/H180,0)*0.02175),"")</f>
        <v>0.23924999999999999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26</v>
      </c>
      <c r="W182" s="349">
        <f t="shared" si="9"/>
        <v>26.4</v>
      </c>
      <c r="X182" s="36">
        <f>IFERROR(IF(W182=0,"",ROUNDUP(W182/H182,0)*0.00753),"")</f>
        <v>8.2830000000000001E-2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17</v>
      </c>
      <c r="W184" s="349">
        <f t="shared" si="9"/>
        <v>19.2</v>
      </c>
      <c r="X184" s="36">
        <f>IFERROR(IF(W184=0,"",ROUNDUP(W184/H184,0)*0.00753),"")</f>
        <v>6.0240000000000002E-2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255</v>
      </c>
      <c r="W186" s="349">
        <f t="shared" si="9"/>
        <v>256.8</v>
      </c>
      <c r="X186" s="36">
        <f t="shared" ref="X186:X192" si="10">IFERROR(IF(W186=0,"",ROUNDUP(W186/H186,0)*0.00753),"")</f>
        <v>0.80571000000000004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139</v>
      </c>
      <c r="W188" s="349">
        <f t="shared" si="9"/>
        <v>139.19999999999999</v>
      </c>
      <c r="X188" s="36">
        <f t="shared" si="10"/>
        <v>0.43674000000000002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220</v>
      </c>
      <c r="W189" s="349">
        <f t="shared" si="9"/>
        <v>220.79999999999998</v>
      </c>
      <c r="X189" s="36">
        <f t="shared" si="10"/>
        <v>0.69276000000000004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222</v>
      </c>
      <c r="W191" s="349">
        <f t="shared" si="9"/>
        <v>223.2</v>
      </c>
      <c r="X191" s="36">
        <f t="shared" si="10"/>
        <v>0.70028999999999997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121</v>
      </c>
      <c r="W192" s="349">
        <f t="shared" si="9"/>
        <v>122.39999999999999</v>
      </c>
      <c r="X192" s="36">
        <f t="shared" si="10"/>
        <v>0.38403000000000004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495.42882404951376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500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4.9025999999999996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1676</v>
      </c>
      <c r="W194" s="350">
        <f>IFERROR(SUM(W176:W192),"0")</f>
        <v>1694.1000000000001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52</v>
      </c>
      <c r="W198" s="349">
        <f>IFERROR(IF(V198="",0,CEILING((V198/$H198),1)*$H198),"")</f>
        <v>52.8</v>
      </c>
      <c r="X198" s="36">
        <f>IFERROR(IF(W198=0,"",ROUNDUP(W198/H198,0)*0.00753),"")</f>
        <v>0.16566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55</v>
      </c>
      <c r="W199" s="349">
        <f>IFERROR(IF(V199="",0,CEILING((V199/$H199),1)*$H199),"")</f>
        <v>55.199999999999996</v>
      </c>
      <c r="X199" s="36">
        <f>IFERROR(IF(W199=0,"",ROUNDUP(W199/H199,0)*0.00753),"")</f>
        <v>0.17319000000000001</v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44.583333333333336</v>
      </c>
      <c r="W200" s="350">
        <f>IFERROR(W196/H196,"0")+IFERROR(W197/H197,"0")+IFERROR(W198/H198,"0")+IFERROR(W199/H199,"0")</f>
        <v>45</v>
      </c>
      <c r="X200" s="350">
        <f>IFERROR(IF(X196="",0,X196),"0")+IFERROR(IF(X197="",0,X197),"0")+IFERROR(IF(X198="",0,X198),"0")+IFERROR(IF(X199="",0,X199),"0")</f>
        <v>0.33884999999999998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107</v>
      </c>
      <c r="W201" s="350">
        <f>IFERROR(SUM(W196:W199),"0")</f>
        <v>108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16</v>
      </c>
      <c r="W209" s="349">
        <f t="shared" si="11"/>
        <v>16</v>
      </c>
      <c r="X209" s="36">
        <f>IFERROR(IF(W209=0,"",ROUNDUP(W209/H209,0)*0.00937),"")</f>
        <v>3.7479999999999999E-2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4</v>
      </c>
      <c r="W210" s="350">
        <f>IFERROR(W204/H204,"0")+IFERROR(W205/H205,"0")+IFERROR(W206/H206,"0")+IFERROR(W207/H207,"0")+IFERROR(W208/H208,"0")+IFERROR(W209/H209,"0")</f>
        <v>4</v>
      </c>
      <c r="X210" s="350">
        <f>IFERROR(IF(X204="",0,X204),"0")+IFERROR(IF(X205="",0,X205),"0")+IFERROR(IF(X206="",0,X206),"0")+IFERROR(IF(X207="",0,X207),"0")+IFERROR(IF(X208="",0,X208),"0")+IFERROR(IF(X209="",0,X209),"0")</f>
        <v>3.7479999999999999E-2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16</v>
      </c>
      <c r="W211" s="350">
        <f>IFERROR(SUM(W204:W209),"0")</f>
        <v>16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152</v>
      </c>
      <c r="W218" s="349">
        <f t="shared" ref="W218:W223" si="12">IFERROR(IF(V218="",0,CEILING((V218/$H218),1)*$H218),"")</f>
        <v>162.4</v>
      </c>
      <c r="X218" s="36">
        <f>IFERROR(IF(W218=0,"",ROUNDUP(W218/H218,0)*0.02175),"")</f>
        <v>0.30449999999999999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12</v>
      </c>
      <c r="W221" s="349">
        <f t="shared" si="12"/>
        <v>12</v>
      </c>
      <c r="X221" s="36">
        <f>IFERROR(IF(W221=0,"",ROUNDUP(W221/H221,0)*0.00937),"")</f>
        <v>2.811E-2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16.103448275862071</v>
      </c>
      <c r="W224" s="350">
        <f>IFERROR(W218/H218,"0")+IFERROR(W219/H219,"0")+IFERROR(W220/H220,"0")+IFERROR(W221/H221,"0")+IFERROR(W222/H222,"0")+IFERROR(W223/H223,"0")</f>
        <v>17</v>
      </c>
      <c r="X224" s="350">
        <f>IFERROR(IF(X218="",0,X218),"0")+IFERROR(IF(X219="",0,X219),"0")+IFERROR(IF(X220="",0,X220),"0")+IFERROR(IF(X221="",0,X221),"0")+IFERROR(IF(X222="",0,X222),"0")+IFERROR(IF(X223="",0,X223),"0")</f>
        <v>0.33261000000000002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164</v>
      </c>
      <c r="W225" s="350">
        <f>IFERROR(SUM(W218:W223),"0")</f>
        <v>174.4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88</v>
      </c>
      <c r="W251" s="349">
        <f>IFERROR(IF(V251="",0,CEILING((V251/$H251),1)*$H251),"")</f>
        <v>88.2</v>
      </c>
      <c r="X251" s="36">
        <f>IFERROR(IF(W251=0,"",ROUNDUP(W251/H251,0)*0.00753),"")</f>
        <v>0.15812999999999999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20.952380952380953</v>
      </c>
      <c r="W255" s="350">
        <f>IFERROR(W251/H251,"0")+IFERROR(W252/H252,"0")+IFERROR(W253/H253,"0")+IFERROR(W254/H254,"0")</f>
        <v>21</v>
      </c>
      <c r="X255" s="350">
        <f>IFERROR(IF(X251="",0,X251),"0")+IFERROR(IF(X252="",0,X252),"0")+IFERROR(IF(X253="",0,X253),"0")+IFERROR(IF(X254="",0,X254),"0")</f>
        <v>0.15812999999999999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88</v>
      </c>
      <c r="W256" s="350">
        <f>IFERROR(SUM(W251:W254),"0")</f>
        <v>88.2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151</v>
      </c>
      <c r="W259" s="349">
        <f t="shared" si="15"/>
        <v>156</v>
      </c>
      <c r="X259" s="36">
        <f>IFERROR(IF(W259=0,"",ROUNDUP(W259/H259,0)*0.02175),"")</f>
        <v>0.43499999999999994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19.358974358974358</v>
      </c>
      <c r="W267" s="350">
        <f>IFERROR(W258/H258,"0")+IFERROR(W259/H259,"0")+IFERROR(W260/H260,"0")+IFERROR(W261/H261,"0")+IFERROR(W262/H262,"0")+IFERROR(W263/H263,"0")+IFERROR(W264/H264,"0")+IFERROR(W265/H265,"0")+IFERROR(W266/H266,"0")</f>
        <v>20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0.43499999999999994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151</v>
      </c>
      <c r="W268" s="350">
        <f>IFERROR(SUM(W258:W266),"0")</f>
        <v>156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179</v>
      </c>
      <c r="W270" s="349">
        <f>IFERROR(IF(V270="",0,CEILING((V270/$H270),1)*$H270),"")</f>
        <v>184.8</v>
      </c>
      <c r="X270" s="36">
        <f>IFERROR(IF(W270=0,"",ROUNDUP(W270/H270,0)*0.02175),"")</f>
        <v>0.47849999999999998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386</v>
      </c>
      <c r="W271" s="349">
        <f>IFERROR(IF(V271="",0,CEILING((V271/$H271),1)*$H271),"")</f>
        <v>390</v>
      </c>
      <c r="X271" s="36">
        <f>IFERROR(IF(W271=0,"",ROUNDUP(W271/H271,0)*0.02175),"")</f>
        <v>1.0874999999999999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235</v>
      </c>
      <c r="W272" s="349">
        <f>IFERROR(IF(V272="",0,CEILING((V272/$H272),1)*$H272),"")</f>
        <v>235.20000000000002</v>
      </c>
      <c r="X272" s="36">
        <f>IFERROR(IF(W272=0,"",ROUNDUP(W272/H272,0)*0.02175),"")</f>
        <v>0.60899999999999999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98.772893772893781</v>
      </c>
      <c r="W273" s="350">
        <f>IFERROR(W270/H270,"0")+IFERROR(W271/H271,"0")+IFERROR(W272/H272,"0")</f>
        <v>100</v>
      </c>
      <c r="X273" s="350">
        <f>IFERROR(IF(X270="",0,X270),"0")+IFERROR(IF(X271="",0,X271),"0")+IFERROR(IF(X272="",0,X272),"0")</f>
        <v>2.1749999999999998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800</v>
      </c>
      <c r="W274" s="350">
        <f>IFERROR(SUM(W270:W272),"0")</f>
        <v>810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2</v>
      </c>
      <c r="W306" s="349">
        <f>IFERROR(IF(V306="",0,CEILING((V306/$H306),1)*$H306),"")</f>
        <v>3.6</v>
      </c>
      <c r="X306" s="36">
        <f>IFERROR(IF(W306=0,"",ROUNDUP(W306/H306,0)*0.00753),"")</f>
        <v>1.506E-2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1.1111111111111112</v>
      </c>
      <c r="W307" s="350">
        <f>IFERROR(W306/H306,"0")</f>
        <v>2</v>
      </c>
      <c r="X307" s="350">
        <f>IFERROR(IF(X306="",0,X306),"0")</f>
        <v>1.506E-2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2</v>
      </c>
      <c r="W308" s="350">
        <f>IFERROR(SUM(W306:W306),"0")</f>
        <v>3.6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134</v>
      </c>
      <c r="W310" s="349">
        <f>IFERROR(IF(V310="",0,CEILING((V310/$H310),1)*$H310),"")</f>
        <v>137.69999999999999</v>
      </c>
      <c r="X310" s="36">
        <f>IFERROR(IF(W310=0,"",ROUNDUP(W310/H310,0)*0.02175),"")</f>
        <v>0.36974999999999997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16.543209876543212</v>
      </c>
      <c r="W313" s="350">
        <f>IFERROR(W310/H310,"0")+IFERROR(W311/H311,"0")+IFERROR(W312/H312,"0")</f>
        <v>17</v>
      </c>
      <c r="X313" s="350">
        <f>IFERROR(IF(X310="",0,X310),"0")+IFERROR(IF(X311="",0,X311),"0")+IFERROR(IF(X312="",0,X312),"0")</f>
        <v>0.36974999999999997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134</v>
      </c>
      <c r="W314" s="350">
        <f>IFERROR(SUM(W310:W312),"0")</f>
        <v>137.69999999999999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8</v>
      </c>
      <c r="W320" s="349">
        <f>IFERROR(IF(V320="",0,CEILING((V320/$H320),1)*$H320),"")</f>
        <v>10.199999999999999</v>
      </c>
      <c r="X320" s="36">
        <f>IFERROR(IF(W320=0,"",ROUNDUP(W320/H320,0)*0.00753),"")</f>
        <v>3.0120000000000001E-2</v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3.1372549019607847</v>
      </c>
      <c r="W321" s="350">
        <f>IFERROR(W320/H320,"0")</f>
        <v>4</v>
      </c>
      <c r="X321" s="350">
        <f>IFERROR(IF(X320="",0,X320),"0")</f>
        <v>3.0120000000000001E-2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8</v>
      </c>
      <c r="W322" s="350">
        <f>IFERROR(SUM(W320:W320),"0")</f>
        <v>10.199999999999999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2450</v>
      </c>
      <c r="W327" s="349">
        <f t="shared" si="17"/>
        <v>2460</v>
      </c>
      <c r="X327" s="36">
        <f>IFERROR(IF(W327=0,"",ROUNDUP(W327/H327,0)*0.02175),"")</f>
        <v>3.5669999999999997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500</v>
      </c>
      <c r="W328" s="349">
        <f t="shared" si="17"/>
        <v>510</v>
      </c>
      <c r="X328" s="36">
        <f>IFERROR(IF(W328=0,"",ROUNDUP(W328/H328,0)*0.02175),"")</f>
        <v>0.73949999999999994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800</v>
      </c>
      <c r="W330" s="349">
        <f t="shared" si="17"/>
        <v>810</v>
      </c>
      <c r="X330" s="36">
        <f>IFERROR(IF(W330=0,"",ROUNDUP(W330/H330,0)*0.02175),"")</f>
        <v>1.1744999999999999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250.00000000000003</v>
      </c>
      <c r="W334" s="350">
        <f>IFERROR(W326/H326,"0")+IFERROR(W327/H327,"0")+IFERROR(W328/H328,"0")+IFERROR(W329/H329,"0")+IFERROR(W330/H330,"0")+IFERROR(W331/H331,"0")+IFERROR(W332/H332,"0")+IFERROR(W333/H333,"0")</f>
        <v>252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5.4809999999999999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3750</v>
      </c>
      <c r="W335" s="350">
        <f>IFERROR(SUM(W326:W333),"0")</f>
        <v>3780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600</v>
      </c>
      <c r="W337" s="349">
        <f>IFERROR(IF(V337="",0,CEILING((V337/$H337),1)*$H337),"")</f>
        <v>600</v>
      </c>
      <c r="X337" s="36">
        <f>IFERROR(IF(W337=0,"",ROUNDUP(W337/H337,0)*0.02175),"")</f>
        <v>0.86999999999999988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40</v>
      </c>
      <c r="W340" s="350">
        <f>IFERROR(W337/H337,"0")+IFERROR(W338/H338,"0")+IFERROR(W339/H339,"0")</f>
        <v>40</v>
      </c>
      <c r="X340" s="350">
        <f>IFERROR(IF(X337="",0,X337),"0")+IFERROR(IF(X338="",0,X338),"0")+IFERROR(IF(X339="",0,X339),"0")</f>
        <v>0.86999999999999988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600</v>
      </c>
      <c r="W341" s="350">
        <f>IFERROR(SUM(W337:W339),"0")</f>
        <v>600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63</v>
      </c>
      <c r="W344" s="349">
        <f>IFERROR(IF(V344="",0,CEILING((V344/$H344),1)*$H344),"")</f>
        <v>70.2</v>
      </c>
      <c r="X344" s="36">
        <f>IFERROR(IF(W344=0,"",ROUNDUP(W344/H344,0)*0.02175),"")</f>
        <v>0.19574999999999998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8.0769230769230766</v>
      </c>
      <c r="W345" s="350">
        <f>IFERROR(W343/H343,"0")+IFERROR(W344/H344,"0")</f>
        <v>9</v>
      </c>
      <c r="X345" s="350">
        <f>IFERROR(IF(X343="",0,X343),"0")+IFERROR(IF(X344="",0,X344),"0")</f>
        <v>0.19574999999999998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63</v>
      </c>
      <c r="W346" s="350">
        <f>IFERROR(SUM(W343:W344),"0")</f>
        <v>70.2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214</v>
      </c>
      <c r="W348" s="349">
        <f>IFERROR(IF(V348="",0,CEILING((V348/$H348),1)*$H348),"")</f>
        <v>218.4</v>
      </c>
      <c r="X348" s="36">
        <f>IFERROR(IF(W348=0,"",ROUNDUP(W348/H348,0)*0.02175),"")</f>
        <v>0.60899999999999999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27.435897435897438</v>
      </c>
      <c r="W349" s="350">
        <f>IFERROR(W348/H348,"0")</f>
        <v>28</v>
      </c>
      <c r="X349" s="350">
        <f>IFERROR(IF(X348="",0,X348),"0")</f>
        <v>0.60899999999999999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214</v>
      </c>
      <c r="W350" s="350">
        <f>IFERROR(SUM(W348:W348),"0")</f>
        <v>218.4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591</v>
      </c>
      <c r="W366" s="349">
        <f>IFERROR(IF(V366="",0,CEILING((V366/$H366),1)*$H366),"")</f>
        <v>592.79999999999995</v>
      </c>
      <c r="X366" s="36">
        <f>IFERROR(IF(W366=0,"",ROUNDUP(W366/H366,0)*0.02175),"")</f>
        <v>1.6529999999999998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75.769230769230774</v>
      </c>
      <c r="W370" s="350">
        <f>IFERROR(W366/H366,"0")+IFERROR(W367/H367,"0")+IFERROR(W368/H368,"0")+IFERROR(W369/H369,"0")</f>
        <v>76</v>
      </c>
      <c r="X370" s="350">
        <f>IFERROR(IF(X366="",0,X366),"0")+IFERROR(IF(X367="",0,X367),"0")+IFERROR(IF(X368="",0,X368),"0")+IFERROR(IF(X369="",0,X369),"0")</f>
        <v>1.6529999999999998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591</v>
      </c>
      <c r="W371" s="350">
        <f>IFERROR(SUM(W366:W369),"0")</f>
        <v>592.79999999999995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87</v>
      </c>
      <c r="W384" s="349">
        <f t="shared" ref="W384:W396" si="18">IFERROR(IF(V384="",0,CEILING((V384/$H384),1)*$H384),"")</f>
        <v>88.2</v>
      </c>
      <c r="X384" s="36">
        <f>IFERROR(IF(W384=0,"",ROUNDUP(W384/H384,0)*0.00753),"")</f>
        <v>0.15812999999999999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49</v>
      </c>
      <c r="W391" s="349">
        <f t="shared" si="18"/>
        <v>50.400000000000006</v>
      </c>
      <c r="X391" s="36">
        <f t="shared" si="19"/>
        <v>0.12048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22</v>
      </c>
      <c r="W395" s="349">
        <f t="shared" si="18"/>
        <v>23.1</v>
      </c>
      <c r="X395" s="36">
        <f t="shared" si="19"/>
        <v>5.5220000000000005E-2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54.523809523809518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56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0.33383000000000002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158</v>
      </c>
      <c r="W398" s="350">
        <f>IFERROR(SUM(W384:W396),"0")</f>
        <v>161.70000000000002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600</v>
      </c>
      <c r="W449" s="349">
        <f t="shared" si="21"/>
        <v>601.92000000000007</v>
      </c>
      <c r="X449" s="36">
        <f t="shared" si="22"/>
        <v>1.36344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280</v>
      </c>
      <c r="W450" s="349">
        <f t="shared" si="21"/>
        <v>285.12</v>
      </c>
      <c r="X450" s="36">
        <f t="shared" si="22"/>
        <v>0.64583999999999997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450</v>
      </c>
      <c r="W452" s="349">
        <f t="shared" si="21"/>
        <v>454.08000000000004</v>
      </c>
      <c r="X452" s="36">
        <f t="shared" si="22"/>
        <v>1.0285599999999999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27</v>
      </c>
      <c r="W454" s="349">
        <f t="shared" si="21"/>
        <v>28.8</v>
      </c>
      <c r="X454" s="36">
        <f>IFERROR(IF(W454=0,"",ROUNDUP(W454/H454,0)*0.00937),"")</f>
        <v>7.4959999999999999E-2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259.39393939393938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262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3.1128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1357</v>
      </c>
      <c r="W460" s="350">
        <f>IFERROR(SUM(W448:W458),"0")</f>
        <v>1369.92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412</v>
      </c>
      <c r="W462" s="349">
        <f>IFERROR(IF(V462="",0,CEILING((V462/$H462),1)*$H462),"")</f>
        <v>417.12</v>
      </c>
      <c r="X462" s="36">
        <f>IFERROR(IF(W462=0,"",ROUNDUP(W462/H462,0)*0.01196),"")</f>
        <v>0.94484000000000001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60</v>
      </c>
      <c r="W463" s="349">
        <f>IFERROR(IF(V463="",0,CEILING((V463/$H463),1)*$H463),"")</f>
        <v>61.2</v>
      </c>
      <c r="X463" s="36">
        <f>IFERROR(IF(W463=0,"",ROUNDUP(W463/H463,0)*0.00937),"")</f>
        <v>0.15928999999999999</v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94.696969696969703</v>
      </c>
      <c r="W464" s="350">
        <f>IFERROR(W462/H462,"0")+IFERROR(W463/H463,"0")</f>
        <v>96</v>
      </c>
      <c r="X464" s="350">
        <f>IFERROR(IF(X462="",0,X462),"0")+IFERROR(IF(X463="",0,X463),"0")</f>
        <v>1.1041300000000001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472</v>
      </c>
      <c r="W465" s="350">
        <f>IFERROR(SUM(W462:W463),"0")</f>
        <v>478.32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350</v>
      </c>
      <c r="W467" s="349">
        <f t="shared" ref="W467:W472" si="23">IFERROR(IF(V467="",0,CEILING((V467/$H467),1)*$H467),"")</f>
        <v>353.76</v>
      </c>
      <c r="X467" s="36">
        <f>IFERROR(IF(W467=0,"",ROUNDUP(W467/H467,0)*0.01196),"")</f>
        <v>0.80132000000000003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200</v>
      </c>
      <c r="W468" s="349">
        <f t="shared" si="23"/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350</v>
      </c>
      <c r="W469" s="349">
        <f t="shared" si="23"/>
        <v>353.76</v>
      </c>
      <c r="X469" s="36">
        <f>IFERROR(IF(W469=0,"",ROUNDUP(W469/H469,0)*0.01196),"")</f>
        <v>0.80132000000000003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170.45454545454544</v>
      </c>
      <c r="W473" s="350">
        <f>IFERROR(W467/H467,"0")+IFERROR(W468/H468,"0")+IFERROR(W469/H469,"0")+IFERROR(W470/H470,"0")+IFERROR(W471/H471,"0")+IFERROR(W472/H472,"0")</f>
        <v>172</v>
      </c>
      <c r="X473" s="350">
        <f>IFERROR(IF(X467="",0,X467),"0")+IFERROR(IF(X468="",0,X468),"0")+IFERROR(IF(X469="",0,X469),"0")+IFERROR(IF(X470="",0,X470),"0")+IFERROR(IF(X471="",0,X471),"0")+IFERROR(IF(X472="",0,X472),"0")</f>
        <v>2.0571200000000003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900</v>
      </c>
      <c r="W474" s="350">
        <f>IFERROR(SUM(W467:W472),"0")</f>
        <v>908.16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17201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17397.460000000003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18167.394401003861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18375.682000000004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32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18967.394401003861</v>
      </c>
      <c r="W519" s="350">
        <f>GrossWeightTotalR+PalletQtyTotalR*25</f>
        <v>19175.682000000004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2724.1645581144357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2758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36.797789999999992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453.6</v>
      </c>
      <c r="D526" s="46">
        <f>IFERROR(W55*1,"0")+IFERROR(W56*1,"0")+IFERROR(W57*1,"0")+IFERROR(W58*1,"0")</f>
        <v>24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2655.2599999999998</v>
      </c>
      <c r="F526" s="46">
        <f>IFERROR(W130*1,"0")+IFERROR(W131*1,"0")+IFERROR(W132*1,"0")+IFERROR(W133*1,"0")</f>
        <v>500.40000000000003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921.90000000000009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3266.7000000000003</v>
      </c>
      <c r="J526" s="46">
        <f>IFERROR(W204*1,"0")+IFERROR(W205*1,"0")+IFERROR(W206*1,"0")+IFERROR(W207*1,"0")+IFERROR(W208*1,"0")+IFERROR(W209*1,"0")+IFERROR(W213*1,"0")</f>
        <v>16</v>
      </c>
      <c r="K526" s="346"/>
      <c r="L526" s="46">
        <f>IFERROR(W218*1,"0")+IFERROR(W219*1,"0")+IFERROR(W220*1,"0")+IFERROR(W221*1,"0")+IFERROR(W222*1,"0")+IFERROR(W223*1,"0")</f>
        <v>174.4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1054.2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151.49999999999997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4668.5999999999995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592.79999999999995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161.70000000000002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2756.3999999999996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