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6CC69C1-7880-4B88-A7FF-B8CE0F743D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X337" i="1"/>
  <c r="X340" i="1" s="1"/>
  <c r="W337" i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N177" i="1"/>
  <c r="X176" i="1"/>
  <c r="W176" i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X164" i="1"/>
  <c r="X166" i="1" s="1"/>
  <c r="W164" i="1"/>
  <c r="N164" i="1"/>
  <c r="V162" i="1"/>
  <c r="W161" i="1"/>
  <c r="V161" i="1"/>
  <c r="X160" i="1"/>
  <c r="W160" i="1"/>
  <c r="N160" i="1"/>
  <c r="W159" i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N146" i="1"/>
  <c r="V143" i="1"/>
  <c r="V142" i="1"/>
  <c r="W141" i="1"/>
  <c r="X141" i="1" s="1"/>
  <c r="N141" i="1"/>
  <c r="X140" i="1"/>
  <c r="W140" i="1"/>
  <c r="N140" i="1"/>
  <c r="W139" i="1"/>
  <c r="N139" i="1"/>
  <c r="V135" i="1"/>
  <c r="V134" i="1"/>
  <c r="W133" i="1"/>
  <c r="X133" i="1" s="1"/>
  <c r="N133" i="1"/>
  <c r="X132" i="1"/>
  <c r="X134" i="1" s="1"/>
  <c r="W132" i="1"/>
  <c r="N132" i="1"/>
  <c r="W131" i="1"/>
  <c r="X131" i="1" s="1"/>
  <c r="N131" i="1"/>
  <c r="X130" i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X105" i="1"/>
  <c r="X116" i="1" s="1"/>
  <c r="W105" i="1"/>
  <c r="W116" i="1" s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X89" i="1"/>
  <c r="W89" i="1"/>
  <c r="N89" i="1"/>
  <c r="W88" i="1"/>
  <c r="X88" i="1" s="1"/>
  <c r="N88" i="1"/>
  <c r="X87" i="1"/>
  <c r="X91" i="1" s="1"/>
  <c r="W87" i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X84" i="1" s="1"/>
  <c r="W63" i="1"/>
  <c r="N63" i="1"/>
  <c r="V60" i="1"/>
  <c r="W59" i="1"/>
  <c r="V59" i="1"/>
  <c r="X58" i="1"/>
  <c r="W58" i="1"/>
  <c r="X57" i="1"/>
  <c r="W57" i="1"/>
  <c r="N57" i="1"/>
  <c r="W56" i="1"/>
  <c r="X56" i="1" s="1"/>
  <c r="N56" i="1"/>
  <c r="X55" i="1"/>
  <c r="W55" i="1"/>
  <c r="N55" i="1"/>
  <c r="V52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2" i="1" l="1"/>
  <c r="X26" i="1"/>
  <c r="X32" i="1" s="1"/>
  <c r="X521" i="1" s="1"/>
  <c r="W33" i="1"/>
  <c r="W36" i="1"/>
  <c r="W520" i="1" s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84" i="1"/>
  <c r="W135" i="1"/>
  <c r="W142" i="1"/>
  <c r="X139" i="1"/>
  <c r="X142" i="1" s="1"/>
  <c r="G526" i="1"/>
  <c r="W167" i="1"/>
  <c r="W174" i="1"/>
  <c r="X169" i="1"/>
  <c r="X173" i="1" s="1"/>
  <c r="W173" i="1"/>
  <c r="X177" i="1"/>
  <c r="X193" i="1" s="1"/>
  <c r="W193" i="1"/>
  <c r="V516" i="1"/>
  <c r="V520" i="1"/>
  <c r="W51" i="1"/>
  <c r="X59" i="1"/>
  <c r="W91" i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166" i="1"/>
  <c r="W194" i="1"/>
  <c r="X200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16" i="1" l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<sst xmlns="http://schemas.openxmlformats.org/spreadsheetml/2006/main" count="2228" uniqueCount="751">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</sst>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494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12</v>
      </c>
      <c r="W67" s="349">
        <f t="shared" si="2"/>
        <v>21.6</v>
      </c>
      <c r="X67" s="36">
        <f t="shared" si="3"/>
        <v>4.3499999999999997E-2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6</v>
      </c>
      <c r="W82" s="349">
        <f t="shared" si="2"/>
        <v>9</v>
      </c>
      <c r="X82" s="36">
        <f>IFERROR(IF(W82=0,"",ROUNDUP(W82/H82,0)*0.00937),"")</f>
        <v>1.874E-2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2.4444444444444442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4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6.2239999999999997E-2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18</v>
      </c>
      <c r="W85" s="350">
        <f>IFERROR(SUM(W63:W83),"0")</f>
        <v>30.6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10</v>
      </c>
      <c r="W87" s="349">
        <f>IFERROR(IF(V87="",0,CEILING((V87/$H87),1)*$H87),"")</f>
        <v>10.8</v>
      </c>
      <c r="X87" s="36">
        <f>IFERROR(IF(W87=0,"",ROUNDUP(W87/H87,0)*0.02175),"")</f>
        <v>2.1749999999999999E-2</v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0.92592592592592582</v>
      </c>
      <c r="W91" s="350">
        <f>IFERROR(W87/H87,"0")+IFERROR(W88/H88,"0")+IFERROR(W89/H89,"0")+IFERROR(W90/H90,"0")</f>
        <v>1</v>
      </c>
      <c r="X91" s="350">
        <f>IFERROR(IF(X87="",0,X87),"0")+IFERROR(IF(X88="",0,X88),"0")+IFERROR(IF(X89="",0,X89),"0")+IFERROR(IF(X90="",0,X90),"0")</f>
        <v>2.1749999999999999E-2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10</v>
      </c>
      <c r="W92" s="350">
        <f>IFERROR(SUM(W87:W90),"0")</f>
        <v>10.8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16</v>
      </c>
      <c r="W112" s="349">
        <f t="shared" si="6"/>
        <v>16.200000000000003</v>
      </c>
      <c r="X112" s="36">
        <f>IFERROR(IF(W112=0,"",ROUNDUP(W112/H112,0)*0.00937),"")</f>
        <v>5.6219999999999999E-2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5.9259259259259256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6.0000000000000009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5.6219999999999999E-2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16</v>
      </c>
      <c r="W117" s="350">
        <f>IFERROR(SUM(W105:W115),"0")</f>
        <v>16.200000000000003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10</v>
      </c>
      <c r="W131" s="349">
        <f>IFERROR(IF(V131="",0,CEILING((V131/$H131),1)*$H131),"")</f>
        <v>16.8</v>
      </c>
      <c r="X131" s="36">
        <f>IFERROR(IF(W131=0,"",ROUNDUP(W131/H131,0)*0.02175),"")</f>
        <v>4.3499999999999997E-2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1.1904761904761905</v>
      </c>
      <c r="W134" s="350">
        <f>IFERROR(W130/H130,"0")+IFERROR(W131/H131,"0")+IFERROR(W132/H132,"0")+IFERROR(W133/H133,"0")</f>
        <v>2</v>
      </c>
      <c r="X134" s="350">
        <f>IFERROR(IF(X130="",0,X130),"0")+IFERROR(IF(X131="",0,X131),"0")+IFERROR(IF(X132="",0,X132),"0")+IFERROR(IF(X133="",0,X133),"0")</f>
        <v>4.3499999999999997E-2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10</v>
      </c>
      <c r="W135" s="350">
        <f>IFERROR(SUM(W130:W133),"0")</f>
        <v>16.8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54</v>
      </c>
      <c r="W146" s="349">
        <f t="shared" ref="W146:W154" si="8">IFERROR(IF(V146="",0,CEILING((V146/$H146),1)*$H146),"")</f>
        <v>54.6</v>
      </c>
      <c r="X146" s="36">
        <f>IFERROR(IF(W146=0,"",ROUNDUP(W146/H146,0)*0.00753),"")</f>
        <v>9.7890000000000005E-2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9</v>
      </c>
      <c r="W152" s="349">
        <f t="shared" si="8"/>
        <v>10.5</v>
      </c>
      <c r="X152" s="36">
        <f>IFERROR(IF(W152=0,"",ROUNDUP(W152/H152,0)*0.00502),"")</f>
        <v>2.5100000000000001E-2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17.142857142857142</v>
      </c>
      <c r="W155" s="350">
        <f>IFERROR(W146/H146,"0")+IFERROR(W147/H147,"0")+IFERROR(W148/H148,"0")+IFERROR(W149/H149,"0")+IFERROR(W150/H150,"0")+IFERROR(W151/H151,"0")+IFERROR(W152/H152,"0")+IFERROR(W153/H153,"0")+IFERROR(W154/H154,"0")</f>
        <v>18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0.12299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63</v>
      </c>
      <c r="W156" s="350">
        <f>IFERROR(SUM(W146:W154),"0")</f>
        <v>65.099999999999994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5</v>
      </c>
      <c r="W165" s="349">
        <f>IFERROR(IF(V165="",0,CEILING((V165/$H165),1)*$H165),"")</f>
        <v>6.3000000000000007</v>
      </c>
      <c r="X165" s="36">
        <f>IFERROR(IF(W165=0,"",ROUNDUP(W165/H165,0)*0.00753),"")</f>
        <v>2.2589999999999999E-2</v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2.3809523809523809</v>
      </c>
      <c r="W166" s="350">
        <f>IFERROR(W164/H164,"0")+IFERROR(W165/H165,"0")</f>
        <v>3</v>
      </c>
      <c r="X166" s="350">
        <f>IFERROR(IF(X164="",0,X164),"0")+IFERROR(IF(X165="",0,X165),"0")</f>
        <v>2.2589999999999999E-2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5</v>
      </c>
      <c r="W167" s="350">
        <f>IFERROR(SUM(W164:W165),"0")</f>
        <v>6.3000000000000007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225</v>
      </c>
      <c r="W184" s="349">
        <f t="shared" si="9"/>
        <v>225.6</v>
      </c>
      <c r="X184" s="36">
        <f>IFERROR(IF(W184=0,"",ROUNDUP(W184/H184,0)*0.00753),"")</f>
        <v>0.70782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23</v>
      </c>
      <c r="W191" s="349">
        <f t="shared" si="9"/>
        <v>24</v>
      </c>
      <c r="X191" s="36">
        <f t="shared" si="10"/>
        <v>7.5300000000000006E-2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103.33333333333333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104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0.78312000000000004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248</v>
      </c>
      <c r="W194" s="350">
        <f>IFERROR(SUM(W176:W192),"0")</f>
        <v>249.6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6</v>
      </c>
      <c r="W209" s="349">
        <f t="shared" si="11"/>
        <v>8</v>
      </c>
      <c r="X209" s="36">
        <f>IFERROR(IF(W209=0,"",ROUNDUP(W209/H209,0)*0.00937),"")</f>
        <v>1.874E-2</v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1.5</v>
      </c>
      <c r="W210" s="350">
        <f>IFERROR(W204/H204,"0")+IFERROR(W205/H205,"0")+IFERROR(W206/H206,"0")+IFERROR(W207/H207,"0")+IFERROR(W208/H208,"0")+IFERROR(W209/H209,"0")</f>
        <v>2</v>
      </c>
      <c r="X210" s="350">
        <f>IFERROR(IF(X204="",0,X204),"0")+IFERROR(IF(X205="",0,X205),"0")+IFERROR(IF(X206="",0,X206),"0")+IFERROR(IF(X207="",0,X207),"0")+IFERROR(IF(X208="",0,X208),"0")+IFERROR(IF(X209="",0,X209),"0")</f>
        <v>1.874E-2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6</v>
      </c>
      <c r="W211" s="350">
        <f>IFERROR(SUM(W204:W209),"0")</f>
        <v>8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18</v>
      </c>
      <c r="W218" s="349">
        <f t="shared" ref="W218:W223" si="12">IFERROR(IF(V218="",0,CEILING((V218/$H218),1)*$H218),"")</f>
        <v>23.2</v>
      </c>
      <c r="X218" s="36">
        <f>IFERROR(IF(W218=0,"",ROUNDUP(W218/H218,0)*0.02175),"")</f>
        <v>4.3499999999999997E-2</v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12</v>
      </c>
      <c r="W221" s="349">
        <f t="shared" si="12"/>
        <v>12</v>
      </c>
      <c r="X221" s="36">
        <f>IFERROR(IF(W221=0,"",ROUNDUP(W221/H221,0)*0.00937),"")</f>
        <v>2.811E-2</v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4.5517241379310347</v>
      </c>
      <c r="W224" s="350">
        <f>IFERROR(W218/H218,"0")+IFERROR(W219/H219,"0")+IFERROR(W220/H220,"0")+IFERROR(W221/H221,"0")+IFERROR(W222/H222,"0")+IFERROR(W223/H223,"0")</f>
        <v>5</v>
      </c>
      <c r="X224" s="350">
        <f>IFERROR(IF(X218="",0,X218),"0")+IFERROR(IF(X219="",0,X219),"0")+IFERROR(IF(X220="",0,X220),"0")+IFERROR(IF(X221="",0,X221),"0")+IFERROR(IF(X222="",0,X222),"0")+IFERROR(IF(X223="",0,X223),"0")</f>
        <v>7.1609999999999993E-2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30</v>
      </c>
      <c r="W225" s="350">
        <f>IFERROR(SUM(W218:W223),"0")</f>
        <v>35.200000000000003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0</v>
      </c>
      <c r="W255" s="350">
        <f>IFERROR(W251/H251,"0")+IFERROR(W252/H252,"0")+IFERROR(W253/H253,"0")+IFERROR(W254/H254,"0")</f>
        <v>0</v>
      </c>
      <c r="X255" s="350">
        <f>IFERROR(IF(X251="",0,X251),"0")+IFERROR(IF(X252="",0,X252),"0")+IFERROR(IF(X253="",0,X253),"0")+IFERROR(IF(X254="",0,X254),"0")</f>
        <v>0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0</v>
      </c>
      <c r="W256" s="350">
        <f>IFERROR(SUM(W251:W254),"0")</f>
        <v>0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10</v>
      </c>
      <c r="W270" s="349">
        <f>IFERROR(IF(V270="",0,CEILING((V270/$H270),1)*$H270),"")</f>
        <v>16.8</v>
      </c>
      <c r="X270" s="36">
        <f>IFERROR(IF(W270=0,"",ROUNDUP(W270/H270,0)*0.02175),"")</f>
        <v>4.3499999999999997E-2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45</v>
      </c>
      <c r="W271" s="349">
        <f>IFERROR(IF(V271="",0,CEILING((V271/$H271),1)*$H271),"")</f>
        <v>46.8</v>
      </c>
      <c r="X271" s="36">
        <f>IFERROR(IF(W271=0,"",ROUNDUP(W271/H271,0)*0.02175),"")</f>
        <v>0.1305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6.9597069597069599</v>
      </c>
      <c r="W273" s="350">
        <f>IFERROR(W270/H270,"0")+IFERROR(W271/H271,"0")+IFERROR(W272/H272,"0")</f>
        <v>8</v>
      </c>
      <c r="X273" s="350">
        <f>IFERROR(IF(X270="",0,X270),"0")+IFERROR(IF(X271="",0,X271),"0")+IFERROR(IF(X272="",0,X272),"0")</f>
        <v>0.17399999999999999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55</v>
      </c>
      <c r="W274" s="350">
        <f>IFERROR(SUM(W270:W272),"0")</f>
        <v>63.599999999999994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0</v>
      </c>
      <c r="W327" s="349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0</v>
      </c>
      <c r="W328" s="349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0</v>
      </c>
      <c r="W330" s="349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0</v>
      </c>
      <c r="W334" s="350">
        <f>IFERROR(W326/H326,"0")+IFERROR(W327/H327,"0")+IFERROR(W328/H328,"0")+IFERROR(W329/H329,"0")+IFERROR(W330/H330,"0")+IFERROR(W331/H331,"0")+IFERROR(W332/H332,"0")+IFERROR(W333/H333,"0")</f>
        <v>0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0</v>
      </c>
      <c r="W335" s="350">
        <f>IFERROR(SUM(W326:W333),"0")</f>
        <v>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0</v>
      </c>
      <c r="W337" s="349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0</v>
      </c>
      <c r="W340" s="350">
        <f>IFERROR(W337/H337,"0")+IFERROR(W338/H338,"0")+IFERROR(W339/H339,"0")</f>
        <v>0</v>
      </c>
      <c r="X340" s="350">
        <f>IFERROR(IF(X337="",0,X337),"0")+IFERROR(IF(X338="",0,X338),"0")+IFERROR(IF(X339="",0,X339),"0")</f>
        <v>0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0</v>
      </c>
      <c r="W341" s="350">
        <f>IFERROR(SUM(W337:W339),"0")</f>
        <v>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7</v>
      </c>
      <c r="W395" s="349">
        <f t="shared" si="18"/>
        <v>8.4</v>
      </c>
      <c r="X395" s="36">
        <f t="shared" si="19"/>
        <v>2.0080000000000001E-2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3.333333333333333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4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2.0080000000000001E-2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7</v>
      </c>
      <c r="W398" s="350">
        <f>IFERROR(SUM(W384:W396),"0")</f>
        <v>8.4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70</v>
      </c>
      <c r="W423" s="349">
        <f t="shared" ref="W423:W429" si="20">IFERROR(IF(V423="",0,CEILING((V423/$H423),1)*$H423),"")</f>
        <v>71.400000000000006</v>
      </c>
      <c r="X423" s="36">
        <f>IFERROR(IF(W423=0,"",ROUNDUP(W423/H423,0)*0.00753),"")</f>
        <v>0.12801000000000001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16.666666666666664</v>
      </c>
      <c r="W430" s="350">
        <f>IFERROR(W423/H423,"0")+IFERROR(W424/H424,"0")+IFERROR(W425/H425,"0")+IFERROR(W426/H426,"0")+IFERROR(W427/H427,"0")+IFERROR(W428/H428,"0")+IFERROR(W429/H429,"0")</f>
        <v>17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0.12801000000000001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70</v>
      </c>
      <c r="W431" s="350">
        <f>IFERROR(SUM(W423:W429),"0")</f>
        <v>71.400000000000006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0</v>
      </c>
      <c r="W460" s="350">
        <f>IFERROR(SUM(W448:W458),"0")</f>
        <v>0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21</v>
      </c>
      <c r="W469" s="349">
        <f t="shared" si="23"/>
        <v>21.12</v>
      </c>
      <c r="X469" s="36">
        <f>IFERROR(IF(W469=0,"",ROUNDUP(W469/H469,0)*0.01196),"")</f>
        <v>4.7840000000000001E-2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3.9772727272727271</v>
      </c>
      <c r="W473" s="350">
        <f>IFERROR(W467/H467,"0")+IFERROR(W468/H468,"0")+IFERROR(W469/H469,"0")+IFERROR(W470/H470,"0")+IFERROR(W471/H471,"0")+IFERROR(W472/H472,"0")</f>
        <v>4</v>
      </c>
      <c r="X473" s="350">
        <f>IFERROR(IF(X467="",0,X467),"0")+IFERROR(IF(X468="",0,X468),"0")+IFERROR(IF(X469="",0,X469),"0")+IFERROR(IF(X470="",0,X470),"0")+IFERROR(IF(X471="",0,X471),"0")+IFERROR(IF(X472="",0,X472),"0")</f>
        <v>4.7840000000000001E-2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21</v>
      </c>
      <c r="W474" s="350">
        <f>IFERROR(SUM(W467:W472),"0")</f>
        <v>21.12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222</v>
      </c>
      <c r="W509" s="349">
        <f>IFERROR(IF(V509="",0,CEILING((V509/$H509),1)*$H509),"")</f>
        <v>226.2</v>
      </c>
      <c r="X509" s="36">
        <f>IFERROR(IF(W509=0,"",ROUNDUP(W509/H509,0)*0.02175),"")</f>
        <v>0.63074999999999992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28.461538461538463</v>
      </c>
      <c r="W514" s="350">
        <f>IFERROR(W509/H509,"0")+IFERROR(W510/H510,"0")+IFERROR(W511/H511,"0")+IFERROR(W512/H512,"0")+IFERROR(W513/H513,"0")</f>
        <v>29</v>
      </c>
      <c r="X514" s="350">
        <f>IFERROR(IF(X509="",0,X509),"0")+IFERROR(IF(X510="",0,X510),"0")+IFERROR(IF(X511="",0,X511),"0")+IFERROR(IF(X512="",0,X512),"0")+IFERROR(IF(X513="",0,X513),"0")</f>
        <v>0.63074999999999992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222</v>
      </c>
      <c r="W515" s="350">
        <f>IFERROR(SUM(W509:W513),"0")</f>
        <v>226.2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781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829.31999999999994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837.77391072529008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888.98199999999997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2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2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887.77391072529008</v>
      </c>
      <c r="W519" s="350">
        <f>GrossWeightTotalR+PalletQtyTotalR*25</f>
        <v>938.98199999999997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198.79415763036451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207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2.2034400000000001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57.600000000000009</v>
      </c>
      <c r="F526" s="46">
        <f>IFERROR(W130*1,"0")+IFERROR(W131*1,"0")+IFERROR(W132*1,"0")+IFERROR(W133*1,"0")</f>
        <v>16.8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65.099999999999994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255.9</v>
      </c>
      <c r="J526" s="46">
        <f>IFERROR(W204*1,"0")+IFERROR(W205*1,"0")+IFERROR(W206*1,"0")+IFERROR(W207*1,"0")+IFERROR(W208*1,"0")+IFERROR(W209*1,"0")+IFERROR(W213*1,"0")</f>
        <v>8</v>
      </c>
      <c r="K526" s="346"/>
      <c r="L526" s="46">
        <f>IFERROR(W218*1,"0")+IFERROR(W219*1,"0")+IFERROR(W220*1,"0")+IFERROR(W221*1,"0")+IFERROR(W222*1,"0")+IFERROR(W223*1,"0")</f>
        <v>35.200000000000003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63.599999999999994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8.4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71.400000000000006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21.12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226.2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2024-04-11T09:28:27Z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