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Донецк\"/>
    </mc:Choice>
  </mc:AlternateContent>
  <xr:revisionPtr revIDLastSave="0" documentId="13_ncr:1_{3EA77A40-0DEA-4E5A-AC51-94FA1B68DD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F6" i="1"/>
  <c r="R40" i="1"/>
  <c r="R39" i="1"/>
  <c r="R38" i="1"/>
  <c r="R37" i="1"/>
  <c r="R33" i="1"/>
  <c r="R30" i="1"/>
  <c r="S5" i="1"/>
  <c r="AF5" i="1" l="1"/>
  <c r="R113" i="1"/>
  <c r="R104" i="1"/>
  <c r="R102" i="1"/>
  <c r="R99" i="1"/>
  <c r="R92" i="1"/>
  <c r="R86" i="1"/>
  <c r="R84" i="1"/>
  <c r="R60" i="1"/>
  <c r="R54" i="1"/>
  <c r="R50" i="1"/>
  <c r="R31" i="1"/>
  <c r="R15" i="1"/>
  <c r="F102" i="1" l="1"/>
  <c r="E102" i="1"/>
  <c r="F92" i="1"/>
  <c r="E92" i="1"/>
  <c r="F86" i="1"/>
  <c r="E86" i="1"/>
  <c r="P7" i="1" l="1"/>
  <c r="P8" i="1"/>
  <c r="Q8" i="1" s="1"/>
  <c r="P9" i="1"/>
  <c r="P10" i="1"/>
  <c r="Q10" i="1" s="1"/>
  <c r="R10" i="1" s="1"/>
  <c r="V10" i="1" s="1"/>
  <c r="P11" i="1"/>
  <c r="P12" i="1"/>
  <c r="Q12" i="1" s="1"/>
  <c r="P13" i="1"/>
  <c r="Q13" i="1" s="1"/>
  <c r="P14" i="1"/>
  <c r="P15" i="1"/>
  <c r="V15" i="1" s="1"/>
  <c r="P16" i="1"/>
  <c r="P17" i="1"/>
  <c r="P18" i="1"/>
  <c r="P19" i="1"/>
  <c r="P20" i="1"/>
  <c r="P21" i="1"/>
  <c r="P22" i="1"/>
  <c r="Q22" i="1" s="1"/>
  <c r="P23" i="1"/>
  <c r="P24" i="1"/>
  <c r="P25" i="1"/>
  <c r="P26" i="1"/>
  <c r="P27" i="1"/>
  <c r="P28" i="1"/>
  <c r="P29" i="1"/>
  <c r="P30" i="1"/>
  <c r="V30" i="1" s="1"/>
  <c r="P31" i="1"/>
  <c r="V31" i="1" s="1"/>
  <c r="P32" i="1"/>
  <c r="P33" i="1"/>
  <c r="V33" i="1" s="1"/>
  <c r="P34" i="1"/>
  <c r="P35" i="1"/>
  <c r="Q35" i="1" s="1"/>
  <c r="R35" i="1" s="1"/>
  <c r="V35" i="1" s="1"/>
  <c r="P36" i="1"/>
  <c r="P37" i="1"/>
  <c r="V37" i="1" s="1"/>
  <c r="P38" i="1"/>
  <c r="V38" i="1" s="1"/>
  <c r="P39" i="1"/>
  <c r="V39" i="1" s="1"/>
  <c r="P40" i="1"/>
  <c r="V40" i="1" s="1"/>
  <c r="P41" i="1"/>
  <c r="Q41" i="1" s="1"/>
  <c r="R41" i="1" s="1"/>
  <c r="V41" i="1" s="1"/>
  <c r="P42" i="1"/>
  <c r="Q42" i="1" s="1"/>
  <c r="R42" i="1" s="1"/>
  <c r="V42" i="1" s="1"/>
  <c r="P43" i="1"/>
  <c r="P44" i="1"/>
  <c r="P45" i="1"/>
  <c r="P46" i="1"/>
  <c r="P47" i="1"/>
  <c r="P48" i="1"/>
  <c r="P49" i="1"/>
  <c r="P50" i="1"/>
  <c r="V50" i="1" s="1"/>
  <c r="P51" i="1"/>
  <c r="P52" i="1"/>
  <c r="P53" i="1"/>
  <c r="P54" i="1"/>
  <c r="V54" i="1" s="1"/>
  <c r="P55" i="1"/>
  <c r="V55" i="1" s="1"/>
  <c r="P56" i="1"/>
  <c r="P57" i="1"/>
  <c r="P58" i="1"/>
  <c r="P59" i="1"/>
  <c r="P60" i="1"/>
  <c r="V60" i="1" s="1"/>
  <c r="P61" i="1"/>
  <c r="P62" i="1"/>
  <c r="Q62" i="1" s="1"/>
  <c r="P63" i="1"/>
  <c r="P64" i="1"/>
  <c r="P65" i="1"/>
  <c r="Q65" i="1" s="1"/>
  <c r="P66" i="1"/>
  <c r="Q66" i="1" s="1"/>
  <c r="P67" i="1"/>
  <c r="Q67" i="1" s="1"/>
  <c r="R67" i="1" s="1"/>
  <c r="V67" i="1" s="1"/>
  <c r="P68" i="1"/>
  <c r="Q68" i="1" s="1"/>
  <c r="R68" i="1" s="1"/>
  <c r="V68" i="1" s="1"/>
  <c r="P69" i="1"/>
  <c r="P70" i="1"/>
  <c r="P71" i="1"/>
  <c r="P72" i="1"/>
  <c r="P73" i="1"/>
  <c r="P74" i="1"/>
  <c r="P75" i="1"/>
  <c r="Q75" i="1" s="1"/>
  <c r="P76" i="1"/>
  <c r="P77" i="1"/>
  <c r="P78" i="1"/>
  <c r="P79" i="1"/>
  <c r="P80" i="1"/>
  <c r="P81" i="1"/>
  <c r="P82" i="1"/>
  <c r="Q82" i="1" s="1"/>
  <c r="P83" i="1"/>
  <c r="P84" i="1"/>
  <c r="V84" i="1" s="1"/>
  <c r="P85" i="1"/>
  <c r="Q85" i="1" s="1"/>
  <c r="R85" i="1" s="1"/>
  <c r="P86" i="1"/>
  <c r="V86" i="1" s="1"/>
  <c r="P87" i="1"/>
  <c r="P88" i="1"/>
  <c r="Q88" i="1" s="1"/>
  <c r="R88" i="1" s="1"/>
  <c r="V88" i="1" s="1"/>
  <c r="P89" i="1"/>
  <c r="Q89" i="1" s="1"/>
  <c r="P90" i="1"/>
  <c r="P91" i="1"/>
  <c r="P92" i="1"/>
  <c r="V92" i="1" s="1"/>
  <c r="P93" i="1"/>
  <c r="P94" i="1"/>
  <c r="P95" i="1"/>
  <c r="P96" i="1"/>
  <c r="P97" i="1"/>
  <c r="Q97" i="1" s="1"/>
  <c r="P98" i="1"/>
  <c r="Q98" i="1" s="1"/>
  <c r="R98" i="1" s="1"/>
  <c r="P99" i="1"/>
  <c r="V99" i="1" s="1"/>
  <c r="P100" i="1"/>
  <c r="P101" i="1"/>
  <c r="P102" i="1"/>
  <c r="V102" i="1" s="1"/>
  <c r="P103" i="1"/>
  <c r="P104" i="1"/>
  <c r="V104" i="1" s="1"/>
  <c r="P105" i="1"/>
  <c r="P106" i="1"/>
  <c r="P107" i="1"/>
  <c r="P108" i="1"/>
  <c r="P109" i="1"/>
  <c r="P110" i="1"/>
  <c r="P111" i="1"/>
  <c r="P112" i="1"/>
  <c r="P113" i="1"/>
  <c r="V113" i="1" s="1"/>
  <c r="P114" i="1"/>
  <c r="Q114" i="1" s="1"/>
  <c r="R114" i="1" s="1"/>
  <c r="P115" i="1"/>
  <c r="Q115" i="1" s="1"/>
  <c r="P116" i="1"/>
  <c r="Q116" i="1" s="1"/>
  <c r="R116" i="1" s="1"/>
  <c r="P117" i="1"/>
  <c r="P118" i="1"/>
  <c r="P119" i="1"/>
  <c r="P120" i="1"/>
  <c r="P121" i="1"/>
  <c r="P6" i="1"/>
  <c r="Q6" i="1" s="1"/>
  <c r="R6" i="1" s="1"/>
  <c r="V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116" i="1" l="1"/>
  <c r="V114" i="1"/>
  <c r="V98" i="1"/>
  <c r="V22" i="1"/>
  <c r="V12" i="1"/>
  <c r="V8" i="1"/>
  <c r="V85" i="1"/>
  <c r="V75" i="1"/>
  <c r="V65" i="1"/>
  <c r="V13" i="1"/>
  <c r="Q91" i="1"/>
  <c r="R91" i="1" s="1"/>
  <c r="V91" i="1" s="1"/>
  <c r="Q63" i="1"/>
  <c r="R63" i="1" s="1"/>
  <c r="V63" i="1" s="1"/>
  <c r="Q61" i="1"/>
  <c r="Q7" i="1"/>
  <c r="Q90" i="1"/>
  <c r="R90" i="1" s="1"/>
  <c r="V90" i="1" s="1"/>
  <c r="Q72" i="1"/>
  <c r="Q64" i="1"/>
  <c r="R64" i="1" s="1"/>
  <c r="V64" i="1" s="1"/>
  <c r="Q58" i="1"/>
  <c r="R58" i="1" s="1"/>
  <c r="V58" i="1" s="1"/>
  <c r="V115" i="1"/>
  <c r="V97" i="1"/>
  <c r="V89" i="1"/>
  <c r="Q9" i="1"/>
  <c r="V9" i="1"/>
  <c r="V82" i="1"/>
  <c r="V66" i="1"/>
  <c r="V62" i="1"/>
  <c r="Q46" i="1"/>
  <c r="Q43" i="1"/>
  <c r="Q74" i="1"/>
  <c r="Q20" i="1"/>
  <c r="Q118" i="1"/>
  <c r="Q120" i="1"/>
  <c r="W121" i="1"/>
  <c r="V121" i="1"/>
  <c r="W119" i="1"/>
  <c r="V119" i="1"/>
  <c r="W117" i="1"/>
  <c r="V117" i="1"/>
  <c r="W115" i="1"/>
  <c r="W113" i="1"/>
  <c r="W111" i="1"/>
  <c r="V111" i="1"/>
  <c r="W109" i="1"/>
  <c r="V109" i="1"/>
  <c r="W107" i="1"/>
  <c r="V107" i="1"/>
  <c r="W105" i="1"/>
  <c r="V105" i="1"/>
  <c r="W103" i="1"/>
  <c r="V103" i="1"/>
  <c r="W101" i="1"/>
  <c r="V101" i="1"/>
  <c r="W99" i="1"/>
  <c r="W97" i="1"/>
  <c r="W95" i="1"/>
  <c r="V95" i="1"/>
  <c r="W93" i="1"/>
  <c r="V93" i="1"/>
  <c r="W91" i="1"/>
  <c r="W89" i="1"/>
  <c r="V87" i="1"/>
  <c r="W87" i="1"/>
  <c r="W85" i="1"/>
  <c r="V83" i="1"/>
  <c r="W83" i="1"/>
  <c r="V81" i="1"/>
  <c r="W81" i="1"/>
  <c r="V79" i="1"/>
  <c r="W79" i="1"/>
  <c r="V77" i="1"/>
  <c r="W77" i="1"/>
  <c r="W75" i="1"/>
  <c r="V73" i="1"/>
  <c r="W73" i="1"/>
  <c r="V71" i="1"/>
  <c r="W71" i="1"/>
  <c r="V69" i="1"/>
  <c r="W69" i="1"/>
  <c r="W67" i="1"/>
  <c r="W65" i="1"/>
  <c r="W63" i="1"/>
  <c r="W61" i="1"/>
  <c r="V59" i="1"/>
  <c r="W59" i="1"/>
  <c r="V57" i="1"/>
  <c r="W57" i="1"/>
  <c r="W55" i="1"/>
  <c r="V53" i="1"/>
  <c r="W53" i="1"/>
  <c r="V51" i="1"/>
  <c r="W51" i="1"/>
  <c r="V49" i="1"/>
  <c r="W49" i="1"/>
  <c r="V47" i="1"/>
  <c r="W47" i="1"/>
  <c r="V45" i="1"/>
  <c r="W45" i="1"/>
  <c r="W43" i="1"/>
  <c r="W41" i="1"/>
  <c r="W39" i="1"/>
  <c r="W37" i="1"/>
  <c r="W35" i="1"/>
  <c r="W33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W15" i="1"/>
  <c r="W13" i="1"/>
  <c r="V11" i="1"/>
  <c r="W11" i="1"/>
  <c r="W9" i="1"/>
  <c r="W7" i="1"/>
  <c r="K5" i="1"/>
  <c r="P5" i="1"/>
  <c r="W6" i="1"/>
  <c r="W120" i="1"/>
  <c r="W118" i="1"/>
  <c r="W116" i="1"/>
  <c r="W114" i="1"/>
  <c r="W112" i="1"/>
  <c r="V112" i="1"/>
  <c r="W110" i="1"/>
  <c r="V110" i="1"/>
  <c r="W108" i="1"/>
  <c r="V108" i="1"/>
  <c r="W106" i="1"/>
  <c r="V106" i="1"/>
  <c r="W104" i="1"/>
  <c r="W102" i="1"/>
  <c r="W100" i="1"/>
  <c r="V100" i="1"/>
  <c r="W98" i="1"/>
  <c r="W96" i="1"/>
  <c r="V96" i="1"/>
  <c r="W94" i="1"/>
  <c r="V94" i="1"/>
  <c r="W92" i="1"/>
  <c r="W90" i="1"/>
  <c r="W88" i="1"/>
  <c r="W86" i="1"/>
  <c r="W84" i="1"/>
  <c r="W82" i="1"/>
  <c r="V80" i="1"/>
  <c r="W80" i="1"/>
  <c r="V78" i="1"/>
  <c r="W78" i="1"/>
  <c r="V76" i="1"/>
  <c r="W76" i="1"/>
  <c r="W74" i="1"/>
  <c r="W72" i="1"/>
  <c r="V70" i="1"/>
  <c r="W70" i="1"/>
  <c r="W68" i="1"/>
  <c r="W66" i="1"/>
  <c r="W64" i="1"/>
  <c r="W62" i="1"/>
  <c r="W60" i="1"/>
  <c r="W58" i="1"/>
  <c r="V56" i="1"/>
  <c r="W56" i="1"/>
  <c r="W54" i="1"/>
  <c r="V52" i="1"/>
  <c r="W52" i="1"/>
  <c r="W50" i="1"/>
  <c r="W48" i="1"/>
  <c r="W46" i="1"/>
  <c r="V44" i="1"/>
  <c r="W44" i="1"/>
  <c r="W42" i="1"/>
  <c r="W40" i="1"/>
  <c r="W38" i="1"/>
  <c r="V36" i="1"/>
  <c r="W36" i="1"/>
  <c r="V34" i="1"/>
  <c r="W34" i="1"/>
  <c r="V32" i="1"/>
  <c r="W32" i="1"/>
  <c r="W30" i="1"/>
  <c r="V28" i="1"/>
  <c r="W28" i="1"/>
  <c r="V26" i="1"/>
  <c r="W26" i="1"/>
  <c r="V24" i="1"/>
  <c r="W24" i="1"/>
  <c r="W22" i="1"/>
  <c r="W20" i="1"/>
  <c r="V18" i="1"/>
  <c r="W18" i="1"/>
  <c r="V16" i="1"/>
  <c r="W16" i="1"/>
  <c r="V14" i="1"/>
  <c r="W14" i="1"/>
  <c r="W12" i="1"/>
  <c r="W10" i="1"/>
  <c r="W8" i="1"/>
  <c r="R120" i="1" l="1"/>
  <c r="V120" i="1" s="1"/>
  <c r="V20" i="1"/>
  <c r="V43" i="1"/>
  <c r="R48" i="1"/>
  <c r="V48" i="1" s="1"/>
  <c r="V7" i="1"/>
  <c r="R118" i="1"/>
  <c r="V118" i="1" s="1"/>
  <c r="V74" i="1"/>
  <c r="R46" i="1"/>
  <c r="V46" i="1" s="1"/>
  <c r="R72" i="1"/>
  <c r="V72" i="1" s="1"/>
  <c r="R61" i="1"/>
  <c r="V61" i="1" s="1"/>
  <c r="AE6" i="1"/>
  <c r="Q5" i="1"/>
  <c r="R5" i="1" l="1"/>
  <c r="AE5" i="1" l="1"/>
</calcChain>
</file>

<file path=xl/sharedStrings.xml><?xml version="1.0" encoding="utf-8"?>
<sst xmlns="http://schemas.openxmlformats.org/spreadsheetml/2006/main" count="454" uniqueCount="175">
  <si>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</si>
  <si>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</si>
  <si>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</si>
  <si>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</si>
  <si>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</si>
  <si>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</si>
  <si>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</si>
  <si>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</si>
  <si>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</si>
  <si>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</si>
  <si>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</si>
  <si>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</si>
  <si>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</si>
  <si>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</si>
  <si>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</si>
  <si>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</si>
  <si>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</si>
  <si>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</si>
  <si>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</si>
  <si>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</si>
  <si>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</si>
  <si>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</si>
  <si>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</si>
  <si>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08,04,(1)</t>
  </si>
  <si>
    <t>08,04,(2)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</si>
  <si>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</si>
  <si>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</si>
  <si>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</si>
  <si>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</si>
  <si>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</si>
  <si>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</si>
  <si>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</si>
  <si>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</si>
  <si>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</si>
  <si>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</si>
  <si>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</si>
  <si>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</si>
  <si>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</si>
  <si>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</si>
  <si>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</si>
  <si>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</si>
  <si>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</si>
  <si>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</si>
  <si>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</si>
  <si>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</si>
  <si>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</si>
  <si>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</si>
  <si>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</si>
  <si>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</si>
  <si>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</si>
  <si>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</si>
  <si>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</si>
  <si>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</si>
  <si>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</si>
  <si>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</si>
  <si>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</si>
  <si>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</si>
  <si>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</si>
  <si>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</si>
  <si>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</si>
  <si>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</si>
  <si>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</si>
  <si>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</si>
  <si>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</si>
  <si>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</si>
  <si>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</si>
  <si>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</si>
  <si>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</si>
  <si>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</si>
  <si>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</si>
  <si>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</si>
  <si>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</si>
  <si>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</si>
  <si>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</si>
  <si>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</si>
  <si>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</si>
  <si>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</si>
  <si>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</si>
  <si>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</si>
  <si>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</si>
  <si>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</si>
  <si>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</si>
  <si>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</si>
  <si>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</si>
  <si>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</si>
  <si>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</si>
  <si>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</si>
  <si>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</si>
  <si>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</si>
  <si>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</si>
  <si>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</si>
  <si>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</si>
  <si>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</si>
  <si>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</si>
  <si>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</si>
  <si>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</si>
  <si>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</si>
  <si>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</si>
  <si>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</si>
  <si>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</si>
  <si>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необходимо увеличить продажи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</si>
  <si>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</si>
  <si>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</si>
  <si>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</si>
  <si>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</si>
  <si>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</si>
  <si>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</si>
  <si>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</si>
  <si>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</si>
  <si>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</si>
  <si>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</si>
  <si>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</si>
  <si>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</si>
  <si>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</si>
  <si>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</si>
  <si>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</si>
  <si>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</si>
  <si>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</si>
  <si>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</si>
  <si>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</si>
  <si>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</si>
  <si>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</si>
  <si>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</si>
  <si>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</si>
  <si>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</si>
  <si>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</si>
  <si>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</si>
  <si>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</si>
  <si>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</si>
  <si>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</si>
  <si>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</si>
  <si>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</si>
  <si>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</si>
  <si>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</si>
  <si>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</si>
  <si>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</si>
  <si>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</si>
  <si>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</si>
  <si>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</si>
  <si>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</si>
  <si>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</si>
  <si>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</si>
  <si>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</si>
  <si>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</si>
  <si>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</si>
  <si>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</si>
  <si>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</si>
  <si>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</si>
  <si>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</si>
  <si>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</si>
  <si>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</si>
  <si>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</si>
  <si>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</si>
  <si>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</si>
  <si>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</si>
  <si>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</si>
  <si>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</si>
  <si>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</si>
  <si>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</si>
  <si>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</si>
  <si>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</si>
  <si>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</si>
  <si>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</si>
  <si>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</si>
  <si>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</si>
  <si>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</si>
  <si>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</si>
  <si>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</si>
  <si>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Сосиски Ганноверские Бордо Весовые П/а мгс Баварушка</t>
  </si>
  <si>
    <t>21,03,24 50кг заказ Фомин</t>
  </si>
  <si>
    <t>нет необходимости в данном СКЮ</t>
  </si>
  <si>
    <t>10,04,24 филиал обнулил заказ</t>
  </si>
  <si>
    <t>13,04,(1)</t>
  </si>
  <si>
    <t>13,04,(2)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</si>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</sst>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140625" style="8" customWidth="1"/>
    <col min="8" max="8" width="5.140625" customWidth="1"/>
    <col min="9" max="9" width="12.7109375" customWidth="1"/>
    <col min="10" max="11" width="6.85546875" customWidth="1"/>
    <col min="12" max="13" width="0.5703125" customWidth="1"/>
    <col min="14" max="20" width="6.85546875" customWidth="1"/>
    <col min="21" max="21" width="22.140625" customWidth="1"/>
    <col min="22" max="23" width="5.42578125" customWidth="1"/>
    <col min="24" max="29" width="6.7109375" customWidth="1"/>
    <col min="30" max="30" width="26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174</v>
      </c>
      <c r="S3" s="3" t="s">
        <v>174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172</v>
      </c>
      <c r="S4" s="1" t="s">
        <v>173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172</v>
      </c>
      <c r="AF4" s="1" t="s">
        <v>173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42481.59599999999</v>
      </c>
      <c r="F5" s="4">
        <f>SUM(F6:F500)</f>
        <v>37811.800000000003</v>
      </c>
      <c r="G5" s="6"/>
      <c r="H5" s="1"/>
      <c r="I5" s="1"/>
      <c r="J5" s="4">
        <f t="shared" ref="J5:T5" si="0">SUM(J6:J500)</f>
        <v>41348.68700000002</v>
      </c>
      <c r="K5" s="4">
        <f t="shared" si="0"/>
        <v>1132.9089999999994</v>
      </c>
      <c r="L5" s="4">
        <f t="shared" si="0"/>
        <v>0</v>
      </c>
      <c r="M5" s="4">
        <f t="shared" si="0"/>
        <v>0</v>
      </c>
      <c r="N5" s="4">
        <f t="shared" si="0"/>
        <v>18300.129319999996</v>
      </c>
      <c r="O5" s="4">
        <f t="shared" si="0"/>
        <v>5900</v>
      </c>
      <c r="P5" s="4">
        <f t="shared" si="0"/>
        <v>8496.3191999999945</v>
      </c>
      <c r="Q5" s="4">
        <f t="shared" si="0"/>
        <v>30500.854900000002</v>
      </c>
      <c r="R5" s="4">
        <f t="shared" si="0"/>
        <v>20138.743399999999</v>
      </c>
      <c r="S5" s="4">
        <f t="shared" ref="S5" si="1">SUM(S6:S500)</f>
        <v>9100</v>
      </c>
      <c r="T5" s="4">
        <f t="shared" si="0"/>
        <v>29734</v>
      </c>
      <c r="U5" s="1"/>
      <c r="V5" s="1"/>
      <c r="W5" s="1"/>
      <c r="X5" s="4">
        <f t="shared" ref="X5:AC5" si="2">SUM(X6:X500)</f>
        <v>7525.5323999999982</v>
      </c>
      <c r="Y5" s="4">
        <f t="shared" si="2"/>
        <v>7101.9370000000035</v>
      </c>
      <c r="Z5" s="4">
        <f t="shared" si="2"/>
        <v>7688.1578000000027</v>
      </c>
      <c r="AA5" s="4">
        <f t="shared" si="2"/>
        <v>7708.4299999999957</v>
      </c>
      <c r="AB5" s="4">
        <f t="shared" si="2"/>
        <v>7459.959600000002</v>
      </c>
      <c r="AC5" s="4">
        <f t="shared" si="2"/>
        <v>7334.7086000000018</v>
      </c>
      <c r="AD5" s="1"/>
      <c r="AE5" s="4">
        <f>SUM(AE6:AE500)</f>
        <v>17233</v>
      </c>
      <c r="AF5" s="4">
        <f>SUM(AF6:AF500)</f>
        <v>9100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290.62599999999998</v>
      </c>
      <c r="D6" s="1">
        <v>185.85</v>
      </c>
      <c r="E6" s="1">
        <v>221.53200000000001</v>
      </c>
      <c r="F6" s="1">
        <v>212.19399999999999</v>
      </c>
      <c r="G6" s="6">
        <v>1</v>
      </c>
      <c r="H6" s="1">
        <v>50</v>
      </c>
      <c r="I6" s="1" t="s">
        <v>34</v>
      </c>
      <c r="J6" s="1">
        <v>211.2</v>
      </c>
      <c r="K6" s="1">
        <f t="shared" ref="K6:K37" si="3">E6-J6</f>
        <v>10.332000000000022</v>
      </c>
      <c r="L6" s="1"/>
      <c r="M6" s="1"/>
      <c r="N6" s="1">
        <v>103.48520000000001</v>
      </c>
      <c r="O6" s="1"/>
      <c r="P6" s="1">
        <f>E6/5</f>
        <v>44.306400000000004</v>
      </c>
      <c r="Q6" s="5">
        <f>11*P6-O6-N6-F6</f>
        <v>171.69120000000001</v>
      </c>
      <c r="R6" s="5">
        <f>Q6-S6</f>
        <v>171.69120000000001</v>
      </c>
      <c r="S6" s="5"/>
      <c r="T6" s="5">
        <v>172</v>
      </c>
      <c r="U6" s="1"/>
      <c r="V6" s="1">
        <f>(F6+N6+O6+R6+S6)/P6</f>
        <v>11</v>
      </c>
      <c r="W6" s="1">
        <f>(F6+N6+O6)/P6</f>
        <v>7.1249119765993161</v>
      </c>
      <c r="X6" s="1">
        <v>38.739999999999988</v>
      </c>
      <c r="Y6" s="1">
        <v>37.332799999999999</v>
      </c>
      <c r="Z6" s="1">
        <v>37.541400000000003</v>
      </c>
      <c r="AA6" s="1">
        <v>37.772799999999997</v>
      </c>
      <c r="AB6" s="1">
        <v>46.878399999999999</v>
      </c>
      <c r="AC6" s="1">
        <v>47.607600000000012</v>
      </c>
      <c r="AD6" s="1"/>
      <c r="AE6" s="1">
        <f>ROUND(R6*G6,0)</f>
        <v>172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63.185000000000002</v>
      </c>
      <c r="D7" s="1">
        <v>195.99199999999999</v>
      </c>
      <c r="E7" s="1">
        <v>124.83499999999999</v>
      </c>
      <c r="F7" s="1">
        <v>94.86</v>
      </c>
      <c r="G7" s="6">
        <v>1</v>
      </c>
      <c r="H7" s="1">
        <v>30</v>
      </c>
      <c r="I7" s="1" t="s">
        <v>36</v>
      </c>
      <c r="J7" s="1">
        <v>142.4</v>
      </c>
      <c r="K7" s="1">
        <f t="shared" si="3"/>
        <v>-17.565000000000012</v>
      </c>
      <c r="L7" s="1"/>
      <c r="M7" s="1"/>
      <c r="N7" s="1">
        <v>99.0548</v>
      </c>
      <c r="O7" s="1"/>
      <c r="P7" s="1">
        <f t="shared" ref="P7:P70" si="4">E7/5</f>
        <v>24.966999999999999</v>
      </c>
      <c r="Q7" s="5">
        <f t="shared" ref="Q7:Q8" si="5">10.5*P7-O7-N7-F7</f>
        <v>68.238700000000009</v>
      </c>
      <c r="R7" s="5">
        <v>90</v>
      </c>
      <c r="S7" s="5"/>
      <c r="T7" s="5">
        <v>90</v>
      </c>
      <c r="U7" s="1"/>
      <c r="V7" s="1">
        <f t="shared" ref="V7:V8" si="6">(F7+N7+O7+R7+S7)/P7</f>
        <v>11.371602515320223</v>
      </c>
      <c r="W7" s="1">
        <f t="shared" ref="W7:W70" si="7">(F7+N7+O7)/P7</f>
        <v>7.7668442343893949</v>
      </c>
      <c r="X7" s="1">
        <v>24.291399999999999</v>
      </c>
      <c r="Y7" s="1">
        <v>21.9346</v>
      </c>
      <c r="Z7" s="1">
        <v>14.9328</v>
      </c>
      <c r="AA7" s="1">
        <v>10.7636</v>
      </c>
      <c r="AB7" s="1">
        <v>5.7843999999999998</v>
      </c>
      <c r="AC7" s="1">
        <v>9.8634000000000004</v>
      </c>
      <c r="AD7" s="1" t="s">
        <v>37</v>
      </c>
      <c r="AE7" s="1">
        <f t="shared" ref="AE7:AE70" si="8">ROUND(R7*G7,0)</f>
        <v>90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275.63400000000001</v>
      </c>
      <c r="D8" s="1">
        <v>103.05500000000001</v>
      </c>
      <c r="E8" s="1">
        <v>172.32</v>
      </c>
      <c r="F8" s="1">
        <v>177.68199999999999</v>
      </c>
      <c r="G8" s="6">
        <v>1</v>
      </c>
      <c r="H8" s="1">
        <v>45</v>
      </c>
      <c r="I8" s="1" t="s">
        <v>34</v>
      </c>
      <c r="J8" s="1">
        <v>152.44999999999999</v>
      </c>
      <c r="K8" s="1">
        <f t="shared" si="3"/>
        <v>19.870000000000005</v>
      </c>
      <c r="L8" s="1"/>
      <c r="M8" s="1"/>
      <c r="N8" s="1">
        <v>95.733000000000004</v>
      </c>
      <c r="O8" s="1"/>
      <c r="P8" s="1">
        <f t="shared" si="4"/>
        <v>34.463999999999999</v>
      </c>
      <c r="Q8" s="5">
        <f t="shared" si="5"/>
        <v>88.456999999999965</v>
      </c>
      <c r="R8" s="5">
        <v>120</v>
      </c>
      <c r="S8" s="5"/>
      <c r="T8" s="5">
        <v>120</v>
      </c>
      <c r="U8" s="1"/>
      <c r="V8" s="1">
        <f t="shared" si="6"/>
        <v>11.415244893221912</v>
      </c>
      <c r="W8" s="1">
        <f t="shared" si="7"/>
        <v>7.9333507428040848</v>
      </c>
      <c r="X8" s="1">
        <v>31.302</v>
      </c>
      <c r="Y8" s="1">
        <v>29.406400000000001</v>
      </c>
      <c r="Z8" s="1">
        <v>37.398600000000002</v>
      </c>
      <c r="AA8" s="1">
        <v>37.509599999999999</v>
      </c>
      <c r="AB8" s="1">
        <v>26.714200000000002</v>
      </c>
      <c r="AC8" s="1">
        <v>26.037800000000001</v>
      </c>
      <c r="AD8" s="1"/>
      <c r="AE8" s="1">
        <f t="shared" si="8"/>
        <v>120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33</v>
      </c>
      <c r="C9" s="1">
        <v>462.91800000000001</v>
      </c>
      <c r="D9" s="1">
        <v>571.87</v>
      </c>
      <c r="E9" s="1">
        <v>416.68</v>
      </c>
      <c r="F9" s="1">
        <v>526.46500000000003</v>
      </c>
      <c r="G9" s="6">
        <v>1</v>
      </c>
      <c r="H9" s="1">
        <v>45</v>
      </c>
      <c r="I9" s="1" t="s">
        <v>34</v>
      </c>
      <c r="J9" s="1">
        <v>376.75</v>
      </c>
      <c r="K9" s="1">
        <f t="shared" si="3"/>
        <v>39.930000000000007</v>
      </c>
      <c r="L9" s="1"/>
      <c r="M9" s="1"/>
      <c r="N9" s="1">
        <v>259.02939999999973</v>
      </c>
      <c r="O9" s="1"/>
      <c r="P9" s="1">
        <f t="shared" si="4"/>
        <v>83.335999999999999</v>
      </c>
      <c r="Q9" s="5">
        <f t="shared" ref="Q9" si="10">11*P9-O9-N9-F9</f>
        <v>131.20160000000021</v>
      </c>
      <c r="R9" s="5">
        <v>0</v>
      </c>
      <c r="S9" s="5"/>
      <c r="T9" s="5">
        <v>0</v>
      </c>
      <c r="U9" s="1" t="s">
        <v>170</v>
      </c>
      <c r="V9" s="1">
        <f t="shared" ref="V9" si="11">(F9+N9+O9+R9)/P9</f>
        <v>9.4256311798022434</v>
      </c>
      <c r="W9" s="1">
        <f t="shared" si="7"/>
        <v>9.4256311798022434</v>
      </c>
      <c r="X9" s="1">
        <v>92.815599999999989</v>
      </c>
      <c r="Y9" s="1">
        <v>84.698800000000006</v>
      </c>
      <c r="Z9" s="1">
        <v>71.982799999999997</v>
      </c>
      <c r="AA9" s="1">
        <v>73.436199999999999</v>
      </c>
      <c r="AB9" s="1">
        <v>82.196400000000011</v>
      </c>
      <c r="AC9" s="1">
        <v>82.055199999999999</v>
      </c>
      <c r="AD9" s="1" t="s">
        <v>171</v>
      </c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>
        <v>54.930999999999997</v>
      </c>
      <c r="D10" s="1">
        <v>22.765999999999998</v>
      </c>
      <c r="E10" s="1">
        <v>40.42</v>
      </c>
      <c r="F10" s="1">
        <v>26.626000000000001</v>
      </c>
      <c r="G10" s="6">
        <v>1</v>
      </c>
      <c r="H10" s="1" t="e">
        <v>#N/A</v>
      </c>
      <c r="I10" s="1" t="s">
        <v>34</v>
      </c>
      <c r="J10" s="1">
        <v>41.9</v>
      </c>
      <c r="K10" s="1">
        <f t="shared" si="3"/>
        <v>-1.4799999999999969</v>
      </c>
      <c r="L10" s="1"/>
      <c r="M10" s="1"/>
      <c r="N10" s="1">
        <v>28.316400000000019</v>
      </c>
      <c r="O10" s="1"/>
      <c r="P10" s="1">
        <f t="shared" si="4"/>
        <v>8.0839999999999996</v>
      </c>
      <c r="Q10" s="5">
        <f>11*P10-O10-N10-F10</f>
        <v>33.981599999999972</v>
      </c>
      <c r="R10" s="5">
        <f>Q10-S10</f>
        <v>33.981599999999972</v>
      </c>
      <c r="S10" s="5"/>
      <c r="T10" s="5">
        <v>34</v>
      </c>
      <c r="U10" s="1"/>
      <c r="V10" s="1">
        <f>(F10+N10+O10+R10+S10)/P10</f>
        <v>11</v>
      </c>
      <c r="W10" s="1">
        <f t="shared" si="7"/>
        <v>6.7964374072241496</v>
      </c>
      <c r="X10" s="1">
        <v>6.5828000000000007</v>
      </c>
      <c r="Y10" s="1">
        <v>5.3052000000000001</v>
      </c>
      <c r="Z10" s="1">
        <v>0.76740000000000008</v>
      </c>
      <c r="AA10" s="1">
        <v>0.50900000000000001</v>
      </c>
      <c r="AB10" s="1">
        <v>4.8268000000000004</v>
      </c>
      <c r="AC10" s="1">
        <v>5.5936000000000003</v>
      </c>
      <c r="AD10" s="1"/>
      <c r="AE10" s="1">
        <f t="shared" si="8"/>
        <v>34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41</v>
      </c>
      <c r="B11" s="10" t="s">
        <v>42</v>
      </c>
      <c r="C11" s="10"/>
      <c r="D11" s="10"/>
      <c r="E11" s="10"/>
      <c r="F11" s="10"/>
      <c r="G11" s="11">
        <v>0</v>
      </c>
      <c r="H11" s="10" t="e">
        <v>#N/A</v>
      </c>
      <c r="I11" s="10" t="s">
        <v>43</v>
      </c>
      <c r="J11" s="10"/>
      <c r="K11" s="10">
        <f t="shared" si="3"/>
        <v>0</v>
      </c>
      <c r="L11" s="10"/>
      <c r="M11" s="10"/>
      <c r="N11" s="10"/>
      <c r="O11" s="10"/>
      <c r="P11" s="10">
        <f t="shared" si="4"/>
        <v>0</v>
      </c>
      <c r="Q11" s="12"/>
      <c r="R11" s="12"/>
      <c r="S11" s="12"/>
      <c r="T11" s="12"/>
      <c r="U11" s="10"/>
      <c r="V11" s="10" t="e">
        <f t="shared" ref="V11:V70" si="12">(F11+N11+O11+Q11)/P11</f>
        <v>#DIV/0!</v>
      </c>
      <c r="W11" s="10" t="e">
        <f t="shared" si="7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/>
      <c r="AE11" s="10">
        <f t="shared" si="8"/>
        <v>0</v>
      </c>
      <c r="AF11" s="10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42</v>
      </c>
      <c r="C12" s="1">
        <v>890</v>
      </c>
      <c r="D12" s="1">
        <v>229</v>
      </c>
      <c r="E12" s="1">
        <v>596</v>
      </c>
      <c r="F12" s="1">
        <v>441</v>
      </c>
      <c r="G12" s="6">
        <v>0.45</v>
      </c>
      <c r="H12" s="1">
        <v>45</v>
      </c>
      <c r="I12" s="1" t="s">
        <v>34</v>
      </c>
      <c r="J12" s="1">
        <v>592</v>
      </c>
      <c r="K12" s="1">
        <f t="shared" si="3"/>
        <v>4</v>
      </c>
      <c r="L12" s="1"/>
      <c r="M12" s="1"/>
      <c r="N12" s="1">
        <v>84.599999999999909</v>
      </c>
      <c r="O12" s="1"/>
      <c r="P12" s="1">
        <f t="shared" si="4"/>
        <v>119.2</v>
      </c>
      <c r="Q12" s="5">
        <f t="shared" ref="Q12:Q13" si="13">11*P12-O12-N12-F12</f>
        <v>785.60000000000014</v>
      </c>
      <c r="R12" s="5">
        <v>450</v>
      </c>
      <c r="S12" s="5"/>
      <c r="T12" s="5">
        <v>450</v>
      </c>
      <c r="U12" s="1"/>
      <c r="V12" s="1">
        <f t="shared" ref="V12:V13" si="14">(F12+N12+O12+R12+S12)/P12</f>
        <v>8.1845637583892614</v>
      </c>
      <c r="W12" s="1">
        <f t="shared" si="7"/>
        <v>4.4093959731543615</v>
      </c>
      <c r="X12" s="1">
        <v>78.8</v>
      </c>
      <c r="Y12" s="1">
        <v>76.400000000000006</v>
      </c>
      <c r="Z12" s="1">
        <v>109.49760000000001</v>
      </c>
      <c r="AA12" s="1">
        <v>114.49760000000001</v>
      </c>
      <c r="AB12" s="1">
        <v>101.2</v>
      </c>
      <c r="AC12" s="1">
        <v>89.2</v>
      </c>
      <c r="AD12" s="1" t="s">
        <v>45</v>
      </c>
      <c r="AE12" s="1">
        <f t="shared" si="8"/>
        <v>203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1358</v>
      </c>
      <c r="D13" s="1">
        <v>283</v>
      </c>
      <c r="E13" s="1">
        <v>762</v>
      </c>
      <c r="F13" s="1">
        <v>728</v>
      </c>
      <c r="G13" s="6">
        <v>0.45</v>
      </c>
      <c r="H13" s="1">
        <v>45</v>
      </c>
      <c r="I13" s="1" t="s">
        <v>34</v>
      </c>
      <c r="J13" s="1">
        <v>757</v>
      </c>
      <c r="K13" s="1">
        <f t="shared" si="3"/>
        <v>5</v>
      </c>
      <c r="L13" s="1"/>
      <c r="M13" s="1"/>
      <c r="N13" s="1">
        <v>226.80000000000021</v>
      </c>
      <c r="O13" s="1"/>
      <c r="P13" s="1">
        <f t="shared" si="4"/>
        <v>152.4</v>
      </c>
      <c r="Q13" s="5">
        <f t="shared" si="13"/>
        <v>721.59999999999991</v>
      </c>
      <c r="R13" s="5">
        <v>450</v>
      </c>
      <c r="S13" s="5"/>
      <c r="T13" s="5">
        <v>450</v>
      </c>
      <c r="U13" s="1"/>
      <c r="V13" s="1">
        <f t="shared" si="14"/>
        <v>9.2178477690288716</v>
      </c>
      <c r="W13" s="1">
        <f t="shared" si="7"/>
        <v>6.2650918635170614</v>
      </c>
      <c r="X13" s="1">
        <v>126.4</v>
      </c>
      <c r="Y13" s="1">
        <v>125.4</v>
      </c>
      <c r="Z13" s="1">
        <v>160.6</v>
      </c>
      <c r="AA13" s="1">
        <v>168</v>
      </c>
      <c r="AB13" s="1">
        <v>124.8</v>
      </c>
      <c r="AC13" s="1">
        <v>106.6</v>
      </c>
      <c r="AD13" s="1"/>
      <c r="AE13" s="1">
        <f t="shared" si="8"/>
        <v>203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47</v>
      </c>
      <c r="B14" s="10" t="s">
        <v>42</v>
      </c>
      <c r="C14" s="10"/>
      <c r="D14" s="10"/>
      <c r="E14" s="10"/>
      <c r="F14" s="10"/>
      <c r="G14" s="11">
        <v>0</v>
      </c>
      <c r="H14" s="10" t="e">
        <v>#N/A</v>
      </c>
      <c r="I14" s="10" t="s">
        <v>43</v>
      </c>
      <c r="J14" s="10"/>
      <c r="K14" s="10">
        <f t="shared" si="3"/>
        <v>0</v>
      </c>
      <c r="L14" s="10"/>
      <c r="M14" s="10"/>
      <c r="N14" s="10"/>
      <c r="O14" s="10"/>
      <c r="P14" s="10">
        <f t="shared" si="4"/>
        <v>0</v>
      </c>
      <c r="Q14" s="12"/>
      <c r="R14" s="12"/>
      <c r="S14" s="12"/>
      <c r="T14" s="12"/>
      <c r="U14" s="10"/>
      <c r="V14" s="10" t="e">
        <f t="shared" si="12"/>
        <v>#DIV/0!</v>
      </c>
      <c r="W14" s="10" t="e">
        <f t="shared" si="7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/>
      <c r="AE14" s="10">
        <f t="shared" si="8"/>
        <v>0</v>
      </c>
      <c r="AF14" s="10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99</v>
      </c>
      <c r="D15" s="1">
        <v>15</v>
      </c>
      <c r="E15" s="1">
        <v>27</v>
      </c>
      <c r="F15" s="1">
        <v>73</v>
      </c>
      <c r="G15" s="6">
        <v>0.17</v>
      </c>
      <c r="H15" s="1">
        <v>180</v>
      </c>
      <c r="I15" s="1" t="s">
        <v>34</v>
      </c>
      <c r="J15" s="1">
        <v>34</v>
      </c>
      <c r="K15" s="1">
        <f t="shared" si="3"/>
        <v>-7</v>
      </c>
      <c r="L15" s="1"/>
      <c r="M15" s="1"/>
      <c r="N15" s="1">
        <v>0</v>
      </c>
      <c r="O15" s="1"/>
      <c r="P15" s="1">
        <f t="shared" si="4"/>
        <v>5.4</v>
      </c>
      <c r="Q15" s="5"/>
      <c r="R15" s="5">
        <f>Q15</f>
        <v>0</v>
      </c>
      <c r="S15" s="5"/>
      <c r="T15" s="5"/>
      <c r="U15" s="1"/>
      <c r="V15" s="1">
        <f>(F15+N15+O15+R15)/P15</f>
        <v>13.518518518518517</v>
      </c>
      <c r="W15" s="1">
        <f t="shared" si="7"/>
        <v>13.518518518518517</v>
      </c>
      <c r="X15" s="1">
        <v>7.4</v>
      </c>
      <c r="Y15" s="1">
        <v>6.4</v>
      </c>
      <c r="Z15" s="1">
        <v>9.6</v>
      </c>
      <c r="AA15" s="1">
        <v>9.8000000000000007</v>
      </c>
      <c r="AB15" s="1">
        <v>7.6</v>
      </c>
      <c r="AC15" s="1">
        <v>7.6</v>
      </c>
      <c r="AD15" s="1"/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49</v>
      </c>
      <c r="B16" s="10" t="s">
        <v>42</v>
      </c>
      <c r="C16" s="10"/>
      <c r="D16" s="10"/>
      <c r="E16" s="10"/>
      <c r="F16" s="10"/>
      <c r="G16" s="11">
        <v>0</v>
      </c>
      <c r="H16" s="10" t="e">
        <v>#N/A</v>
      </c>
      <c r="I16" s="10" t="s">
        <v>43</v>
      </c>
      <c r="J16" s="10"/>
      <c r="K16" s="10">
        <f t="shared" si="3"/>
        <v>0</v>
      </c>
      <c r="L16" s="10"/>
      <c r="M16" s="10"/>
      <c r="N16" s="10"/>
      <c r="O16" s="10"/>
      <c r="P16" s="10">
        <f t="shared" si="4"/>
        <v>0</v>
      </c>
      <c r="Q16" s="12"/>
      <c r="R16" s="12"/>
      <c r="S16" s="12"/>
      <c r="T16" s="12"/>
      <c r="U16" s="10"/>
      <c r="V16" s="10" t="e">
        <f t="shared" si="12"/>
        <v>#DIV/0!</v>
      </c>
      <c r="W16" s="10" t="e">
        <f t="shared" si="7"/>
        <v>#DIV/0!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/>
      <c r="AE16" s="10">
        <f t="shared" si="8"/>
        <v>0</v>
      </c>
      <c r="AF16" s="10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4" t="s">
        <v>50</v>
      </c>
      <c r="B17" s="14" t="s">
        <v>42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3"/>
        <v>0</v>
      </c>
      <c r="L17" s="14"/>
      <c r="M17" s="14"/>
      <c r="N17" s="14"/>
      <c r="O17" s="14"/>
      <c r="P17" s="14">
        <f t="shared" si="4"/>
        <v>0</v>
      </c>
      <c r="Q17" s="16"/>
      <c r="R17" s="16"/>
      <c r="S17" s="16"/>
      <c r="T17" s="16"/>
      <c r="U17" s="14"/>
      <c r="V17" s="14" t="e">
        <f t="shared" si="12"/>
        <v>#DIV/0!</v>
      </c>
      <c r="W17" s="14" t="e">
        <f t="shared" si="7"/>
        <v>#DIV/0!</v>
      </c>
      <c r="X17" s="14">
        <v>0</v>
      </c>
      <c r="Y17" s="14">
        <v>0.2</v>
      </c>
      <c r="Z17" s="14">
        <v>0.2</v>
      </c>
      <c r="AA17" s="14">
        <v>0</v>
      </c>
      <c r="AB17" s="14">
        <v>0</v>
      </c>
      <c r="AC17" s="14">
        <v>0</v>
      </c>
      <c r="AD17" s="14" t="s">
        <v>51</v>
      </c>
      <c r="AE17" s="14">
        <f t="shared" si="8"/>
        <v>0</v>
      </c>
      <c r="AF17" s="14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52</v>
      </c>
      <c r="B18" s="10" t="s">
        <v>42</v>
      </c>
      <c r="C18" s="10"/>
      <c r="D18" s="10"/>
      <c r="E18" s="10"/>
      <c r="F18" s="10"/>
      <c r="G18" s="11">
        <v>0</v>
      </c>
      <c r="H18" s="10" t="e">
        <v>#N/A</v>
      </c>
      <c r="I18" s="10" t="s">
        <v>43</v>
      </c>
      <c r="J18" s="10"/>
      <c r="K18" s="10">
        <f t="shared" si="3"/>
        <v>0</v>
      </c>
      <c r="L18" s="10"/>
      <c r="M18" s="10"/>
      <c r="N18" s="10"/>
      <c r="O18" s="10"/>
      <c r="P18" s="10">
        <f t="shared" si="4"/>
        <v>0</v>
      </c>
      <c r="Q18" s="12"/>
      <c r="R18" s="12"/>
      <c r="S18" s="12"/>
      <c r="T18" s="12"/>
      <c r="U18" s="10"/>
      <c r="V18" s="10" t="e">
        <f t="shared" si="12"/>
        <v>#DIV/0!</v>
      </c>
      <c r="W18" s="10" t="e">
        <f t="shared" si="7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8"/>
        <v>0</v>
      </c>
      <c r="AF18" s="10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53</v>
      </c>
      <c r="B19" s="10" t="s">
        <v>42</v>
      </c>
      <c r="C19" s="10"/>
      <c r="D19" s="10"/>
      <c r="E19" s="10"/>
      <c r="F19" s="10"/>
      <c r="G19" s="11">
        <v>0</v>
      </c>
      <c r="H19" s="10" t="e">
        <v>#N/A</v>
      </c>
      <c r="I19" s="10" t="s">
        <v>43</v>
      </c>
      <c r="J19" s="10"/>
      <c r="K19" s="10">
        <f t="shared" si="3"/>
        <v>0</v>
      </c>
      <c r="L19" s="10"/>
      <c r="M19" s="10"/>
      <c r="N19" s="10"/>
      <c r="O19" s="10"/>
      <c r="P19" s="10">
        <f t="shared" si="4"/>
        <v>0</v>
      </c>
      <c r="Q19" s="12"/>
      <c r="R19" s="12"/>
      <c r="S19" s="12"/>
      <c r="T19" s="12"/>
      <c r="U19" s="10"/>
      <c r="V19" s="10" t="e">
        <f t="shared" si="12"/>
        <v>#DIV/0!</v>
      </c>
      <c r="W19" s="10" t="e">
        <f t="shared" si="7"/>
        <v>#DIV/0!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/>
      <c r="AE19" s="10">
        <f t="shared" si="8"/>
        <v>0</v>
      </c>
      <c r="AF19" s="10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31</v>
      </c>
      <c r="D20" s="1">
        <v>48</v>
      </c>
      <c r="E20" s="1">
        <v>45</v>
      </c>
      <c r="F20" s="1">
        <v>24</v>
      </c>
      <c r="G20" s="6">
        <v>0.3</v>
      </c>
      <c r="H20" s="1">
        <v>40</v>
      </c>
      <c r="I20" s="1" t="s">
        <v>34</v>
      </c>
      <c r="J20" s="1">
        <v>46</v>
      </c>
      <c r="K20" s="1">
        <f t="shared" si="3"/>
        <v>-1</v>
      </c>
      <c r="L20" s="1"/>
      <c r="M20" s="1"/>
      <c r="N20" s="1">
        <v>0</v>
      </c>
      <c r="O20" s="1"/>
      <c r="P20" s="1">
        <f t="shared" si="4"/>
        <v>9</v>
      </c>
      <c r="Q20" s="5">
        <f>10*P20-O20-N20-F20</f>
        <v>66</v>
      </c>
      <c r="R20" s="5">
        <v>36</v>
      </c>
      <c r="S20" s="5"/>
      <c r="T20" s="5">
        <v>36</v>
      </c>
      <c r="U20" s="1"/>
      <c r="V20" s="1">
        <f>(F20+N20+O20+R20+S20)/P20</f>
        <v>6.666666666666667</v>
      </c>
      <c r="W20" s="1">
        <f t="shared" si="7"/>
        <v>2.6666666666666665</v>
      </c>
      <c r="X20" s="1">
        <v>4.4000000000000004</v>
      </c>
      <c r="Y20" s="1">
        <v>5.4</v>
      </c>
      <c r="Z20" s="1">
        <v>6</v>
      </c>
      <c r="AA20" s="1">
        <v>5.4</v>
      </c>
      <c r="AB20" s="1">
        <v>5.4</v>
      </c>
      <c r="AC20" s="1">
        <v>5.944600000000003</v>
      </c>
      <c r="AD20" s="1"/>
      <c r="AE20" s="1">
        <f t="shared" si="8"/>
        <v>11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55</v>
      </c>
      <c r="B21" s="14" t="s">
        <v>42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3"/>
        <v>0</v>
      </c>
      <c r="L21" s="14"/>
      <c r="M21" s="14"/>
      <c r="N21" s="14"/>
      <c r="O21" s="14"/>
      <c r="P21" s="14">
        <f t="shared" si="4"/>
        <v>0</v>
      </c>
      <c r="Q21" s="16"/>
      <c r="R21" s="16"/>
      <c r="S21" s="16"/>
      <c r="T21" s="16"/>
      <c r="U21" s="14"/>
      <c r="V21" s="14" t="e">
        <f t="shared" si="12"/>
        <v>#DIV/0!</v>
      </c>
      <c r="W21" s="14" t="e">
        <f t="shared" si="7"/>
        <v>#DIV/0!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 t="s">
        <v>51</v>
      </c>
      <c r="AE21" s="14">
        <f t="shared" si="8"/>
        <v>0</v>
      </c>
      <c r="AF21" s="14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186</v>
      </c>
      <c r="D22" s="1">
        <v>32</v>
      </c>
      <c r="E22" s="1">
        <v>105</v>
      </c>
      <c r="F22" s="1">
        <v>86</v>
      </c>
      <c r="G22" s="6">
        <v>0.17</v>
      </c>
      <c r="H22" s="1">
        <v>180</v>
      </c>
      <c r="I22" s="1" t="s">
        <v>34</v>
      </c>
      <c r="J22" s="1">
        <v>104</v>
      </c>
      <c r="K22" s="1">
        <f t="shared" si="3"/>
        <v>1</v>
      </c>
      <c r="L22" s="1"/>
      <c r="M22" s="1"/>
      <c r="N22" s="1">
        <v>73.400000000000006</v>
      </c>
      <c r="O22" s="1"/>
      <c r="P22" s="1">
        <f t="shared" si="4"/>
        <v>21</v>
      </c>
      <c r="Q22" s="5">
        <f>11*P22-O22-N22-F22</f>
        <v>71.599999999999994</v>
      </c>
      <c r="R22" s="5">
        <v>36</v>
      </c>
      <c r="S22" s="5"/>
      <c r="T22" s="5">
        <v>36</v>
      </c>
      <c r="U22" s="1"/>
      <c r="V22" s="1">
        <f>(F22+N22+O22+R22+S22)/P22</f>
        <v>9.3047619047619055</v>
      </c>
      <c r="W22" s="1">
        <f t="shared" si="7"/>
        <v>7.590476190476191</v>
      </c>
      <c r="X22" s="1">
        <v>19.600000000000001</v>
      </c>
      <c r="Y22" s="1">
        <v>16.8</v>
      </c>
      <c r="Z22" s="1">
        <v>18.399999999999999</v>
      </c>
      <c r="AA22" s="1">
        <v>21.4</v>
      </c>
      <c r="AB22" s="1">
        <v>21</v>
      </c>
      <c r="AC22" s="1">
        <v>21.2</v>
      </c>
      <c r="AD22" s="1"/>
      <c r="AE22" s="1">
        <f t="shared" si="8"/>
        <v>6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57</v>
      </c>
      <c r="B23" s="10" t="s">
        <v>42</v>
      </c>
      <c r="C23" s="10"/>
      <c r="D23" s="10"/>
      <c r="E23" s="10"/>
      <c r="F23" s="10"/>
      <c r="G23" s="11">
        <v>0</v>
      </c>
      <c r="H23" s="10" t="e">
        <v>#N/A</v>
      </c>
      <c r="I23" s="10" t="s">
        <v>43</v>
      </c>
      <c r="J23" s="10"/>
      <c r="K23" s="10">
        <f t="shared" si="3"/>
        <v>0</v>
      </c>
      <c r="L23" s="10"/>
      <c r="M23" s="10"/>
      <c r="N23" s="10"/>
      <c r="O23" s="10"/>
      <c r="P23" s="10">
        <f t="shared" si="4"/>
        <v>0</v>
      </c>
      <c r="Q23" s="12"/>
      <c r="R23" s="12"/>
      <c r="S23" s="12"/>
      <c r="T23" s="12"/>
      <c r="U23" s="10"/>
      <c r="V23" s="10" t="e">
        <f t="shared" si="12"/>
        <v>#DIV/0!</v>
      </c>
      <c r="W23" s="10" t="e">
        <f t="shared" si="7"/>
        <v>#DIV/0!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/>
      <c r="AE23" s="10">
        <f t="shared" si="8"/>
        <v>0</v>
      </c>
      <c r="AF23" s="10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58</v>
      </c>
      <c r="B24" s="10" t="s">
        <v>42</v>
      </c>
      <c r="C24" s="10"/>
      <c r="D24" s="10"/>
      <c r="E24" s="10"/>
      <c r="F24" s="10"/>
      <c r="G24" s="11">
        <v>0</v>
      </c>
      <c r="H24" s="10" t="e">
        <v>#N/A</v>
      </c>
      <c r="I24" s="10" t="s">
        <v>43</v>
      </c>
      <c r="J24" s="10"/>
      <c r="K24" s="10">
        <f t="shared" si="3"/>
        <v>0</v>
      </c>
      <c r="L24" s="10"/>
      <c r="M24" s="10"/>
      <c r="N24" s="10"/>
      <c r="O24" s="10"/>
      <c r="P24" s="10">
        <f t="shared" si="4"/>
        <v>0</v>
      </c>
      <c r="Q24" s="12"/>
      <c r="R24" s="12"/>
      <c r="S24" s="12"/>
      <c r="T24" s="12"/>
      <c r="U24" s="10"/>
      <c r="V24" s="10" t="e">
        <f t="shared" si="12"/>
        <v>#DIV/0!</v>
      </c>
      <c r="W24" s="10" t="e">
        <f t="shared" si="7"/>
        <v>#DIV/0!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8"/>
        <v>0</v>
      </c>
      <c r="AF24" s="10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59</v>
      </c>
      <c r="B25" s="10" t="s">
        <v>42</v>
      </c>
      <c r="C25" s="10"/>
      <c r="D25" s="10"/>
      <c r="E25" s="10"/>
      <c r="F25" s="10"/>
      <c r="G25" s="11">
        <v>0</v>
      </c>
      <c r="H25" s="10" t="e">
        <v>#N/A</v>
      </c>
      <c r="I25" s="10" t="s">
        <v>43</v>
      </c>
      <c r="J25" s="10"/>
      <c r="K25" s="10">
        <f t="shared" si="3"/>
        <v>0</v>
      </c>
      <c r="L25" s="10"/>
      <c r="M25" s="10"/>
      <c r="N25" s="10"/>
      <c r="O25" s="10"/>
      <c r="P25" s="10">
        <f t="shared" si="4"/>
        <v>0</v>
      </c>
      <c r="Q25" s="12"/>
      <c r="R25" s="12"/>
      <c r="S25" s="12"/>
      <c r="T25" s="12"/>
      <c r="U25" s="10"/>
      <c r="V25" s="10" t="e">
        <f t="shared" si="12"/>
        <v>#DIV/0!</v>
      </c>
      <c r="W25" s="10" t="e">
        <f t="shared" si="7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/>
      <c r="AE25" s="10">
        <f t="shared" si="8"/>
        <v>0</v>
      </c>
      <c r="AF25" s="10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60</v>
      </c>
      <c r="B26" s="10" t="s">
        <v>42</v>
      </c>
      <c r="C26" s="10"/>
      <c r="D26" s="10"/>
      <c r="E26" s="10"/>
      <c r="F26" s="10"/>
      <c r="G26" s="11">
        <v>0</v>
      </c>
      <c r="H26" s="10" t="e">
        <v>#N/A</v>
      </c>
      <c r="I26" s="10" t="s">
        <v>43</v>
      </c>
      <c r="J26" s="10"/>
      <c r="K26" s="10">
        <f t="shared" si="3"/>
        <v>0</v>
      </c>
      <c r="L26" s="10"/>
      <c r="M26" s="10"/>
      <c r="N26" s="10"/>
      <c r="O26" s="10"/>
      <c r="P26" s="10">
        <f t="shared" si="4"/>
        <v>0</v>
      </c>
      <c r="Q26" s="12"/>
      <c r="R26" s="12"/>
      <c r="S26" s="12"/>
      <c r="T26" s="12"/>
      <c r="U26" s="10"/>
      <c r="V26" s="10" t="e">
        <f t="shared" si="12"/>
        <v>#DIV/0!</v>
      </c>
      <c r="W26" s="10" t="e">
        <f t="shared" si="7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8"/>
        <v>0</v>
      </c>
      <c r="AF26" s="10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61</v>
      </c>
      <c r="B27" s="10" t="s">
        <v>42</v>
      </c>
      <c r="C27" s="10"/>
      <c r="D27" s="10"/>
      <c r="E27" s="10"/>
      <c r="F27" s="10"/>
      <c r="G27" s="11">
        <v>0</v>
      </c>
      <c r="H27" s="10" t="e">
        <v>#N/A</v>
      </c>
      <c r="I27" s="10" t="s">
        <v>43</v>
      </c>
      <c r="J27" s="10"/>
      <c r="K27" s="10">
        <f t="shared" si="3"/>
        <v>0</v>
      </c>
      <c r="L27" s="10"/>
      <c r="M27" s="10"/>
      <c r="N27" s="10"/>
      <c r="O27" s="10"/>
      <c r="P27" s="10">
        <f t="shared" si="4"/>
        <v>0</v>
      </c>
      <c r="Q27" s="12"/>
      <c r="R27" s="12"/>
      <c r="S27" s="12"/>
      <c r="T27" s="12"/>
      <c r="U27" s="10"/>
      <c r="V27" s="10" t="e">
        <f t="shared" si="12"/>
        <v>#DIV/0!</v>
      </c>
      <c r="W27" s="10" t="e">
        <f t="shared" si="7"/>
        <v>#DIV/0!</v>
      </c>
      <c r="X27" s="10">
        <v>0</v>
      </c>
      <c r="Y27" s="10">
        <v>0</v>
      </c>
      <c r="Z27" s="10">
        <v>0</v>
      </c>
      <c r="AA27" s="10">
        <v>0</v>
      </c>
      <c r="AB27" s="10">
        <v>-0.2</v>
      </c>
      <c r="AC27" s="10">
        <v>-0.4</v>
      </c>
      <c r="AD27" s="10"/>
      <c r="AE27" s="10">
        <f t="shared" si="8"/>
        <v>0</v>
      </c>
      <c r="AF27" s="10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62</v>
      </c>
      <c r="B28" s="14" t="s">
        <v>42</v>
      </c>
      <c r="C28" s="14"/>
      <c r="D28" s="14"/>
      <c r="E28" s="14"/>
      <c r="F28" s="14"/>
      <c r="G28" s="15">
        <v>0</v>
      </c>
      <c r="H28" s="14" t="e">
        <v>#N/A</v>
      </c>
      <c r="I28" s="14" t="s">
        <v>34</v>
      </c>
      <c r="J28" s="14"/>
      <c r="K28" s="14">
        <f t="shared" si="3"/>
        <v>0</v>
      </c>
      <c r="L28" s="14"/>
      <c r="M28" s="14"/>
      <c r="N28" s="14"/>
      <c r="O28" s="14"/>
      <c r="P28" s="14">
        <f t="shared" si="4"/>
        <v>0</v>
      </c>
      <c r="Q28" s="16"/>
      <c r="R28" s="16"/>
      <c r="S28" s="16"/>
      <c r="T28" s="16"/>
      <c r="U28" s="14"/>
      <c r="V28" s="14" t="e">
        <f t="shared" si="12"/>
        <v>#DIV/0!</v>
      </c>
      <c r="W28" s="14" t="e">
        <f t="shared" si="7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 t="s">
        <v>51</v>
      </c>
      <c r="AE28" s="14">
        <f t="shared" si="8"/>
        <v>0</v>
      </c>
      <c r="AF28" s="14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63</v>
      </c>
      <c r="B29" s="14" t="s">
        <v>42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3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6"/>
      <c r="T29" s="16"/>
      <c r="U29" s="14"/>
      <c r="V29" s="14" t="e">
        <f t="shared" si="12"/>
        <v>#DIV/0!</v>
      </c>
      <c r="W29" s="14" t="e">
        <f t="shared" si="7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 t="s">
        <v>51</v>
      </c>
      <c r="AE29" s="14">
        <f t="shared" si="8"/>
        <v>0</v>
      </c>
      <c r="AF29" s="14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2278.9499999999998</v>
      </c>
      <c r="D30" s="1">
        <v>2419.6170000000002</v>
      </c>
      <c r="E30" s="1">
        <v>2299.7379999999998</v>
      </c>
      <c r="F30" s="1">
        <v>1994.972</v>
      </c>
      <c r="G30" s="6">
        <v>1</v>
      </c>
      <c r="H30" s="1">
        <v>55</v>
      </c>
      <c r="I30" s="1" t="s">
        <v>34</v>
      </c>
      <c r="J30" s="1">
        <v>2159.11</v>
      </c>
      <c r="K30" s="1">
        <f t="shared" si="3"/>
        <v>140.6279999999997</v>
      </c>
      <c r="L30" s="1"/>
      <c r="M30" s="1"/>
      <c r="N30" s="1">
        <v>949.1860400000005</v>
      </c>
      <c r="O30" s="1"/>
      <c r="P30" s="1">
        <f t="shared" si="4"/>
        <v>459.94759999999997</v>
      </c>
      <c r="Q30" s="5">
        <v>2100</v>
      </c>
      <c r="R30" s="5">
        <f>Q30-S30</f>
        <v>1100</v>
      </c>
      <c r="S30" s="5">
        <v>1000</v>
      </c>
      <c r="T30" s="5">
        <v>2115</v>
      </c>
      <c r="U30" s="1"/>
      <c r="V30" s="1">
        <f>(F30+N30+O30+R30+S30)/P30</f>
        <v>10.966810219251064</v>
      </c>
      <c r="W30" s="1">
        <f t="shared" si="7"/>
        <v>6.4010727308936941</v>
      </c>
      <c r="X30" s="1">
        <v>388.9966</v>
      </c>
      <c r="Y30" s="1">
        <v>388.94479999999999</v>
      </c>
      <c r="Z30" s="1">
        <v>446.58199999999999</v>
      </c>
      <c r="AA30" s="1">
        <v>452.84640000000002</v>
      </c>
      <c r="AB30" s="1">
        <v>395.49599999999998</v>
      </c>
      <c r="AC30" s="1">
        <v>380.93299999999999</v>
      </c>
      <c r="AD30" s="1"/>
      <c r="AE30" s="1">
        <f t="shared" si="8"/>
        <v>1100</v>
      </c>
      <c r="AF30" s="1">
        <f t="shared" si="9"/>
        <v>1000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4606.7430000000004</v>
      </c>
      <c r="D31" s="1">
        <v>2890.4360000000001</v>
      </c>
      <c r="E31" s="1">
        <v>3325.7339999999999</v>
      </c>
      <c r="F31" s="1">
        <v>3891.1909999999998</v>
      </c>
      <c r="G31" s="6">
        <v>1</v>
      </c>
      <c r="H31" s="1">
        <v>50</v>
      </c>
      <c r="I31" s="1" t="s">
        <v>34</v>
      </c>
      <c r="J31" s="1">
        <v>3280.6439999999998</v>
      </c>
      <c r="K31" s="1">
        <f t="shared" si="3"/>
        <v>45.090000000000146</v>
      </c>
      <c r="L31" s="1"/>
      <c r="M31" s="1"/>
      <c r="N31" s="1">
        <v>1513.2153199999991</v>
      </c>
      <c r="O31" s="1">
        <v>2000</v>
      </c>
      <c r="P31" s="1">
        <f t="shared" si="4"/>
        <v>665.14679999999998</v>
      </c>
      <c r="Q31" s="5"/>
      <c r="R31" s="5">
        <f t="shared" ref="R31" si="15">Q31</f>
        <v>0</v>
      </c>
      <c r="S31" s="5"/>
      <c r="T31" s="5"/>
      <c r="U31" s="1"/>
      <c r="V31" s="1">
        <f t="shared" ref="V31" si="16">(F31+N31+O31+R31)/P31</f>
        <v>11.131988186667964</v>
      </c>
      <c r="W31" s="1">
        <f t="shared" si="7"/>
        <v>11.131988186667964</v>
      </c>
      <c r="X31" s="1">
        <v>732.24579999999992</v>
      </c>
      <c r="Y31" s="1">
        <v>649.49340000000007</v>
      </c>
      <c r="Z31" s="1">
        <v>701.34579999999994</v>
      </c>
      <c r="AA31" s="1">
        <v>694.72979999999995</v>
      </c>
      <c r="AB31" s="1">
        <v>690.21119999999996</v>
      </c>
      <c r="AC31" s="1">
        <v>748.51880000000006</v>
      </c>
      <c r="AD31" s="1"/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66</v>
      </c>
      <c r="B32" s="10" t="s">
        <v>33</v>
      </c>
      <c r="C32" s="10"/>
      <c r="D32" s="10"/>
      <c r="E32" s="10">
        <v>-0.33</v>
      </c>
      <c r="F32" s="10"/>
      <c r="G32" s="11">
        <v>0</v>
      </c>
      <c r="H32" s="10">
        <v>55</v>
      </c>
      <c r="I32" s="10" t="s">
        <v>43</v>
      </c>
      <c r="J32" s="10"/>
      <c r="K32" s="10">
        <f t="shared" si="3"/>
        <v>-0.33</v>
      </c>
      <c r="L32" s="10"/>
      <c r="M32" s="10"/>
      <c r="N32" s="10"/>
      <c r="O32" s="10"/>
      <c r="P32" s="10">
        <f t="shared" si="4"/>
        <v>-6.6000000000000003E-2</v>
      </c>
      <c r="Q32" s="12"/>
      <c r="R32" s="12"/>
      <c r="S32" s="12"/>
      <c r="T32" s="12"/>
      <c r="U32" s="10"/>
      <c r="V32" s="10">
        <f t="shared" si="12"/>
        <v>0</v>
      </c>
      <c r="W32" s="10">
        <f t="shared" si="7"/>
        <v>0</v>
      </c>
      <c r="X32" s="10">
        <v>0</v>
      </c>
      <c r="Y32" s="10">
        <v>0.52800000000000002</v>
      </c>
      <c r="Z32" s="10">
        <v>2.4611999999999998</v>
      </c>
      <c r="AA32" s="10">
        <v>4.0602</v>
      </c>
      <c r="AB32" s="10">
        <v>12.549799999999999</v>
      </c>
      <c r="AC32" s="10">
        <v>11.4788</v>
      </c>
      <c r="AD32" s="10" t="s">
        <v>67</v>
      </c>
      <c r="AE32" s="10">
        <f t="shared" si="8"/>
        <v>0</v>
      </c>
      <c r="AF32" s="10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33</v>
      </c>
      <c r="C33" s="1">
        <v>3445.4810000000002</v>
      </c>
      <c r="D33" s="1">
        <v>3494.13</v>
      </c>
      <c r="E33" s="1">
        <v>3287.65</v>
      </c>
      <c r="F33" s="1">
        <v>3076.8870000000002</v>
      </c>
      <c r="G33" s="6">
        <v>1</v>
      </c>
      <c r="H33" s="1">
        <v>55</v>
      </c>
      <c r="I33" s="1" t="s">
        <v>34</v>
      </c>
      <c r="J33" s="1">
        <v>3085.19</v>
      </c>
      <c r="K33" s="1">
        <f t="shared" si="3"/>
        <v>202.46000000000004</v>
      </c>
      <c r="L33" s="1"/>
      <c r="M33" s="1"/>
      <c r="N33" s="1">
        <v>1704.9066399999999</v>
      </c>
      <c r="O33" s="1"/>
      <c r="P33" s="1">
        <f t="shared" si="4"/>
        <v>657.53</v>
      </c>
      <c r="Q33" s="5">
        <v>2450</v>
      </c>
      <c r="R33" s="5">
        <f>Q33-S33</f>
        <v>1450</v>
      </c>
      <c r="S33" s="5">
        <v>1000</v>
      </c>
      <c r="T33" s="5">
        <v>2451</v>
      </c>
      <c r="U33" s="1"/>
      <c r="V33" s="1">
        <f>(F33+N33+O33+R33+S33)/P33</f>
        <v>10.998423858987422</v>
      </c>
      <c r="W33" s="1">
        <f t="shared" si="7"/>
        <v>7.2723581281462444</v>
      </c>
      <c r="X33" s="1">
        <v>602.14959999999996</v>
      </c>
      <c r="Y33" s="1">
        <v>577.72439999999995</v>
      </c>
      <c r="Z33" s="1">
        <v>621.51120000000003</v>
      </c>
      <c r="AA33" s="1">
        <v>653.15280000000007</v>
      </c>
      <c r="AB33" s="1">
        <v>629.28620000000001</v>
      </c>
      <c r="AC33" s="1">
        <v>593.61840000000007</v>
      </c>
      <c r="AD33" s="1"/>
      <c r="AE33" s="1">
        <f t="shared" si="8"/>
        <v>1450</v>
      </c>
      <c r="AF33" s="1">
        <f t="shared" si="9"/>
        <v>1000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69</v>
      </c>
      <c r="B34" s="14" t="s">
        <v>33</v>
      </c>
      <c r="C34" s="14"/>
      <c r="D34" s="14"/>
      <c r="E34" s="14"/>
      <c r="F34" s="14"/>
      <c r="G34" s="15">
        <v>0</v>
      </c>
      <c r="H34" s="14">
        <v>60</v>
      </c>
      <c r="I34" s="14" t="s">
        <v>34</v>
      </c>
      <c r="J34" s="14"/>
      <c r="K34" s="14">
        <f t="shared" si="3"/>
        <v>0</v>
      </c>
      <c r="L34" s="14"/>
      <c r="M34" s="14"/>
      <c r="N34" s="14"/>
      <c r="O34" s="14"/>
      <c r="P34" s="14">
        <f t="shared" si="4"/>
        <v>0</v>
      </c>
      <c r="Q34" s="16"/>
      <c r="R34" s="16"/>
      <c r="S34" s="16"/>
      <c r="T34" s="16"/>
      <c r="U34" s="14"/>
      <c r="V34" s="14" t="e">
        <f t="shared" si="12"/>
        <v>#DIV/0!</v>
      </c>
      <c r="W34" s="14" t="e">
        <f t="shared" si="7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 t="s">
        <v>70</v>
      </c>
      <c r="AE34" s="14">
        <f t="shared" si="8"/>
        <v>0</v>
      </c>
      <c r="AF34" s="14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33</v>
      </c>
      <c r="C35" s="1">
        <v>5487.5129999999999</v>
      </c>
      <c r="D35" s="1">
        <v>5136.8900000000003</v>
      </c>
      <c r="E35" s="1">
        <v>6274.2030000000004</v>
      </c>
      <c r="F35" s="1">
        <v>3812.2109999999998</v>
      </c>
      <c r="G35" s="6">
        <v>1</v>
      </c>
      <c r="H35" s="1">
        <v>60</v>
      </c>
      <c r="I35" s="1" t="s">
        <v>34</v>
      </c>
      <c r="J35" s="1">
        <v>6151.6</v>
      </c>
      <c r="K35" s="1">
        <f t="shared" si="3"/>
        <v>122.60300000000007</v>
      </c>
      <c r="L35" s="1"/>
      <c r="M35" s="1"/>
      <c r="N35" s="1">
        <v>2490.0630000000001</v>
      </c>
      <c r="O35" s="1">
        <v>2000</v>
      </c>
      <c r="P35" s="1">
        <f t="shared" si="4"/>
        <v>1254.8406</v>
      </c>
      <c r="Q35" s="5">
        <f>11*P35-O35-N35-F35</f>
        <v>5500.972600000001</v>
      </c>
      <c r="R35" s="5">
        <f>Q35-S35</f>
        <v>2500.972600000001</v>
      </c>
      <c r="S35" s="5">
        <v>3000</v>
      </c>
      <c r="T35" s="5">
        <v>5501</v>
      </c>
      <c r="U35" s="1"/>
      <c r="V35" s="1">
        <f>(F35+N35+O35+R35+S35)/P35</f>
        <v>11</v>
      </c>
      <c r="W35" s="1">
        <f t="shared" si="7"/>
        <v>6.6161981051617227</v>
      </c>
      <c r="X35" s="1">
        <v>979.84500000000003</v>
      </c>
      <c r="Y35" s="1">
        <v>914.92900000000009</v>
      </c>
      <c r="Z35" s="1">
        <v>819.21640000000002</v>
      </c>
      <c r="AA35" s="1">
        <v>831.64660000000003</v>
      </c>
      <c r="AB35" s="1">
        <v>1062.8136</v>
      </c>
      <c r="AC35" s="1">
        <v>956.01659999999993</v>
      </c>
      <c r="AD35" s="1"/>
      <c r="AE35" s="1">
        <f t="shared" si="8"/>
        <v>2501</v>
      </c>
      <c r="AF35" s="1">
        <f t="shared" si="9"/>
        <v>3000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72</v>
      </c>
      <c r="B36" s="14" t="s">
        <v>33</v>
      </c>
      <c r="C36" s="14"/>
      <c r="D36" s="14"/>
      <c r="E36" s="14">
        <v>-0.89</v>
      </c>
      <c r="F36" s="14"/>
      <c r="G36" s="15">
        <v>0</v>
      </c>
      <c r="H36" s="14">
        <v>50</v>
      </c>
      <c r="I36" s="14" t="s">
        <v>34</v>
      </c>
      <c r="J36" s="14"/>
      <c r="K36" s="14">
        <f t="shared" si="3"/>
        <v>-0.89</v>
      </c>
      <c r="L36" s="14"/>
      <c r="M36" s="14"/>
      <c r="N36" s="14"/>
      <c r="O36" s="14"/>
      <c r="P36" s="14">
        <f t="shared" si="4"/>
        <v>-0.17799999999999999</v>
      </c>
      <c r="Q36" s="16"/>
      <c r="R36" s="16"/>
      <c r="S36" s="16"/>
      <c r="T36" s="16"/>
      <c r="U36" s="14"/>
      <c r="V36" s="14">
        <f t="shared" si="12"/>
        <v>0</v>
      </c>
      <c r="W36" s="14">
        <f t="shared" si="7"/>
        <v>0</v>
      </c>
      <c r="X36" s="14">
        <v>-0.17799999999999999</v>
      </c>
      <c r="Y36" s="14">
        <v>-0.17799999999999999</v>
      </c>
      <c r="Z36" s="14">
        <v>-0.52300000000000002</v>
      </c>
      <c r="AA36" s="14">
        <v>-0.34699999999999998</v>
      </c>
      <c r="AB36" s="14">
        <v>26.457599999999999</v>
      </c>
      <c r="AC36" s="14">
        <v>35.245800000000003</v>
      </c>
      <c r="AD36" s="14" t="s">
        <v>51</v>
      </c>
      <c r="AE36" s="14">
        <f t="shared" si="8"/>
        <v>0</v>
      </c>
      <c r="AF36" s="14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33</v>
      </c>
      <c r="C37" s="1">
        <v>2680.3780000000002</v>
      </c>
      <c r="D37" s="1">
        <v>3213.6959999999999</v>
      </c>
      <c r="E37" s="1">
        <v>2941.5349999999999</v>
      </c>
      <c r="F37" s="1">
        <v>2435.2280000000001</v>
      </c>
      <c r="G37" s="6">
        <v>1</v>
      </c>
      <c r="H37" s="1">
        <v>55</v>
      </c>
      <c r="I37" s="1" t="s">
        <v>34</v>
      </c>
      <c r="J37" s="1">
        <v>2765.97</v>
      </c>
      <c r="K37" s="1">
        <f t="shared" si="3"/>
        <v>175.56500000000005</v>
      </c>
      <c r="L37" s="1"/>
      <c r="M37" s="1"/>
      <c r="N37" s="1">
        <v>1754.803199999998</v>
      </c>
      <c r="O37" s="1"/>
      <c r="P37" s="1">
        <f t="shared" si="4"/>
        <v>588.30700000000002</v>
      </c>
      <c r="Q37" s="5">
        <v>2300</v>
      </c>
      <c r="R37" s="5">
        <f t="shared" ref="R37:R42" si="17">Q37-S37</f>
        <v>1300</v>
      </c>
      <c r="S37" s="5">
        <v>1000</v>
      </c>
      <c r="T37" s="5">
        <v>2281</v>
      </c>
      <c r="U37" s="1"/>
      <c r="V37" s="1">
        <f t="shared" ref="V37:V43" si="18">(F37+N37+O37+R37+S37)/P37</f>
        <v>11.031708274761302</v>
      </c>
      <c r="W37" s="1">
        <f t="shared" si="7"/>
        <v>7.1221848456673094</v>
      </c>
      <c r="X37" s="1">
        <v>521.98699999999997</v>
      </c>
      <c r="Y37" s="1">
        <v>487.87160000000011</v>
      </c>
      <c r="Z37" s="1">
        <v>521.13499999999999</v>
      </c>
      <c r="AA37" s="1">
        <v>530.73580000000004</v>
      </c>
      <c r="AB37" s="1">
        <v>487.87520000000012</v>
      </c>
      <c r="AC37" s="1">
        <v>466.88580000000002</v>
      </c>
      <c r="AD37" s="1"/>
      <c r="AE37" s="1">
        <f t="shared" si="8"/>
        <v>1300</v>
      </c>
      <c r="AF37" s="1">
        <f t="shared" si="9"/>
        <v>1000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33</v>
      </c>
      <c r="C38" s="1">
        <v>5687.6090000000004</v>
      </c>
      <c r="D38" s="1">
        <v>1814.13</v>
      </c>
      <c r="E38" s="1">
        <v>3619.0279999999998</v>
      </c>
      <c r="F38" s="1">
        <v>3521.6819999999998</v>
      </c>
      <c r="G38" s="6">
        <v>1</v>
      </c>
      <c r="H38" s="1">
        <v>60</v>
      </c>
      <c r="I38" s="1" t="s">
        <v>34</v>
      </c>
      <c r="J38" s="1">
        <v>3536.3</v>
      </c>
      <c r="K38" s="1">
        <f t="shared" ref="K38:K69" si="19">E38-J38</f>
        <v>82.727999999999611</v>
      </c>
      <c r="L38" s="1"/>
      <c r="M38" s="1"/>
      <c r="N38" s="1">
        <v>1182.26108</v>
      </c>
      <c r="O38" s="1">
        <v>1900</v>
      </c>
      <c r="P38" s="1">
        <f t="shared" si="4"/>
        <v>723.80559999999991</v>
      </c>
      <c r="Q38" s="5">
        <v>1350</v>
      </c>
      <c r="R38" s="5">
        <f t="shared" si="17"/>
        <v>950</v>
      </c>
      <c r="S38" s="5">
        <v>400</v>
      </c>
      <c r="T38" s="5">
        <v>1358</v>
      </c>
      <c r="U38" s="1"/>
      <c r="V38" s="1">
        <f t="shared" si="18"/>
        <v>10.989059880166721</v>
      </c>
      <c r="W38" s="1">
        <f t="shared" si="7"/>
        <v>9.1239181901880855</v>
      </c>
      <c r="X38" s="1">
        <v>681.68119999999999</v>
      </c>
      <c r="Y38" s="1">
        <v>542.19679999999994</v>
      </c>
      <c r="Z38" s="1">
        <v>720.66520000000003</v>
      </c>
      <c r="AA38" s="1">
        <v>726.63699999999994</v>
      </c>
      <c r="AB38" s="1">
        <v>710.76220000000001</v>
      </c>
      <c r="AC38" s="1">
        <v>732.68119999999999</v>
      </c>
      <c r="AD38" s="1"/>
      <c r="AE38" s="1">
        <f t="shared" si="8"/>
        <v>950</v>
      </c>
      <c r="AF38" s="1">
        <f t="shared" si="9"/>
        <v>400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33</v>
      </c>
      <c r="C39" s="1">
        <v>2689.087</v>
      </c>
      <c r="D39" s="1">
        <v>1316.7049999999999</v>
      </c>
      <c r="E39" s="1">
        <v>1784.173</v>
      </c>
      <c r="F39" s="1">
        <v>2029.1310000000001</v>
      </c>
      <c r="G39" s="6">
        <v>1</v>
      </c>
      <c r="H39" s="1">
        <v>60</v>
      </c>
      <c r="I39" s="1" t="s">
        <v>34</v>
      </c>
      <c r="J39" s="1">
        <v>1732.2</v>
      </c>
      <c r="K39" s="1">
        <f t="shared" si="19"/>
        <v>51.972999999999956</v>
      </c>
      <c r="L39" s="1"/>
      <c r="M39" s="1"/>
      <c r="N39" s="1">
        <v>467.35395999999992</v>
      </c>
      <c r="O39" s="1"/>
      <c r="P39" s="1">
        <f t="shared" si="4"/>
        <v>356.83460000000002</v>
      </c>
      <c r="Q39" s="5">
        <v>1450</v>
      </c>
      <c r="R39" s="5">
        <f t="shared" si="17"/>
        <v>1450</v>
      </c>
      <c r="S39" s="5"/>
      <c r="T39" s="5">
        <v>1429</v>
      </c>
      <c r="U39" s="1"/>
      <c r="V39" s="1">
        <f t="shared" si="18"/>
        <v>11.05970373949163</v>
      </c>
      <c r="W39" s="1">
        <f t="shared" si="7"/>
        <v>6.9961964450756726</v>
      </c>
      <c r="X39" s="1">
        <v>291.7294</v>
      </c>
      <c r="Y39" s="1">
        <v>319.21319999999997</v>
      </c>
      <c r="Z39" s="1">
        <v>371.15379999999999</v>
      </c>
      <c r="AA39" s="1">
        <v>369.15679999999998</v>
      </c>
      <c r="AB39" s="1">
        <v>355.52719999999999</v>
      </c>
      <c r="AC39" s="1">
        <v>300.80419999999998</v>
      </c>
      <c r="AD39" s="1"/>
      <c r="AE39" s="1">
        <f t="shared" si="8"/>
        <v>1450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33</v>
      </c>
      <c r="C40" s="1">
        <v>804.34799999999996</v>
      </c>
      <c r="D40" s="1">
        <v>365.17</v>
      </c>
      <c r="E40" s="1">
        <v>483.83100000000002</v>
      </c>
      <c r="F40" s="1">
        <v>549.77599999999995</v>
      </c>
      <c r="G40" s="6">
        <v>1</v>
      </c>
      <c r="H40" s="1">
        <v>60</v>
      </c>
      <c r="I40" s="1" t="s">
        <v>34</v>
      </c>
      <c r="J40" s="1">
        <v>449.15</v>
      </c>
      <c r="K40" s="1">
        <f t="shared" si="19"/>
        <v>34.68100000000004</v>
      </c>
      <c r="L40" s="1"/>
      <c r="M40" s="1"/>
      <c r="N40" s="1">
        <v>0</v>
      </c>
      <c r="O40" s="1"/>
      <c r="P40" s="1">
        <f t="shared" si="4"/>
        <v>96.766199999999998</v>
      </c>
      <c r="Q40" s="5">
        <v>550</v>
      </c>
      <c r="R40" s="5">
        <f t="shared" si="17"/>
        <v>550</v>
      </c>
      <c r="S40" s="5"/>
      <c r="T40" s="5">
        <v>515</v>
      </c>
      <c r="U40" s="1"/>
      <c r="V40" s="1">
        <f t="shared" si="18"/>
        <v>11.365290773017851</v>
      </c>
      <c r="W40" s="1">
        <f t="shared" si="7"/>
        <v>5.6814879575719619</v>
      </c>
      <c r="X40" s="1">
        <v>75.698599999999999</v>
      </c>
      <c r="Y40" s="1">
        <v>77.114999999999995</v>
      </c>
      <c r="Z40" s="1">
        <v>109.23560000000001</v>
      </c>
      <c r="AA40" s="1">
        <v>107.2714</v>
      </c>
      <c r="AB40" s="1">
        <v>77.240800000000007</v>
      </c>
      <c r="AC40" s="1">
        <v>75.771600000000007</v>
      </c>
      <c r="AD40" s="1"/>
      <c r="AE40" s="1">
        <f t="shared" si="8"/>
        <v>550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33</v>
      </c>
      <c r="C41" s="1">
        <v>1301.56</v>
      </c>
      <c r="D41" s="1">
        <v>1283.923</v>
      </c>
      <c r="E41" s="1">
        <v>1172.4459999999999</v>
      </c>
      <c r="F41" s="1">
        <v>1205.9829999999999</v>
      </c>
      <c r="G41" s="6">
        <v>1</v>
      </c>
      <c r="H41" s="1">
        <v>60</v>
      </c>
      <c r="I41" s="1" t="s">
        <v>34</v>
      </c>
      <c r="J41" s="1">
        <v>1103.644</v>
      </c>
      <c r="K41" s="1">
        <f t="shared" si="19"/>
        <v>68.801999999999907</v>
      </c>
      <c r="L41" s="1"/>
      <c r="M41" s="1"/>
      <c r="N41" s="1">
        <v>427.65052000000009</v>
      </c>
      <c r="O41" s="1"/>
      <c r="P41" s="1">
        <f t="shared" si="4"/>
        <v>234.48919999999998</v>
      </c>
      <c r="Q41" s="5">
        <f t="shared" ref="Q41:Q42" si="20">11*P41-O41-N41-F41</f>
        <v>945.74767999999972</v>
      </c>
      <c r="R41" s="5">
        <f t="shared" si="17"/>
        <v>945.74767999999972</v>
      </c>
      <c r="S41" s="5"/>
      <c r="T41" s="5">
        <v>946</v>
      </c>
      <c r="U41" s="1"/>
      <c r="V41" s="1">
        <f t="shared" si="18"/>
        <v>11</v>
      </c>
      <c r="W41" s="1">
        <f t="shared" si="7"/>
        <v>6.966775100942816</v>
      </c>
      <c r="X41" s="1">
        <v>206.1498</v>
      </c>
      <c r="Y41" s="1">
        <v>211.58500000000001</v>
      </c>
      <c r="Z41" s="1">
        <v>222.41239999999999</v>
      </c>
      <c r="AA41" s="1">
        <v>221.18639999999999</v>
      </c>
      <c r="AB41" s="1">
        <v>212.685</v>
      </c>
      <c r="AC41" s="1">
        <v>208.7988</v>
      </c>
      <c r="AD41" s="1"/>
      <c r="AE41" s="1">
        <f t="shared" si="8"/>
        <v>946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33</v>
      </c>
      <c r="C42" s="1">
        <v>1829.115</v>
      </c>
      <c r="D42" s="1">
        <v>2133.8519999999999</v>
      </c>
      <c r="E42" s="1">
        <v>2029.595</v>
      </c>
      <c r="F42" s="1">
        <v>1597.711</v>
      </c>
      <c r="G42" s="6">
        <v>1</v>
      </c>
      <c r="H42" s="1">
        <v>60</v>
      </c>
      <c r="I42" s="1" t="s">
        <v>34</v>
      </c>
      <c r="J42" s="1">
        <v>1902.915</v>
      </c>
      <c r="K42" s="1">
        <f t="shared" si="19"/>
        <v>126.68000000000006</v>
      </c>
      <c r="L42" s="1"/>
      <c r="M42" s="1"/>
      <c r="N42" s="1">
        <v>791.02527999999984</v>
      </c>
      <c r="O42" s="1"/>
      <c r="P42" s="1">
        <f t="shared" si="4"/>
        <v>405.91899999999998</v>
      </c>
      <c r="Q42" s="5">
        <f t="shared" si="20"/>
        <v>2076.3727199999994</v>
      </c>
      <c r="R42" s="5">
        <f t="shared" si="17"/>
        <v>1076.3727199999994</v>
      </c>
      <c r="S42" s="5">
        <v>1000</v>
      </c>
      <c r="T42" s="5">
        <v>2076</v>
      </c>
      <c r="U42" s="1"/>
      <c r="V42" s="1">
        <f t="shared" si="18"/>
        <v>11</v>
      </c>
      <c r="W42" s="1">
        <f t="shared" si="7"/>
        <v>5.884760949844674</v>
      </c>
      <c r="X42" s="1">
        <v>330.2482</v>
      </c>
      <c r="Y42" s="1">
        <v>329.70339999999999</v>
      </c>
      <c r="Z42" s="1">
        <v>387.25619999999998</v>
      </c>
      <c r="AA42" s="1">
        <v>392.31959999999998</v>
      </c>
      <c r="AB42" s="1">
        <v>333.97039999999998</v>
      </c>
      <c r="AC42" s="1">
        <v>328.66860000000003</v>
      </c>
      <c r="AD42" s="1"/>
      <c r="AE42" s="1">
        <f t="shared" si="8"/>
        <v>1076</v>
      </c>
      <c r="AF42" s="1">
        <f t="shared" si="9"/>
        <v>1000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170.191</v>
      </c>
      <c r="D43" s="1">
        <v>3.51</v>
      </c>
      <c r="E43" s="1">
        <v>78.641000000000005</v>
      </c>
      <c r="F43" s="1">
        <v>75.465999999999994</v>
      </c>
      <c r="G43" s="6">
        <v>1</v>
      </c>
      <c r="H43" s="1">
        <v>35</v>
      </c>
      <c r="I43" s="1" t="s">
        <v>34</v>
      </c>
      <c r="J43" s="1">
        <v>79.2</v>
      </c>
      <c r="K43" s="1">
        <f t="shared" si="19"/>
        <v>-0.5589999999999975</v>
      </c>
      <c r="L43" s="1"/>
      <c r="M43" s="1"/>
      <c r="N43" s="1">
        <v>0</v>
      </c>
      <c r="O43" s="1"/>
      <c r="P43" s="1">
        <f t="shared" si="4"/>
        <v>15.728200000000001</v>
      </c>
      <c r="Q43" s="5">
        <f>10*P43-O43-N43-F43</f>
        <v>81.816000000000017</v>
      </c>
      <c r="R43" s="5">
        <v>40</v>
      </c>
      <c r="S43" s="5"/>
      <c r="T43" s="5">
        <v>40</v>
      </c>
      <c r="U43" s="1"/>
      <c r="V43" s="1">
        <f t="shared" si="18"/>
        <v>7.341335944354725</v>
      </c>
      <c r="W43" s="1">
        <f t="shared" si="7"/>
        <v>4.7981332892511537</v>
      </c>
      <c r="X43" s="1">
        <v>11.016999999999999</v>
      </c>
      <c r="Y43" s="1">
        <v>7.3835999999999986</v>
      </c>
      <c r="Z43" s="1">
        <v>10.395</v>
      </c>
      <c r="AA43" s="1">
        <v>14.138999999999999</v>
      </c>
      <c r="AB43" s="1">
        <v>12.765000000000001</v>
      </c>
      <c r="AC43" s="1">
        <v>10.0054</v>
      </c>
      <c r="AD43" s="1"/>
      <c r="AE43" s="1">
        <f t="shared" si="8"/>
        <v>40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80</v>
      </c>
      <c r="B44" s="14" t="s">
        <v>33</v>
      </c>
      <c r="C44" s="14"/>
      <c r="D44" s="14"/>
      <c r="E44" s="14"/>
      <c r="F44" s="14"/>
      <c r="G44" s="15">
        <v>0</v>
      </c>
      <c r="H44" s="14" t="e">
        <v>#N/A</v>
      </c>
      <c r="I44" s="14" t="s">
        <v>34</v>
      </c>
      <c r="J44" s="14"/>
      <c r="K44" s="14">
        <f t="shared" si="19"/>
        <v>0</v>
      </c>
      <c r="L44" s="14"/>
      <c r="M44" s="14"/>
      <c r="N44" s="14"/>
      <c r="O44" s="14"/>
      <c r="P44" s="14">
        <f t="shared" si="4"/>
        <v>0</v>
      </c>
      <c r="Q44" s="16"/>
      <c r="R44" s="16"/>
      <c r="S44" s="16"/>
      <c r="T44" s="16"/>
      <c r="U44" s="14"/>
      <c r="V44" s="14" t="e">
        <f t="shared" si="12"/>
        <v>#DIV/0!</v>
      </c>
      <c r="W44" s="14" t="e">
        <f t="shared" si="7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 t="s">
        <v>51</v>
      </c>
      <c r="AE44" s="14">
        <f t="shared" si="8"/>
        <v>0</v>
      </c>
      <c r="AF44" s="14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81</v>
      </c>
      <c r="B45" s="14" t="s">
        <v>33</v>
      </c>
      <c r="C45" s="14"/>
      <c r="D45" s="14"/>
      <c r="E45" s="14">
        <v>-2.0299999999999998</v>
      </c>
      <c r="F45" s="14"/>
      <c r="G45" s="15">
        <v>0</v>
      </c>
      <c r="H45" s="14">
        <v>30</v>
      </c>
      <c r="I45" s="14" t="s">
        <v>34</v>
      </c>
      <c r="J45" s="14"/>
      <c r="K45" s="14">
        <f t="shared" si="19"/>
        <v>-2.0299999999999998</v>
      </c>
      <c r="L45" s="14"/>
      <c r="M45" s="14"/>
      <c r="N45" s="14"/>
      <c r="O45" s="14"/>
      <c r="P45" s="14">
        <f t="shared" si="4"/>
        <v>-0.40599999999999997</v>
      </c>
      <c r="Q45" s="16"/>
      <c r="R45" s="16"/>
      <c r="S45" s="16"/>
      <c r="T45" s="16"/>
      <c r="U45" s="14"/>
      <c r="V45" s="14">
        <f t="shared" si="12"/>
        <v>0</v>
      </c>
      <c r="W45" s="14">
        <f t="shared" si="7"/>
        <v>0</v>
      </c>
      <c r="X45" s="14">
        <v>-0.6550000000000068</v>
      </c>
      <c r="Y45" s="14">
        <v>-0.54300000000000637</v>
      </c>
      <c r="Z45" s="14">
        <v>-0.22</v>
      </c>
      <c r="AA45" s="14">
        <v>-0.249</v>
      </c>
      <c r="AB45" s="14">
        <v>-0.40499999999999547</v>
      </c>
      <c r="AC45" s="14">
        <v>-0.22799999999999729</v>
      </c>
      <c r="AD45" s="14" t="s">
        <v>51</v>
      </c>
      <c r="AE45" s="14">
        <f t="shared" si="8"/>
        <v>0</v>
      </c>
      <c r="AF45" s="14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33</v>
      </c>
      <c r="C46" s="1">
        <v>462.53399999999999</v>
      </c>
      <c r="D46" s="1">
        <v>506.17</v>
      </c>
      <c r="E46" s="1">
        <v>538.09699999999998</v>
      </c>
      <c r="F46" s="1">
        <v>319.59100000000001</v>
      </c>
      <c r="G46" s="6">
        <v>1</v>
      </c>
      <c r="H46" s="1">
        <v>30</v>
      </c>
      <c r="I46" s="1" t="s">
        <v>34</v>
      </c>
      <c r="J46" s="1">
        <v>560.4</v>
      </c>
      <c r="K46" s="1">
        <f t="shared" si="19"/>
        <v>-22.302999999999997</v>
      </c>
      <c r="L46" s="1"/>
      <c r="M46" s="1"/>
      <c r="N46" s="1">
        <v>359.88179999999971</v>
      </c>
      <c r="O46" s="1"/>
      <c r="P46" s="1">
        <f t="shared" si="4"/>
        <v>107.6194</v>
      </c>
      <c r="Q46" s="5">
        <f>10*P46-O46-N46-F46</f>
        <v>396.72120000000029</v>
      </c>
      <c r="R46" s="5">
        <f>Q46-S46</f>
        <v>396.72120000000029</v>
      </c>
      <c r="S46" s="5"/>
      <c r="T46" s="5">
        <v>397</v>
      </c>
      <c r="U46" s="1"/>
      <c r="V46" s="1">
        <f>(F46+N46+O46+R46+S46)/P46</f>
        <v>10</v>
      </c>
      <c r="W46" s="1">
        <f t="shared" si="7"/>
        <v>6.3136646366733116</v>
      </c>
      <c r="X46" s="1">
        <v>91.47999999999999</v>
      </c>
      <c r="Y46" s="1">
        <v>86.962199999999996</v>
      </c>
      <c r="Z46" s="1">
        <v>94.933799999999991</v>
      </c>
      <c r="AA46" s="1">
        <v>74.436000000000007</v>
      </c>
      <c r="AB46" s="1">
        <v>69.044200000000004</v>
      </c>
      <c r="AC46" s="1">
        <v>87.503200000000007</v>
      </c>
      <c r="AD46" s="1"/>
      <c r="AE46" s="1">
        <f t="shared" si="8"/>
        <v>397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 t="s">
        <v>83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34</v>
      </c>
      <c r="J47" s="14"/>
      <c r="K47" s="14">
        <f t="shared" si="19"/>
        <v>0</v>
      </c>
      <c r="L47" s="14"/>
      <c r="M47" s="14"/>
      <c r="N47" s="14"/>
      <c r="O47" s="14"/>
      <c r="P47" s="14">
        <f t="shared" si="4"/>
        <v>0</v>
      </c>
      <c r="Q47" s="16"/>
      <c r="R47" s="16"/>
      <c r="S47" s="16"/>
      <c r="T47" s="16"/>
      <c r="U47" s="14"/>
      <c r="V47" s="14" t="e">
        <f t="shared" si="12"/>
        <v>#DIV/0!</v>
      </c>
      <c r="W47" s="14" t="e">
        <f t="shared" si="7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 t="s">
        <v>51</v>
      </c>
      <c r="AE47" s="14">
        <f t="shared" si="8"/>
        <v>0</v>
      </c>
      <c r="AF47" s="14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33</v>
      </c>
      <c r="C48" s="1">
        <v>5020.2160000000003</v>
      </c>
      <c r="D48" s="1">
        <v>5618.8580000000002</v>
      </c>
      <c r="E48" s="1">
        <v>5265.0919999999996</v>
      </c>
      <c r="F48" s="1">
        <v>4317.6220000000003</v>
      </c>
      <c r="G48" s="6">
        <v>1</v>
      </c>
      <c r="H48" s="1">
        <v>40</v>
      </c>
      <c r="I48" s="1" t="s">
        <v>34</v>
      </c>
      <c r="J48" s="1">
        <v>5092.5039999999999</v>
      </c>
      <c r="K48" s="1">
        <f t="shared" si="19"/>
        <v>172.58799999999974</v>
      </c>
      <c r="L48" s="1"/>
      <c r="M48" s="1"/>
      <c r="N48" s="1">
        <v>3118.6322800000012</v>
      </c>
      <c r="O48" s="1"/>
      <c r="P48" s="1">
        <f t="shared" si="4"/>
        <v>1053.0183999999999</v>
      </c>
      <c r="Q48" s="5">
        <v>3800</v>
      </c>
      <c r="R48" s="5">
        <f>Q48-S48</f>
        <v>2100</v>
      </c>
      <c r="S48" s="5">
        <v>1700</v>
      </c>
      <c r="T48" s="5">
        <v>4147</v>
      </c>
      <c r="U48" s="1"/>
      <c r="V48" s="1">
        <f>(F48+N48+O48+R48+S48)/P48</f>
        <v>10.670520363176941</v>
      </c>
      <c r="W48" s="1">
        <f t="shared" si="7"/>
        <v>7.0618464786560251</v>
      </c>
      <c r="X48" s="1">
        <v>934.93420000000003</v>
      </c>
      <c r="Y48" s="1">
        <v>869.40679999999998</v>
      </c>
      <c r="Z48" s="1">
        <v>923.47440000000006</v>
      </c>
      <c r="AA48" s="1">
        <v>925.41599999999994</v>
      </c>
      <c r="AB48" s="1">
        <v>814.51840000000004</v>
      </c>
      <c r="AC48" s="1">
        <v>827.13179999999988</v>
      </c>
      <c r="AD48" s="1"/>
      <c r="AE48" s="1">
        <f t="shared" si="8"/>
        <v>2100</v>
      </c>
      <c r="AF48" s="1">
        <f t="shared" si="9"/>
        <v>1700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85</v>
      </c>
      <c r="B49" s="14" t="s">
        <v>33</v>
      </c>
      <c r="C49" s="14"/>
      <c r="D49" s="14"/>
      <c r="E49" s="14"/>
      <c r="F49" s="14"/>
      <c r="G49" s="15">
        <v>0</v>
      </c>
      <c r="H49" s="14">
        <v>35</v>
      </c>
      <c r="I49" s="14" t="s">
        <v>34</v>
      </c>
      <c r="J49" s="14"/>
      <c r="K49" s="14">
        <f t="shared" si="19"/>
        <v>0</v>
      </c>
      <c r="L49" s="14"/>
      <c r="M49" s="14"/>
      <c r="N49" s="14"/>
      <c r="O49" s="14"/>
      <c r="P49" s="14">
        <f t="shared" si="4"/>
        <v>0</v>
      </c>
      <c r="Q49" s="16"/>
      <c r="R49" s="16"/>
      <c r="S49" s="16"/>
      <c r="T49" s="16"/>
      <c r="U49" s="14"/>
      <c r="V49" s="14" t="e">
        <f t="shared" si="12"/>
        <v>#DIV/0!</v>
      </c>
      <c r="W49" s="14" t="e">
        <f t="shared" si="7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 t="s">
        <v>51</v>
      </c>
      <c r="AE49" s="14">
        <f t="shared" si="8"/>
        <v>0</v>
      </c>
      <c r="AF49" s="14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33</v>
      </c>
      <c r="C50" s="1">
        <v>7.6609999999999996</v>
      </c>
      <c r="D50" s="1">
        <v>57.381</v>
      </c>
      <c r="E50" s="1">
        <v>19.396999999999998</v>
      </c>
      <c r="F50" s="1">
        <v>42.801000000000002</v>
      </c>
      <c r="G50" s="6">
        <v>1</v>
      </c>
      <c r="H50" s="1" t="e">
        <v>#N/A</v>
      </c>
      <c r="I50" s="1" t="s">
        <v>34</v>
      </c>
      <c r="J50" s="1">
        <v>19.5</v>
      </c>
      <c r="K50" s="1">
        <f t="shared" si="19"/>
        <v>-0.10300000000000153</v>
      </c>
      <c r="L50" s="1"/>
      <c r="M50" s="1"/>
      <c r="N50" s="1">
        <v>0</v>
      </c>
      <c r="O50" s="1"/>
      <c r="P50" s="1">
        <f t="shared" si="4"/>
        <v>3.8793999999999995</v>
      </c>
      <c r="Q50" s="5"/>
      <c r="R50" s="5">
        <f>Q50</f>
        <v>0</v>
      </c>
      <c r="S50" s="5"/>
      <c r="T50" s="5"/>
      <c r="U50" s="1"/>
      <c r="V50" s="1">
        <f>(F50+N50+O50+R50)/P50</f>
        <v>11.032891684281076</v>
      </c>
      <c r="W50" s="1">
        <f t="shared" si="7"/>
        <v>11.032891684281076</v>
      </c>
      <c r="X50" s="1">
        <v>4.8512000000000004</v>
      </c>
      <c r="Y50" s="1">
        <v>5.3570000000000002</v>
      </c>
      <c r="Z50" s="1">
        <v>5.3572000000000006</v>
      </c>
      <c r="AA50" s="1">
        <v>4.8513999999999999</v>
      </c>
      <c r="AB50" s="1">
        <v>1.6288</v>
      </c>
      <c r="AC50" s="1">
        <v>3.8028</v>
      </c>
      <c r="AD50" s="1"/>
      <c r="AE50" s="1">
        <f t="shared" si="8"/>
        <v>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87</v>
      </c>
      <c r="B51" s="14" t="s">
        <v>33</v>
      </c>
      <c r="C51" s="14"/>
      <c r="D51" s="14"/>
      <c r="E51" s="14"/>
      <c r="F51" s="14"/>
      <c r="G51" s="15">
        <v>0</v>
      </c>
      <c r="H51" s="14" t="e">
        <v>#N/A</v>
      </c>
      <c r="I51" s="14" t="s">
        <v>34</v>
      </c>
      <c r="J51" s="14"/>
      <c r="K51" s="14">
        <f t="shared" si="19"/>
        <v>0</v>
      </c>
      <c r="L51" s="14"/>
      <c r="M51" s="14"/>
      <c r="N51" s="14"/>
      <c r="O51" s="14"/>
      <c r="P51" s="14">
        <f t="shared" si="4"/>
        <v>0</v>
      </c>
      <c r="Q51" s="16"/>
      <c r="R51" s="16"/>
      <c r="S51" s="16"/>
      <c r="T51" s="16"/>
      <c r="U51" s="14"/>
      <c r="V51" s="14" t="e">
        <f t="shared" si="12"/>
        <v>#DIV/0!</v>
      </c>
      <c r="W51" s="14" t="e">
        <f t="shared" si="7"/>
        <v>#DIV/0!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 t="s">
        <v>51</v>
      </c>
      <c r="AE51" s="14">
        <f t="shared" si="8"/>
        <v>0</v>
      </c>
      <c r="AF51" s="14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88</v>
      </c>
      <c r="B52" s="10" t="s">
        <v>33</v>
      </c>
      <c r="C52" s="10">
        <v>29.605</v>
      </c>
      <c r="D52" s="10">
        <v>58.795999999999999</v>
      </c>
      <c r="E52" s="10">
        <v>76.299000000000007</v>
      </c>
      <c r="F52" s="10"/>
      <c r="G52" s="11">
        <v>0</v>
      </c>
      <c r="H52" s="10" t="e">
        <v>#N/A</v>
      </c>
      <c r="I52" s="10" t="s">
        <v>43</v>
      </c>
      <c r="J52" s="10">
        <v>124.35</v>
      </c>
      <c r="K52" s="10">
        <f t="shared" si="19"/>
        <v>-48.050999999999988</v>
      </c>
      <c r="L52" s="10"/>
      <c r="M52" s="10"/>
      <c r="N52" s="10"/>
      <c r="O52" s="10"/>
      <c r="P52" s="10">
        <f t="shared" si="4"/>
        <v>15.259800000000002</v>
      </c>
      <c r="Q52" s="12"/>
      <c r="R52" s="12"/>
      <c r="S52" s="12"/>
      <c r="T52" s="12"/>
      <c r="U52" s="10"/>
      <c r="V52" s="10">
        <f t="shared" si="12"/>
        <v>0</v>
      </c>
      <c r="W52" s="10">
        <f t="shared" si="7"/>
        <v>0</v>
      </c>
      <c r="X52" s="10">
        <v>5.2157999999999998</v>
      </c>
      <c r="Y52" s="10">
        <v>2.0011999999999999</v>
      </c>
      <c r="Z52" s="10">
        <v>0</v>
      </c>
      <c r="AA52" s="10">
        <v>0</v>
      </c>
      <c r="AB52" s="10">
        <v>0</v>
      </c>
      <c r="AC52" s="10">
        <v>0</v>
      </c>
      <c r="AD52" s="10" t="s">
        <v>89</v>
      </c>
      <c r="AE52" s="10">
        <f t="shared" si="8"/>
        <v>0</v>
      </c>
      <c r="AF52" s="10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90</v>
      </c>
      <c r="B53" s="14" t="s">
        <v>33</v>
      </c>
      <c r="C53" s="14">
        <v>12.215</v>
      </c>
      <c r="D53" s="14">
        <v>0.107</v>
      </c>
      <c r="E53" s="14">
        <v>7.9539999999999997</v>
      </c>
      <c r="F53" s="14"/>
      <c r="G53" s="15">
        <v>0</v>
      </c>
      <c r="H53" s="14">
        <v>45</v>
      </c>
      <c r="I53" s="14" t="s">
        <v>34</v>
      </c>
      <c r="J53" s="14">
        <v>8.4</v>
      </c>
      <c r="K53" s="14">
        <f t="shared" si="19"/>
        <v>-0.44600000000000062</v>
      </c>
      <c r="L53" s="14"/>
      <c r="M53" s="14"/>
      <c r="N53" s="14"/>
      <c r="O53" s="14"/>
      <c r="P53" s="14">
        <f t="shared" si="4"/>
        <v>1.5908</v>
      </c>
      <c r="Q53" s="16"/>
      <c r="R53" s="16"/>
      <c r="S53" s="16"/>
      <c r="T53" s="16"/>
      <c r="U53" s="14"/>
      <c r="V53" s="14">
        <f t="shared" si="12"/>
        <v>0</v>
      </c>
      <c r="W53" s="14">
        <f t="shared" si="7"/>
        <v>0</v>
      </c>
      <c r="X53" s="14">
        <v>3.4184000000000001</v>
      </c>
      <c r="Y53" s="14">
        <v>2.8328000000000002</v>
      </c>
      <c r="Z53" s="14">
        <v>6.1896000000000004</v>
      </c>
      <c r="AA53" s="14">
        <v>6.3252000000000006</v>
      </c>
      <c r="AB53" s="14">
        <v>4.7101999999999986</v>
      </c>
      <c r="AC53" s="14">
        <v>5.2976000000000001</v>
      </c>
      <c r="AD53" s="14" t="s">
        <v>51</v>
      </c>
      <c r="AE53" s="14">
        <f t="shared" si="8"/>
        <v>0</v>
      </c>
      <c r="AF53" s="14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33</v>
      </c>
      <c r="C54" s="1">
        <v>158.93199999999999</v>
      </c>
      <c r="D54" s="1">
        <v>47.475999999999999</v>
      </c>
      <c r="E54" s="1">
        <v>61.003999999999998</v>
      </c>
      <c r="F54" s="1">
        <v>131.154</v>
      </c>
      <c r="G54" s="6">
        <v>1</v>
      </c>
      <c r="H54" s="1">
        <v>45</v>
      </c>
      <c r="I54" s="1" t="s">
        <v>34</v>
      </c>
      <c r="J54" s="1">
        <v>60.9</v>
      </c>
      <c r="K54" s="1">
        <f t="shared" si="19"/>
        <v>0.1039999999999992</v>
      </c>
      <c r="L54" s="1"/>
      <c r="M54" s="1"/>
      <c r="N54" s="1">
        <v>0</v>
      </c>
      <c r="O54" s="1"/>
      <c r="P54" s="1">
        <f t="shared" si="4"/>
        <v>12.200799999999999</v>
      </c>
      <c r="Q54" s="5"/>
      <c r="R54" s="5">
        <f t="shared" ref="R54" si="21">Q54</f>
        <v>0</v>
      </c>
      <c r="S54" s="5"/>
      <c r="T54" s="5"/>
      <c r="U54" s="1"/>
      <c r="V54" s="1">
        <f t="shared" ref="V54:V55" si="22">(F54+N54+O54+R54)/P54</f>
        <v>10.749622975542588</v>
      </c>
      <c r="W54" s="1">
        <f t="shared" si="7"/>
        <v>10.749622975542588</v>
      </c>
      <c r="X54" s="1">
        <v>10.036799999999999</v>
      </c>
      <c r="Y54" s="1">
        <v>9.8949999999999996</v>
      </c>
      <c r="Z54" s="1">
        <v>15.4</v>
      </c>
      <c r="AA54" s="1">
        <v>17.0976</v>
      </c>
      <c r="AB54" s="1">
        <v>13.934799999999999</v>
      </c>
      <c r="AC54" s="1">
        <v>13.2088</v>
      </c>
      <c r="AD54" s="1"/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119.14700000000001</v>
      </c>
      <c r="D55" s="1">
        <v>30.2</v>
      </c>
      <c r="E55" s="1">
        <v>45.042000000000002</v>
      </c>
      <c r="F55" s="1">
        <v>90.784999999999997</v>
      </c>
      <c r="G55" s="6">
        <v>1</v>
      </c>
      <c r="H55" s="1">
        <v>45</v>
      </c>
      <c r="I55" s="1" t="s">
        <v>34</v>
      </c>
      <c r="J55" s="1">
        <v>48</v>
      </c>
      <c r="K55" s="1">
        <f t="shared" si="19"/>
        <v>-2.9579999999999984</v>
      </c>
      <c r="L55" s="1"/>
      <c r="M55" s="1"/>
      <c r="N55" s="1">
        <v>0</v>
      </c>
      <c r="O55" s="1"/>
      <c r="P55" s="1">
        <f t="shared" si="4"/>
        <v>9.0084</v>
      </c>
      <c r="Q55" s="5">
        <v>10</v>
      </c>
      <c r="R55" s="5">
        <v>0</v>
      </c>
      <c r="S55" s="5"/>
      <c r="T55" s="5">
        <v>0</v>
      </c>
      <c r="U55" s="1" t="s">
        <v>170</v>
      </c>
      <c r="V55" s="1">
        <f t="shared" si="22"/>
        <v>10.077816260379201</v>
      </c>
      <c r="W55" s="1">
        <f t="shared" si="7"/>
        <v>10.077816260379201</v>
      </c>
      <c r="X55" s="1">
        <v>6.7093999999999996</v>
      </c>
      <c r="Y55" s="1">
        <v>6.1479999999999997</v>
      </c>
      <c r="Z55" s="1">
        <v>11.594799999999999</v>
      </c>
      <c r="AA55" s="1">
        <v>12.583</v>
      </c>
      <c r="AB55" s="1">
        <v>8.8165999999999993</v>
      </c>
      <c r="AC55" s="1">
        <v>9.1053999999999995</v>
      </c>
      <c r="AD55" s="1" t="s">
        <v>171</v>
      </c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93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9"/>
        <v>0</v>
      </c>
      <c r="L56" s="14"/>
      <c r="M56" s="14"/>
      <c r="N56" s="14"/>
      <c r="O56" s="14"/>
      <c r="P56" s="14">
        <f t="shared" si="4"/>
        <v>0</v>
      </c>
      <c r="Q56" s="16"/>
      <c r="R56" s="16"/>
      <c r="S56" s="16"/>
      <c r="T56" s="16"/>
      <c r="U56" s="14"/>
      <c r="V56" s="14" t="e">
        <f t="shared" si="12"/>
        <v>#DIV/0!</v>
      </c>
      <c r="W56" s="14" t="e">
        <f t="shared" si="7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 t="s">
        <v>51</v>
      </c>
      <c r="AE56" s="14">
        <f t="shared" si="8"/>
        <v>0</v>
      </c>
      <c r="AF56" s="14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0" t="s">
        <v>94</v>
      </c>
      <c r="B57" s="10" t="s">
        <v>42</v>
      </c>
      <c r="C57" s="10"/>
      <c r="D57" s="10">
        <v>4</v>
      </c>
      <c r="E57" s="10">
        <v>2</v>
      </c>
      <c r="F57" s="10">
        <v>2</v>
      </c>
      <c r="G57" s="11">
        <v>0</v>
      </c>
      <c r="H57" s="10" t="e">
        <v>#N/A</v>
      </c>
      <c r="I57" s="10" t="s">
        <v>43</v>
      </c>
      <c r="J57" s="10">
        <v>2</v>
      </c>
      <c r="K57" s="10">
        <f t="shared" si="19"/>
        <v>0</v>
      </c>
      <c r="L57" s="10"/>
      <c r="M57" s="10"/>
      <c r="N57" s="10"/>
      <c r="O57" s="10"/>
      <c r="P57" s="10">
        <f t="shared" si="4"/>
        <v>0.4</v>
      </c>
      <c r="Q57" s="12"/>
      <c r="R57" s="12"/>
      <c r="S57" s="12"/>
      <c r="T57" s="12"/>
      <c r="U57" s="10"/>
      <c r="V57" s="10">
        <f t="shared" si="12"/>
        <v>5</v>
      </c>
      <c r="W57" s="10">
        <f t="shared" si="7"/>
        <v>5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/>
      <c r="AE57" s="10">
        <f t="shared" si="8"/>
        <v>0</v>
      </c>
      <c r="AF57" s="10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42</v>
      </c>
      <c r="C58" s="1">
        <v>1168</v>
      </c>
      <c r="D58" s="1">
        <v>528</v>
      </c>
      <c r="E58" s="1">
        <v>778</v>
      </c>
      <c r="F58" s="1">
        <v>741</v>
      </c>
      <c r="G58" s="6">
        <v>0.4</v>
      </c>
      <c r="H58" s="1">
        <v>45</v>
      </c>
      <c r="I58" s="1" t="s">
        <v>34</v>
      </c>
      <c r="J58" s="1">
        <v>780</v>
      </c>
      <c r="K58" s="1">
        <f t="shared" si="19"/>
        <v>-2</v>
      </c>
      <c r="L58" s="1"/>
      <c r="M58" s="1"/>
      <c r="N58" s="1">
        <v>174.58839999999989</v>
      </c>
      <c r="O58" s="1"/>
      <c r="P58" s="1">
        <f t="shared" si="4"/>
        <v>155.6</v>
      </c>
      <c r="Q58" s="5">
        <f>10.5*P58-O58-N58-F58</f>
        <v>718.21160000000009</v>
      </c>
      <c r="R58" s="5">
        <f>Q58-S58</f>
        <v>718.21160000000009</v>
      </c>
      <c r="S58" s="5"/>
      <c r="T58" s="5">
        <v>796</v>
      </c>
      <c r="U58" s="1"/>
      <c r="V58" s="1">
        <f>(F58+N58+O58+R58+S58)/P58</f>
        <v>10.5</v>
      </c>
      <c r="W58" s="1">
        <f t="shared" si="7"/>
        <v>5.8842442159383026</v>
      </c>
      <c r="X58" s="1">
        <v>131</v>
      </c>
      <c r="Y58" s="1">
        <v>137.80000000000001</v>
      </c>
      <c r="Z58" s="1">
        <v>163.38839999999999</v>
      </c>
      <c r="AA58" s="1">
        <v>151.58840000000001</v>
      </c>
      <c r="AB58" s="1">
        <v>123.4</v>
      </c>
      <c r="AC58" s="1">
        <v>130.6</v>
      </c>
      <c r="AD58" s="1"/>
      <c r="AE58" s="1">
        <f t="shared" si="8"/>
        <v>287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96</v>
      </c>
      <c r="B59" s="14" t="s">
        <v>42</v>
      </c>
      <c r="C59" s="14"/>
      <c r="D59" s="14"/>
      <c r="E59" s="14">
        <v>-2</v>
      </c>
      <c r="F59" s="14"/>
      <c r="G59" s="15">
        <v>0</v>
      </c>
      <c r="H59" s="14">
        <v>50</v>
      </c>
      <c r="I59" s="14" t="s">
        <v>34</v>
      </c>
      <c r="J59" s="14"/>
      <c r="K59" s="14">
        <f t="shared" si="19"/>
        <v>-2</v>
      </c>
      <c r="L59" s="14"/>
      <c r="M59" s="14"/>
      <c r="N59" s="14"/>
      <c r="O59" s="14"/>
      <c r="P59" s="14">
        <f t="shared" si="4"/>
        <v>-0.4</v>
      </c>
      <c r="Q59" s="16"/>
      <c r="R59" s="16"/>
      <c r="S59" s="16"/>
      <c r="T59" s="16"/>
      <c r="U59" s="14"/>
      <c r="V59" s="14">
        <f t="shared" si="12"/>
        <v>0</v>
      </c>
      <c r="W59" s="14">
        <f t="shared" si="7"/>
        <v>0</v>
      </c>
      <c r="X59" s="14">
        <v>-0.4</v>
      </c>
      <c r="Y59" s="14">
        <v>1.6</v>
      </c>
      <c r="Z59" s="14">
        <v>17.600000000000001</v>
      </c>
      <c r="AA59" s="14">
        <v>20</v>
      </c>
      <c r="AB59" s="14">
        <v>14</v>
      </c>
      <c r="AC59" s="14">
        <v>12</v>
      </c>
      <c r="AD59" s="14" t="s">
        <v>51</v>
      </c>
      <c r="AE59" s="14">
        <f t="shared" si="8"/>
        <v>0</v>
      </c>
      <c r="AF59" s="14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436.19099999999997</v>
      </c>
      <c r="D60" s="1">
        <v>325.44900000000001</v>
      </c>
      <c r="E60" s="1">
        <v>237.68</v>
      </c>
      <c r="F60" s="1">
        <v>453.10199999999998</v>
      </c>
      <c r="G60" s="6">
        <v>1</v>
      </c>
      <c r="H60" s="1">
        <v>45</v>
      </c>
      <c r="I60" s="1" t="s">
        <v>34</v>
      </c>
      <c r="J60" s="1">
        <v>221.5</v>
      </c>
      <c r="K60" s="1">
        <f t="shared" si="19"/>
        <v>16.180000000000007</v>
      </c>
      <c r="L60" s="1"/>
      <c r="M60" s="1"/>
      <c r="N60" s="1">
        <v>85.698399999999936</v>
      </c>
      <c r="O60" s="1"/>
      <c r="P60" s="1">
        <f t="shared" si="4"/>
        <v>47.536000000000001</v>
      </c>
      <c r="Q60" s="5"/>
      <c r="R60" s="5">
        <f t="shared" ref="R60" si="23">Q60</f>
        <v>0</v>
      </c>
      <c r="S60" s="5"/>
      <c r="T60" s="5"/>
      <c r="U60" s="1"/>
      <c r="V60" s="1">
        <f t="shared" ref="V60:V66" si="24">(F60+N60+O60+R60)/P60</f>
        <v>11.334575900370242</v>
      </c>
      <c r="W60" s="1">
        <f t="shared" si="7"/>
        <v>11.334575900370242</v>
      </c>
      <c r="X60" s="1">
        <v>61.3264</v>
      </c>
      <c r="Y60" s="1">
        <v>62.316400000000002</v>
      </c>
      <c r="Z60" s="1">
        <v>52.860199999999999</v>
      </c>
      <c r="AA60" s="1">
        <v>57.283200000000001</v>
      </c>
      <c r="AB60" s="1">
        <v>64.924999999999997</v>
      </c>
      <c r="AC60" s="1">
        <v>57.367800000000003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42</v>
      </c>
      <c r="C61" s="1">
        <v>249</v>
      </c>
      <c r="D61" s="1">
        <v>174</v>
      </c>
      <c r="E61" s="1">
        <v>212</v>
      </c>
      <c r="F61" s="1">
        <v>130</v>
      </c>
      <c r="G61" s="6">
        <v>0.35</v>
      </c>
      <c r="H61" s="1">
        <v>40</v>
      </c>
      <c r="I61" s="1" t="s">
        <v>34</v>
      </c>
      <c r="J61" s="1">
        <v>240</v>
      </c>
      <c r="K61" s="1">
        <f t="shared" si="19"/>
        <v>-28</v>
      </c>
      <c r="L61" s="1"/>
      <c r="M61" s="1"/>
      <c r="N61" s="1">
        <v>58.663399999999967</v>
      </c>
      <c r="O61" s="1"/>
      <c r="P61" s="1">
        <f t="shared" si="4"/>
        <v>42.4</v>
      </c>
      <c r="Q61" s="5">
        <f>10.5*P61-O61-N61-F61</f>
        <v>256.53660000000002</v>
      </c>
      <c r="R61" s="5">
        <f>Q61-S61</f>
        <v>256.53660000000002</v>
      </c>
      <c r="S61" s="5"/>
      <c r="T61" s="5">
        <v>278</v>
      </c>
      <c r="U61" s="1"/>
      <c r="V61" s="1">
        <f>(F61+N61+O61+R61+S61)/P61</f>
        <v>10.5</v>
      </c>
      <c r="W61" s="1">
        <f t="shared" si="7"/>
        <v>4.4496084905660371</v>
      </c>
      <c r="X61" s="1">
        <v>32.799999999999997</v>
      </c>
      <c r="Y61" s="1">
        <v>33</v>
      </c>
      <c r="Z61" s="1">
        <v>35.063400000000001</v>
      </c>
      <c r="AA61" s="1">
        <v>33.663400000000003</v>
      </c>
      <c r="AB61" s="1">
        <v>29.8</v>
      </c>
      <c r="AC61" s="1">
        <v>28.2</v>
      </c>
      <c r="AD61" s="1"/>
      <c r="AE61" s="1">
        <f t="shared" si="8"/>
        <v>90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27.050999999999998</v>
      </c>
      <c r="D62" s="1"/>
      <c r="E62" s="1">
        <v>13.676</v>
      </c>
      <c r="F62" s="1">
        <v>7.92</v>
      </c>
      <c r="G62" s="6">
        <v>1</v>
      </c>
      <c r="H62" s="1" t="e">
        <v>#N/A</v>
      </c>
      <c r="I62" s="1" t="s">
        <v>34</v>
      </c>
      <c r="J62" s="1">
        <v>14.9</v>
      </c>
      <c r="K62" s="1">
        <f t="shared" si="19"/>
        <v>-1.2240000000000002</v>
      </c>
      <c r="L62" s="1"/>
      <c r="M62" s="1"/>
      <c r="N62" s="1">
        <v>0</v>
      </c>
      <c r="O62" s="1"/>
      <c r="P62" s="1">
        <f t="shared" si="4"/>
        <v>2.7351999999999999</v>
      </c>
      <c r="Q62" s="5">
        <f>9*P62-O62-N62-F62</f>
        <v>16.696799999999996</v>
      </c>
      <c r="R62" s="5">
        <v>0</v>
      </c>
      <c r="S62" s="5"/>
      <c r="T62" s="5">
        <v>0</v>
      </c>
      <c r="U62" s="1" t="s">
        <v>170</v>
      </c>
      <c r="V62" s="1">
        <f t="shared" si="24"/>
        <v>2.8955835039485232</v>
      </c>
      <c r="W62" s="1">
        <f t="shared" si="7"/>
        <v>2.8955835039485232</v>
      </c>
      <c r="X62" s="1">
        <v>1.6446000000000001</v>
      </c>
      <c r="Y62" s="1">
        <v>1.7858000000000001</v>
      </c>
      <c r="Z62" s="1">
        <v>1.2954000000000001</v>
      </c>
      <c r="AA62" s="1">
        <v>1.2976000000000001</v>
      </c>
      <c r="AB62" s="1">
        <v>2.4493999999999998</v>
      </c>
      <c r="AC62" s="1">
        <v>2.1583999999999999</v>
      </c>
      <c r="AD62" s="1" t="s">
        <v>171</v>
      </c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42</v>
      </c>
      <c r="C63" s="1">
        <v>628</v>
      </c>
      <c r="D63" s="1">
        <v>518</v>
      </c>
      <c r="E63" s="1">
        <v>436</v>
      </c>
      <c r="F63" s="1">
        <v>584</v>
      </c>
      <c r="G63" s="6">
        <v>0.4</v>
      </c>
      <c r="H63" s="1">
        <v>40</v>
      </c>
      <c r="I63" s="1" t="s">
        <v>34</v>
      </c>
      <c r="J63" s="1">
        <v>442</v>
      </c>
      <c r="K63" s="1">
        <f t="shared" si="19"/>
        <v>-6</v>
      </c>
      <c r="L63" s="1"/>
      <c r="M63" s="1"/>
      <c r="N63" s="1">
        <v>175</v>
      </c>
      <c r="O63" s="1"/>
      <c r="P63" s="1">
        <f t="shared" si="4"/>
        <v>87.2</v>
      </c>
      <c r="Q63" s="5">
        <f t="shared" ref="Q63:Q64" si="25">10.5*P63-O63-N63-F63</f>
        <v>156.60000000000002</v>
      </c>
      <c r="R63" s="5">
        <f t="shared" ref="R63:R64" si="26">Q63-S63</f>
        <v>156.60000000000002</v>
      </c>
      <c r="S63" s="5"/>
      <c r="T63" s="5">
        <v>200</v>
      </c>
      <c r="U63" s="1"/>
      <c r="V63" s="1">
        <f t="shared" ref="V63:V65" si="27">(F63+N63+O63+R63+S63)/P63</f>
        <v>10.5</v>
      </c>
      <c r="W63" s="1">
        <f t="shared" si="7"/>
        <v>8.7041284403669721</v>
      </c>
      <c r="X63" s="1">
        <v>92.4</v>
      </c>
      <c r="Y63" s="1">
        <v>92</v>
      </c>
      <c r="Z63" s="1">
        <v>89.6</v>
      </c>
      <c r="AA63" s="1">
        <v>89.6</v>
      </c>
      <c r="AB63" s="1">
        <v>86.8</v>
      </c>
      <c r="AC63" s="1">
        <v>89.2</v>
      </c>
      <c r="AD63" s="1"/>
      <c r="AE63" s="1">
        <f t="shared" si="8"/>
        <v>63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42</v>
      </c>
      <c r="C64" s="1">
        <v>1229</v>
      </c>
      <c r="D64" s="1">
        <v>390</v>
      </c>
      <c r="E64" s="1">
        <v>760</v>
      </c>
      <c r="F64" s="1">
        <v>529</v>
      </c>
      <c r="G64" s="6">
        <v>0.4</v>
      </c>
      <c r="H64" s="1">
        <v>45</v>
      </c>
      <c r="I64" s="1" t="s">
        <v>34</v>
      </c>
      <c r="J64" s="1">
        <v>771</v>
      </c>
      <c r="K64" s="1">
        <f t="shared" si="19"/>
        <v>-11</v>
      </c>
      <c r="L64" s="1"/>
      <c r="M64" s="1"/>
      <c r="N64" s="1">
        <v>317.60000000000008</v>
      </c>
      <c r="O64" s="1"/>
      <c r="P64" s="1">
        <f t="shared" si="4"/>
        <v>152</v>
      </c>
      <c r="Q64" s="5">
        <f t="shared" si="25"/>
        <v>749.39999999999986</v>
      </c>
      <c r="R64" s="5">
        <f t="shared" si="26"/>
        <v>749.39999999999986</v>
      </c>
      <c r="S64" s="5"/>
      <c r="T64" s="5">
        <v>825</v>
      </c>
      <c r="U64" s="1"/>
      <c r="V64" s="1">
        <f t="shared" si="27"/>
        <v>10.5</v>
      </c>
      <c r="W64" s="1">
        <f t="shared" si="7"/>
        <v>5.5697368421052644</v>
      </c>
      <c r="X64" s="1">
        <v>133.80000000000001</v>
      </c>
      <c r="Y64" s="1">
        <v>130.80000000000001</v>
      </c>
      <c r="Z64" s="1">
        <v>140.80000000000001</v>
      </c>
      <c r="AA64" s="1">
        <v>141.19999999999999</v>
      </c>
      <c r="AB64" s="1">
        <v>151.19999999999999</v>
      </c>
      <c r="AC64" s="1">
        <v>158.19999999999999</v>
      </c>
      <c r="AD64" s="1"/>
      <c r="AE64" s="1">
        <f t="shared" si="8"/>
        <v>300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103</v>
      </c>
      <c r="B65" s="1" t="s">
        <v>42</v>
      </c>
      <c r="C65" s="1">
        <v>226</v>
      </c>
      <c r="D65" s="1">
        <v>288</v>
      </c>
      <c r="E65" s="1">
        <v>211</v>
      </c>
      <c r="F65" s="1">
        <v>238</v>
      </c>
      <c r="G65" s="6">
        <v>0.4</v>
      </c>
      <c r="H65" s="1">
        <v>40</v>
      </c>
      <c r="I65" s="1" t="s">
        <v>34</v>
      </c>
      <c r="J65" s="1">
        <v>218</v>
      </c>
      <c r="K65" s="1">
        <f t="shared" si="19"/>
        <v>-7</v>
      </c>
      <c r="L65" s="1"/>
      <c r="M65" s="1"/>
      <c r="N65" s="1">
        <v>59.799999999999947</v>
      </c>
      <c r="O65" s="1"/>
      <c r="P65" s="1">
        <f t="shared" si="4"/>
        <v>42.2</v>
      </c>
      <c r="Q65" s="5">
        <f t="shared" ref="Q65:Q68" si="28">11*P65-O65-N65-F65</f>
        <v>166.40000000000009</v>
      </c>
      <c r="R65" s="5">
        <v>120</v>
      </c>
      <c r="S65" s="5"/>
      <c r="T65" s="5">
        <v>120</v>
      </c>
      <c r="U65" s="1"/>
      <c r="V65" s="1">
        <f t="shared" si="27"/>
        <v>9.9004739336492875</v>
      </c>
      <c r="W65" s="1">
        <f t="shared" si="7"/>
        <v>7.0568720379146903</v>
      </c>
      <c r="X65" s="1">
        <v>40.4</v>
      </c>
      <c r="Y65" s="1">
        <v>41.6</v>
      </c>
      <c r="Z65" s="1">
        <v>42.6</v>
      </c>
      <c r="AA65" s="1">
        <v>34.6</v>
      </c>
      <c r="AB65" s="1">
        <v>17.399999999999999</v>
      </c>
      <c r="AC65" s="1">
        <v>27.4</v>
      </c>
      <c r="AD65" s="1"/>
      <c r="AE65" s="1">
        <f t="shared" si="8"/>
        <v>48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33</v>
      </c>
      <c r="C66" s="1">
        <v>108.07</v>
      </c>
      <c r="D66" s="1">
        <v>130.96299999999999</v>
      </c>
      <c r="E66" s="1">
        <v>119.18</v>
      </c>
      <c r="F66" s="1">
        <v>97.064999999999998</v>
      </c>
      <c r="G66" s="6">
        <v>1</v>
      </c>
      <c r="H66" s="1">
        <v>50</v>
      </c>
      <c r="I66" s="1" t="s">
        <v>34</v>
      </c>
      <c r="J66" s="1">
        <v>141.80000000000001</v>
      </c>
      <c r="K66" s="1">
        <f t="shared" si="19"/>
        <v>-22.620000000000005</v>
      </c>
      <c r="L66" s="1"/>
      <c r="M66" s="1"/>
      <c r="N66" s="1">
        <v>144.11420000000001</v>
      </c>
      <c r="O66" s="1"/>
      <c r="P66" s="1">
        <f t="shared" si="4"/>
        <v>23.836000000000002</v>
      </c>
      <c r="Q66" s="5">
        <f t="shared" si="28"/>
        <v>21.016800000000018</v>
      </c>
      <c r="R66" s="5">
        <v>0</v>
      </c>
      <c r="S66" s="5"/>
      <c r="T66" s="5">
        <v>0</v>
      </c>
      <c r="U66" s="1" t="s">
        <v>170</v>
      </c>
      <c r="V66" s="1">
        <f t="shared" si="24"/>
        <v>10.11827487833529</v>
      </c>
      <c r="W66" s="1">
        <f t="shared" si="7"/>
        <v>10.11827487833529</v>
      </c>
      <c r="X66" s="1">
        <v>24.575600000000001</v>
      </c>
      <c r="Y66" s="1">
        <v>18.997199999999999</v>
      </c>
      <c r="Z66" s="1">
        <v>22.089200000000002</v>
      </c>
      <c r="AA66" s="1">
        <v>15.181800000000001</v>
      </c>
      <c r="AB66" s="1">
        <v>13.863799999999999</v>
      </c>
      <c r="AC66" s="1">
        <v>19.8644</v>
      </c>
      <c r="AD66" s="1" t="s">
        <v>171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33</v>
      </c>
      <c r="C67" s="1">
        <v>470.90800000000002</v>
      </c>
      <c r="D67" s="1">
        <v>177.9</v>
      </c>
      <c r="E67" s="1">
        <v>309.52300000000002</v>
      </c>
      <c r="F67" s="1">
        <v>285.29500000000002</v>
      </c>
      <c r="G67" s="6">
        <v>1</v>
      </c>
      <c r="H67" s="1">
        <v>50</v>
      </c>
      <c r="I67" s="1" t="s">
        <v>34</v>
      </c>
      <c r="J67" s="1">
        <v>294.89999999999998</v>
      </c>
      <c r="K67" s="1">
        <f t="shared" si="19"/>
        <v>14.623000000000047</v>
      </c>
      <c r="L67" s="1"/>
      <c r="M67" s="1"/>
      <c r="N67" s="1">
        <v>127.2875999999998</v>
      </c>
      <c r="O67" s="1"/>
      <c r="P67" s="1">
        <f t="shared" si="4"/>
        <v>61.904600000000002</v>
      </c>
      <c r="Q67" s="5">
        <f t="shared" si="28"/>
        <v>268.36800000000022</v>
      </c>
      <c r="R67" s="5">
        <f t="shared" ref="R67:R68" si="29">Q67-S67</f>
        <v>268.36800000000022</v>
      </c>
      <c r="S67" s="5"/>
      <c r="T67" s="5">
        <v>268</v>
      </c>
      <c r="U67" s="1"/>
      <c r="V67" s="1">
        <f t="shared" ref="V67:V68" si="30">(F67+N67+O67+R67+S67)/P67</f>
        <v>11.000000000000002</v>
      </c>
      <c r="W67" s="1">
        <f t="shared" si="7"/>
        <v>6.6648132772039528</v>
      </c>
      <c r="X67" s="1">
        <v>54.062199999999997</v>
      </c>
      <c r="Y67" s="1">
        <v>52.971400000000003</v>
      </c>
      <c r="Z67" s="1">
        <v>58.599800000000002</v>
      </c>
      <c r="AA67" s="1">
        <v>59.930199999999999</v>
      </c>
      <c r="AB67" s="1">
        <v>59.308599999999998</v>
      </c>
      <c r="AC67" s="1">
        <v>58.3294</v>
      </c>
      <c r="AD67" s="1"/>
      <c r="AE67" s="1">
        <f t="shared" si="8"/>
        <v>268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33</v>
      </c>
      <c r="C68" s="1">
        <v>337.709</v>
      </c>
      <c r="D68" s="1">
        <v>225.72</v>
      </c>
      <c r="E68" s="1">
        <v>224.809</v>
      </c>
      <c r="F68" s="1">
        <v>283.86399999999998</v>
      </c>
      <c r="G68" s="6">
        <v>1</v>
      </c>
      <c r="H68" s="1">
        <v>55</v>
      </c>
      <c r="I68" s="1" t="s">
        <v>34</v>
      </c>
      <c r="J68" s="1">
        <v>219.9</v>
      </c>
      <c r="K68" s="1">
        <f t="shared" si="19"/>
        <v>4.9089999999999918</v>
      </c>
      <c r="L68" s="1"/>
      <c r="M68" s="1"/>
      <c r="N68" s="1">
        <v>74.492600000000039</v>
      </c>
      <c r="O68" s="1"/>
      <c r="P68" s="1">
        <f t="shared" si="4"/>
        <v>44.961799999999997</v>
      </c>
      <c r="Q68" s="5">
        <f t="shared" si="28"/>
        <v>136.22319999999996</v>
      </c>
      <c r="R68" s="5">
        <f t="shared" si="29"/>
        <v>136.22319999999996</v>
      </c>
      <c r="S68" s="5"/>
      <c r="T68" s="5">
        <v>136</v>
      </c>
      <c r="U68" s="1"/>
      <c r="V68" s="1">
        <f t="shared" si="30"/>
        <v>11</v>
      </c>
      <c r="W68" s="1">
        <f t="shared" si="7"/>
        <v>7.9702458531464497</v>
      </c>
      <c r="X68" s="1">
        <v>42.715600000000002</v>
      </c>
      <c r="Y68" s="1">
        <v>43.1462</v>
      </c>
      <c r="Z68" s="1">
        <v>41.387799999999999</v>
      </c>
      <c r="AA68" s="1">
        <v>43.284599999999998</v>
      </c>
      <c r="AB68" s="1">
        <v>44.754800000000003</v>
      </c>
      <c r="AC68" s="1">
        <v>41.587400000000002</v>
      </c>
      <c r="AD68" s="1"/>
      <c r="AE68" s="1">
        <f t="shared" si="8"/>
        <v>136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107</v>
      </c>
      <c r="B69" s="14" t="s">
        <v>33</v>
      </c>
      <c r="C69" s="14"/>
      <c r="D69" s="14"/>
      <c r="E69" s="14"/>
      <c r="F69" s="14"/>
      <c r="G69" s="15">
        <v>0</v>
      </c>
      <c r="H69" s="14" t="e">
        <v>#N/A</v>
      </c>
      <c r="I69" s="14" t="s">
        <v>34</v>
      </c>
      <c r="J69" s="14"/>
      <c r="K69" s="14">
        <f t="shared" si="19"/>
        <v>0</v>
      </c>
      <c r="L69" s="14"/>
      <c r="M69" s="14"/>
      <c r="N69" s="14"/>
      <c r="O69" s="14"/>
      <c r="P69" s="14">
        <f t="shared" si="4"/>
        <v>0</v>
      </c>
      <c r="Q69" s="16"/>
      <c r="R69" s="16"/>
      <c r="S69" s="16"/>
      <c r="T69" s="16"/>
      <c r="U69" s="14"/>
      <c r="V69" s="14" t="e">
        <f t="shared" si="12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 t="s">
        <v>51</v>
      </c>
      <c r="AE69" s="14">
        <f t="shared" si="8"/>
        <v>0</v>
      </c>
      <c r="AF69" s="14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108</v>
      </c>
      <c r="B70" s="14" t="s">
        <v>33</v>
      </c>
      <c r="C70" s="14"/>
      <c r="D70" s="14"/>
      <c r="E70" s="14"/>
      <c r="F70" s="14"/>
      <c r="G70" s="15">
        <v>0</v>
      </c>
      <c r="H70" s="14" t="e">
        <v>#N/A</v>
      </c>
      <c r="I70" s="14" t="s">
        <v>34</v>
      </c>
      <c r="J70" s="14"/>
      <c r="K70" s="14">
        <f t="shared" ref="K70:K101" si="31">E70-J70</f>
        <v>0</v>
      </c>
      <c r="L70" s="14"/>
      <c r="M70" s="14"/>
      <c r="N70" s="14"/>
      <c r="O70" s="14"/>
      <c r="P70" s="14">
        <f t="shared" si="4"/>
        <v>0</v>
      </c>
      <c r="Q70" s="16"/>
      <c r="R70" s="16"/>
      <c r="S70" s="16"/>
      <c r="T70" s="16"/>
      <c r="U70" s="14"/>
      <c r="V70" s="14" t="e">
        <f t="shared" si="12"/>
        <v>#DIV/0!</v>
      </c>
      <c r="W70" s="14" t="e">
        <f t="shared" si="7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 t="s">
        <v>51</v>
      </c>
      <c r="AE70" s="14">
        <f t="shared" si="8"/>
        <v>0</v>
      </c>
      <c r="AF70" s="14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109</v>
      </c>
      <c r="B71" s="14" t="s">
        <v>33</v>
      </c>
      <c r="C71" s="14"/>
      <c r="D71" s="14"/>
      <c r="E71" s="14">
        <v>-0.87</v>
      </c>
      <c r="F71" s="14"/>
      <c r="G71" s="15">
        <v>0</v>
      </c>
      <c r="H71" s="14">
        <v>40</v>
      </c>
      <c r="I71" s="14" t="s">
        <v>34</v>
      </c>
      <c r="J71" s="14"/>
      <c r="K71" s="14">
        <f t="shared" si="31"/>
        <v>-0.87</v>
      </c>
      <c r="L71" s="14"/>
      <c r="M71" s="14"/>
      <c r="N71" s="14"/>
      <c r="O71" s="14"/>
      <c r="P71" s="14">
        <f t="shared" ref="P71:P121" si="32">E71/5</f>
        <v>-0.17399999999999999</v>
      </c>
      <c r="Q71" s="16"/>
      <c r="R71" s="16"/>
      <c r="S71" s="16"/>
      <c r="T71" s="16"/>
      <c r="U71" s="14"/>
      <c r="V71" s="14">
        <f t="shared" ref="V71:V121" si="33">(F71+N71+O71+Q71)/P71</f>
        <v>0</v>
      </c>
      <c r="W71" s="14">
        <f t="shared" ref="W71:W121" si="34">(F71+N71+O71)/P71</f>
        <v>0</v>
      </c>
      <c r="X71" s="14">
        <v>-0.17399999999999999</v>
      </c>
      <c r="Y71" s="14">
        <v>0</v>
      </c>
      <c r="Z71" s="14">
        <v>-0.2676</v>
      </c>
      <c r="AA71" s="14">
        <v>-0.87560000000000004</v>
      </c>
      <c r="AB71" s="14">
        <v>-0.60799999999999998</v>
      </c>
      <c r="AC71" s="14">
        <v>-0.156</v>
      </c>
      <c r="AD71" s="14" t="s">
        <v>110</v>
      </c>
      <c r="AE71" s="14">
        <f t="shared" ref="AE71:AE121" si="35">ROUND(R71*G71,0)</f>
        <v>0</v>
      </c>
      <c r="AF71" s="14">
        <f t="shared" ref="AF71:AF121" si="36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42</v>
      </c>
      <c r="C72" s="1">
        <v>826</v>
      </c>
      <c r="D72" s="1">
        <v>462</v>
      </c>
      <c r="E72" s="1">
        <v>594</v>
      </c>
      <c r="F72" s="1">
        <v>564</v>
      </c>
      <c r="G72" s="6">
        <v>0.4</v>
      </c>
      <c r="H72" s="1">
        <v>45</v>
      </c>
      <c r="I72" s="1" t="s">
        <v>34</v>
      </c>
      <c r="J72" s="1">
        <v>592</v>
      </c>
      <c r="K72" s="1">
        <f t="shared" si="31"/>
        <v>2</v>
      </c>
      <c r="L72" s="1"/>
      <c r="M72" s="1"/>
      <c r="N72" s="1">
        <v>204.59999999999991</v>
      </c>
      <c r="O72" s="1"/>
      <c r="P72" s="1">
        <f t="shared" si="32"/>
        <v>118.8</v>
      </c>
      <c r="Q72" s="5">
        <f>10.5*P72-O72-N72-F72</f>
        <v>478.79999999999995</v>
      </c>
      <c r="R72" s="5">
        <f>Q72-S72</f>
        <v>478.79999999999995</v>
      </c>
      <c r="S72" s="5"/>
      <c r="T72" s="5">
        <v>538</v>
      </c>
      <c r="U72" s="1"/>
      <c r="V72" s="1">
        <f>(F72+N72+O72+R72+S72)/P72</f>
        <v>10.499999999999998</v>
      </c>
      <c r="W72" s="1">
        <f t="shared" si="34"/>
        <v>6.4696969696969688</v>
      </c>
      <c r="X72" s="1">
        <v>105</v>
      </c>
      <c r="Y72" s="1">
        <v>106.4</v>
      </c>
      <c r="Z72" s="1">
        <v>119.8</v>
      </c>
      <c r="AA72" s="1">
        <v>111.4</v>
      </c>
      <c r="AB72" s="1">
        <v>97.2</v>
      </c>
      <c r="AC72" s="1">
        <v>100.6</v>
      </c>
      <c r="AD72" s="1"/>
      <c r="AE72" s="1">
        <f t="shared" si="35"/>
        <v>192</v>
      </c>
      <c r="AF72" s="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112</v>
      </c>
      <c r="B73" s="14" t="s">
        <v>33</v>
      </c>
      <c r="C73" s="14"/>
      <c r="D73" s="14"/>
      <c r="E73" s="14"/>
      <c r="F73" s="14"/>
      <c r="G73" s="15">
        <v>0</v>
      </c>
      <c r="H73" s="14" t="e">
        <v>#N/A</v>
      </c>
      <c r="I73" s="14" t="s">
        <v>34</v>
      </c>
      <c r="J73" s="14"/>
      <c r="K73" s="14">
        <f t="shared" si="31"/>
        <v>0</v>
      </c>
      <c r="L73" s="14"/>
      <c r="M73" s="14"/>
      <c r="N73" s="14"/>
      <c r="O73" s="14"/>
      <c r="P73" s="14">
        <f t="shared" si="32"/>
        <v>0</v>
      </c>
      <c r="Q73" s="16"/>
      <c r="R73" s="16"/>
      <c r="S73" s="16"/>
      <c r="T73" s="16"/>
      <c r="U73" s="14"/>
      <c r="V73" s="14" t="e">
        <f t="shared" si="33"/>
        <v>#DIV/0!</v>
      </c>
      <c r="W73" s="14" t="e">
        <f t="shared" si="34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 t="s">
        <v>51</v>
      </c>
      <c r="AE73" s="14">
        <f t="shared" si="35"/>
        <v>0</v>
      </c>
      <c r="AF73" s="14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42</v>
      </c>
      <c r="C74" s="1">
        <v>254</v>
      </c>
      <c r="D74" s="1">
        <v>42</v>
      </c>
      <c r="E74" s="1">
        <v>212</v>
      </c>
      <c r="F74" s="1">
        <v>34</v>
      </c>
      <c r="G74" s="6">
        <v>0.35</v>
      </c>
      <c r="H74" s="1">
        <v>40</v>
      </c>
      <c r="I74" s="1" t="s">
        <v>34</v>
      </c>
      <c r="J74" s="1">
        <v>214</v>
      </c>
      <c r="K74" s="1">
        <f t="shared" si="31"/>
        <v>-2</v>
      </c>
      <c r="L74" s="1"/>
      <c r="M74" s="1"/>
      <c r="N74" s="1">
        <v>111.6</v>
      </c>
      <c r="O74" s="1"/>
      <c r="P74" s="1">
        <f t="shared" si="32"/>
        <v>42.4</v>
      </c>
      <c r="Q74" s="5">
        <f>10*P74-O74-N74-F74</f>
        <v>278.39999999999998</v>
      </c>
      <c r="R74" s="5">
        <v>140</v>
      </c>
      <c r="S74" s="5"/>
      <c r="T74" s="5">
        <v>140</v>
      </c>
      <c r="U74" s="1"/>
      <c r="V74" s="1">
        <f t="shared" ref="V74:V75" si="37">(F74+N74+O74+R74+S74)/P74</f>
        <v>6.7358490566037741</v>
      </c>
      <c r="W74" s="1">
        <f t="shared" si="34"/>
        <v>3.4339622641509435</v>
      </c>
      <c r="X74" s="1">
        <v>25.2</v>
      </c>
      <c r="Y74" s="1">
        <v>19.8</v>
      </c>
      <c r="Z74" s="1">
        <v>2.6</v>
      </c>
      <c r="AA74" s="1">
        <v>8.4</v>
      </c>
      <c r="AB74" s="1">
        <v>28.4</v>
      </c>
      <c r="AC74" s="1">
        <v>25.6</v>
      </c>
      <c r="AD74" s="1"/>
      <c r="AE74" s="1">
        <f t="shared" si="35"/>
        <v>49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42</v>
      </c>
      <c r="C75" s="1">
        <v>30</v>
      </c>
      <c r="D75" s="1">
        <v>102</v>
      </c>
      <c r="E75" s="1">
        <v>73</v>
      </c>
      <c r="F75" s="1">
        <v>55</v>
      </c>
      <c r="G75" s="6">
        <v>0.4</v>
      </c>
      <c r="H75" s="1" t="e">
        <v>#N/A</v>
      </c>
      <c r="I75" s="1" t="s">
        <v>34</v>
      </c>
      <c r="J75" s="1">
        <v>79</v>
      </c>
      <c r="K75" s="1">
        <f t="shared" si="31"/>
        <v>-6</v>
      </c>
      <c r="L75" s="1"/>
      <c r="M75" s="1"/>
      <c r="N75" s="1">
        <v>0</v>
      </c>
      <c r="O75" s="1"/>
      <c r="P75" s="1">
        <f t="shared" si="32"/>
        <v>14.6</v>
      </c>
      <c r="Q75" s="5">
        <f t="shared" ref="Q75" si="38">11*P75-O75-N75-F75</f>
        <v>105.6</v>
      </c>
      <c r="R75" s="5">
        <v>60</v>
      </c>
      <c r="S75" s="5"/>
      <c r="T75" s="5">
        <v>60</v>
      </c>
      <c r="U75" s="1"/>
      <c r="V75" s="1">
        <f t="shared" si="37"/>
        <v>7.8767123287671232</v>
      </c>
      <c r="W75" s="1">
        <f t="shared" si="34"/>
        <v>3.7671232876712328</v>
      </c>
      <c r="X75" s="1">
        <v>5.4</v>
      </c>
      <c r="Y75" s="1">
        <v>7.4</v>
      </c>
      <c r="Z75" s="1">
        <v>10.8</v>
      </c>
      <c r="AA75" s="1">
        <v>5.2</v>
      </c>
      <c r="AB75" s="1">
        <v>3.4</v>
      </c>
      <c r="AC75" s="1">
        <v>5.8</v>
      </c>
      <c r="AD75" s="1"/>
      <c r="AE75" s="1">
        <f t="shared" si="35"/>
        <v>24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115</v>
      </c>
      <c r="B76" s="10" t="s">
        <v>42</v>
      </c>
      <c r="C76" s="10"/>
      <c r="D76" s="10"/>
      <c r="E76" s="10"/>
      <c r="F76" s="10"/>
      <c r="G76" s="11">
        <v>0</v>
      </c>
      <c r="H76" s="10" t="e">
        <v>#N/A</v>
      </c>
      <c r="I76" s="10" t="s">
        <v>43</v>
      </c>
      <c r="J76" s="10"/>
      <c r="K76" s="10">
        <f t="shared" si="31"/>
        <v>0</v>
      </c>
      <c r="L76" s="10"/>
      <c r="M76" s="10"/>
      <c r="N76" s="10"/>
      <c r="O76" s="10"/>
      <c r="P76" s="10">
        <f t="shared" si="32"/>
        <v>0</v>
      </c>
      <c r="Q76" s="12"/>
      <c r="R76" s="12"/>
      <c r="S76" s="12"/>
      <c r="T76" s="12"/>
      <c r="U76" s="10"/>
      <c r="V76" s="10" t="e">
        <f t="shared" si="33"/>
        <v>#DIV/0!</v>
      </c>
      <c r="W76" s="10" t="e">
        <f t="shared" si="34"/>
        <v>#DIV/0!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/>
      <c r="AE76" s="10">
        <f t="shared" si="35"/>
        <v>0</v>
      </c>
      <c r="AF76" s="10">
        <f t="shared" si="3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116</v>
      </c>
      <c r="B77" s="10" t="s">
        <v>42</v>
      </c>
      <c r="C77" s="10"/>
      <c r="D77" s="10"/>
      <c r="E77" s="10"/>
      <c r="F77" s="10"/>
      <c r="G77" s="11">
        <v>0</v>
      </c>
      <c r="H77" s="10" t="e">
        <v>#N/A</v>
      </c>
      <c r="I77" s="10" t="s">
        <v>43</v>
      </c>
      <c r="J77" s="10"/>
      <c r="K77" s="10">
        <f t="shared" si="31"/>
        <v>0</v>
      </c>
      <c r="L77" s="10"/>
      <c r="M77" s="10"/>
      <c r="N77" s="10"/>
      <c r="O77" s="10"/>
      <c r="P77" s="10">
        <f t="shared" si="32"/>
        <v>0</v>
      </c>
      <c r="Q77" s="12"/>
      <c r="R77" s="12"/>
      <c r="S77" s="12"/>
      <c r="T77" s="12"/>
      <c r="U77" s="10"/>
      <c r="V77" s="10" t="e">
        <f t="shared" si="33"/>
        <v>#DIV/0!</v>
      </c>
      <c r="W77" s="10" t="e">
        <f t="shared" si="34"/>
        <v>#DIV/0!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/>
      <c r="AE77" s="10">
        <f t="shared" si="35"/>
        <v>0</v>
      </c>
      <c r="AF77" s="10">
        <f t="shared" si="3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117</v>
      </c>
      <c r="B78" s="10" t="s">
        <v>42</v>
      </c>
      <c r="C78" s="10"/>
      <c r="D78" s="10"/>
      <c r="E78" s="10"/>
      <c r="F78" s="10"/>
      <c r="G78" s="11">
        <v>0</v>
      </c>
      <c r="H78" s="10" t="e">
        <v>#N/A</v>
      </c>
      <c r="I78" s="10" t="s">
        <v>43</v>
      </c>
      <c r="J78" s="10"/>
      <c r="K78" s="10">
        <f t="shared" si="31"/>
        <v>0</v>
      </c>
      <c r="L78" s="10"/>
      <c r="M78" s="10"/>
      <c r="N78" s="10"/>
      <c r="O78" s="10"/>
      <c r="P78" s="10">
        <f t="shared" si="32"/>
        <v>0</v>
      </c>
      <c r="Q78" s="12"/>
      <c r="R78" s="12"/>
      <c r="S78" s="12"/>
      <c r="T78" s="12"/>
      <c r="U78" s="10"/>
      <c r="V78" s="10" t="e">
        <f t="shared" si="33"/>
        <v>#DIV/0!</v>
      </c>
      <c r="W78" s="10" t="e">
        <f t="shared" si="34"/>
        <v>#DIV/0!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/>
      <c r="AE78" s="10">
        <f t="shared" si="35"/>
        <v>0</v>
      </c>
      <c r="AF78" s="10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118</v>
      </c>
      <c r="B79" s="10" t="s">
        <v>42</v>
      </c>
      <c r="C79" s="10"/>
      <c r="D79" s="10"/>
      <c r="E79" s="10"/>
      <c r="F79" s="10"/>
      <c r="G79" s="11">
        <v>0</v>
      </c>
      <c r="H79" s="10" t="e">
        <v>#N/A</v>
      </c>
      <c r="I79" s="10" t="s">
        <v>43</v>
      </c>
      <c r="J79" s="10"/>
      <c r="K79" s="10">
        <f t="shared" si="31"/>
        <v>0</v>
      </c>
      <c r="L79" s="10"/>
      <c r="M79" s="10"/>
      <c r="N79" s="10"/>
      <c r="O79" s="10"/>
      <c r="P79" s="10">
        <f t="shared" si="32"/>
        <v>0</v>
      </c>
      <c r="Q79" s="12"/>
      <c r="R79" s="12"/>
      <c r="S79" s="12"/>
      <c r="T79" s="12"/>
      <c r="U79" s="10"/>
      <c r="V79" s="10" t="e">
        <f t="shared" si="33"/>
        <v>#DIV/0!</v>
      </c>
      <c r="W79" s="10" t="e">
        <f t="shared" si="34"/>
        <v>#DIV/0!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/>
      <c r="AE79" s="10">
        <f t="shared" si="35"/>
        <v>0</v>
      </c>
      <c r="AF79" s="10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119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31"/>
        <v>0</v>
      </c>
      <c r="L80" s="14"/>
      <c r="M80" s="14"/>
      <c r="N80" s="14"/>
      <c r="O80" s="14"/>
      <c r="P80" s="14">
        <f t="shared" si="32"/>
        <v>0</v>
      </c>
      <c r="Q80" s="16"/>
      <c r="R80" s="16"/>
      <c r="S80" s="16"/>
      <c r="T80" s="16"/>
      <c r="U80" s="14"/>
      <c r="V80" s="14" t="e">
        <f t="shared" si="33"/>
        <v>#DIV/0!</v>
      </c>
      <c r="W80" s="14" t="e">
        <f t="shared" si="34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 t="s">
        <v>51</v>
      </c>
      <c r="AE80" s="14">
        <f t="shared" si="35"/>
        <v>0</v>
      </c>
      <c r="AF80" s="14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120</v>
      </c>
      <c r="B81" s="10" t="s">
        <v>42</v>
      </c>
      <c r="C81" s="10"/>
      <c r="D81" s="10"/>
      <c r="E81" s="10"/>
      <c r="F81" s="10"/>
      <c r="G81" s="11">
        <v>0</v>
      </c>
      <c r="H81" s="10" t="e">
        <v>#N/A</v>
      </c>
      <c r="I81" s="10" t="s">
        <v>43</v>
      </c>
      <c r="J81" s="10"/>
      <c r="K81" s="10">
        <f t="shared" si="31"/>
        <v>0</v>
      </c>
      <c r="L81" s="10"/>
      <c r="M81" s="10"/>
      <c r="N81" s="10"/>
      <c r="O81" s="10"/>
      <c r="P81" s="10">
        <f t="shared" si="32"/>
        <v>0</v>
      </c>
      <c r="Q81" s="12"/>
      <c r="R81" s="12"/>
      <c r="S81" s="12"/>
      <c r="T81" s="12"/>
      <c r="U81" s="10"/>
      <c r="V81" s="10" t="e">
        <f t="shared" si="33"/>
        <v>#DIV/0!</v>
      </c>
      <c r="W81" s="10" t="e">
        <f t="shared" si="34"/>
        <v>#DIV/0!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/>
      <c r="AE81" s="10">
        <f t="shared" si="35"/>
        <v>0</v>
      </c>
      <c r="AF81" s="10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42</v>
      </c>
      <c r="C82" s="1">
        <v>282</v>
      </c>
      <c r="D82" s="1">
        <v>24</v>
      </c>
      <c r="E82" s="1">
        <v>107</v>
      </c>
      <c r="F82" s="1">
        <v>164</v>
      </c>
      <c r="G82" s="6">
        <v>0.4</v>
      </c>
      <c r="H82" s="1">
        <v>40</v>
      </c>
      <c r="I82" s="1" t="s">
        <v>34</v>
      </c>
      <c r="J82" s="1">
        <v>109</v>
      </c>
      <c r="K82" s="1">
        <f t="shared" si="31"/>
        <v>-2</v>
      </c>
      <c r="L82" s="1"/>
      <c r="M82" s="1"/>
      <c r="N82" s="1">
        <v>0</v>
      </c>
      <c r="O82" s="1"/>
      <c r="P82" s="1">
        <f t="shared" si="32"/>
        <v>21.4</v>
      </c>
      <c r="Q82" s="5">
        <f>11*P82-O82-N82-F82</f>
        <v>71.399999999999977</v>
      </c>
      <c r="R82" s="5">
        <v>0</v>
      </c>
      <c r="S82" s="5"/>
      <c r="T82" s="5">
        <v>0</v>
      </c>
      <c r="U82" s="1" t="s">
        <v>170</v>
      </c>
      <c r="V82" s="1">
        <f>(F82+N82+O82+R82)/P82</f>
        <v>7.6635514018691593</v>
      </c>
      <c r="W82" s="1">
        <f t="shared" si="34"/>
        <v>7.6635514018691593</v>
      </c>
      <c r="X82" s="1">
        <v>19.2</v>
      </c>
      <c r="Y82" s="1">
        <v>20.8</v>
      </c>
      <c r="Z82" s="1">
        <v>29.4</v>
      </c>
      <c r="AA82" s="1">
        <v>31.4</v>
      </c>
      <c r="AB82" s="1">
        <v>31.2</v>
      </c>
      <c r="AC82" s="1">
        <v>29.8</v>
      </c>
      <c r="AD82" s="1" t="s">
        <v>171</v>
      </c>
      <c r="AE82" s="1">
        <f t="shared" si="35"/>
        <v>0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0" t="s">
        <v>122</v>
      </c>
      <c r="B83" s="10" t="s">
        <v>42</v>
      </c>
      <c r="C83" s="10"/>
      <c r="D83" s="10"/>
      <c r="E83" s="10"/>
      <c r="F83" s="10"/>
      <c r="G83" s="11">
        <v>0</v>
      </c>
      <c r="H83" s="10" t="e">
        <v>#N/A</v>
      </c>
      <c r="I83" s="10" t="s">
        <v>43</v>
      </c>
      <c r="J83" s="10"/>
      <c r="K83" s="10">
        <f t="shared" si="31"/>
        <v>0</v>
      </c>
      <c r="L83" s="10"/>
      <c r="M83" s="10"/>
      <c r="N83" s="10"/>
      <c r="O83" s="10"/>
      <c r="P83" s="10">
        <f t="shared" si="32"/>
        <v>0</v>
      </c>
      <c r="Q83" s="12"/>
      <c r="R83" s="12"/>
      <c r="S83" s="12"/>
      <c r="T83" s="12"/>
      <c r="U83" s="10"/>
      <c r="V83" s="10" t="e">
        <f t="shared" si="33"/>
        <v>#DIV/0!</v>
      </c>
      <c r="W83" s="10" t="e">
        <f t="shared" si="34"/>
        <v>#DIV/0!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 t="s">
        <v>67</v>
      </c>
      <c r="AE83" s="10">
        <f t="shared" si="35"/>
        <v>0</v>
      </c>
      <c r="AF83" s="10">
        <f t="shared" si="3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33</v>
      </c>
      <c r="C84" s="1">
        <v>10.039</v>
      </c>
      <c r="D84" s="1">
        <v>35.280999999999999</v>
      </c>
      <c r="E84" s="1">
        <v>10.744999999999999</v>
      </c>
      <c r="F84" s="1">
        <v>26.664000000000001</v>
      </c>
      <c r="G84" s="6">
        <v>1</v>
      </c>
      <c r="H84" s="1">
        <v>40</v>
      </c>
      <c r="I84" s="1" t="s">
        <v>34</v>
      </c>
      <c r="J84" s="1">
        <v>13.51</v>
      </c>
      <c r="K84" s="1">
        <f t="shared" si="31"/>
        <v>-2.7650000000000006</v>
      </c>
      <c r="L84" s="1"/>
      <c r="M84" s="1"/>
      <c r="N84" s="1">
        <v>10</v>
      </c>
      <c r="O84" s="1"/>
      <c r="P84" s="1">
        <f t="shared" si="32"/>
        <v>2.149</v>
      </c>
      <c r="Q84" s="5"/>
      <c r="R84" s="5">
        <f t="shared" ref="R84:R86" si="39">Q84</f>
        <v>0</v>
      </c>
      <c r="S84" s="5"/>
      <c r="T84" s="5"/>
      <c r="U84" s="1"/>
      <c r="V84" s="1">
        <f t="shared" ref="V84:V86" si="40">(F84+N84+O84+R84)/P84</f>
        <v>17.060958585388555</v>
      </c>
      <c r="W84" s="1">
        <f t="shared" si="34"/>
        <v>17.060958585388555</v>
      </c>
      <c r="X84" s="1">
        <v>3.1616</v>
      </c>
      <c r="Y84" s="1">
        <v>2.8723999999999998</v>
      </c>
      <c r="Z84" s="1">
        <v>3.7450000000000001</v>
      </c>
      <c r="AA84" s="1">
        <v>3.3149999999999999</v>
      </c>
      <c r="AB84" s="1">
        <v>1.579</v>
      </c>
      <c r="AC84" s="1">
        <v>2.1497999999999999</v>
      </c>
      <c r="AD84" s="1"/>
      <c r="AE84" s="1">
        <f t="shared" si="35"/>
        <v>0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33</v>
      </c>
      <c r="C85" s="1">
        <v>83.77</v>
      </c>
      <c r="D85" s="1">
        <v>37.061</v>
      </c>
      <c r="E85" s="1">
        <v>79.789000000000001</v>
      </c>
      <c r="F85" s="1">
        <v>28.533000000000001</v>
      </c>
      <c r="G85" s="6">
        <v>1</v>
      </c>
      <c r="H85" s="1" t="e">
        <v>#N/A</v>
      </c>
      <c r="I85" s="1" t="s">
        <v>34</v>
      </c>
      <c r="J85" s="1">
        <v>81.099999999999994</v>
      </c>
      <c r="K85" s="1">
        <f t="shared" si="31"/>
        <v>-1.3109999999999928</v>
      </c>
      <c r="L85" s="1"/>
      <c r="M85" s="1"/>
      <c r="N85" s="1">
        <v>48.258800000000008</v>
      </c>
      <c r="O85" s="1"/>
      <c r="P85" s="1">
        <f t="shared" si="32"/>
        <v>15.957800000000001</v>
      </c>
      <c r="Q85" s="5">
        <f t="shared" ref="Q85" si="41">11*P85-O85-N85-F85</f>
        <v>98.743999999999986</v>
      </c>
      <c r="R85" s="5">
        <f>Q85-S85</f>
        <v>98.743999999999986</v>
      </c>
      <c r="S85" s="5"/>
      <c r="T85" s="5">
        <v>120</v>
      </c>
      <c r="U85" s="1"/>
      <c r="V85" s="1">
        <f>(F85+N85+O85+R85+S85)/P85</f>
        <v>11</v>
      </c>
      <c r="W85" s="1">
        <f t="shared" si="34"/>
        <v>4.8121796237576611</v>
      </c>
      <c r="X85" s="1">
        <v>11.5374</v>
      </c>
      <c r="Y85" s="1">
        <v>7.0474000000000014</v>
      </c>
      <c r="Z85" s="1">
        <v>10.286199999999999</v>
      </c>
      <c r="AA85" s="1">
        <v>9.2058</v>
      </c>
      <c r="AB85" s="1">
        <v>0.82520000000000004</v>
      </c>
      <c r="AC85" s="1">
        <v>6.3450000000000006</v>
      </c>
      <c r="AD85" s="1"/>
      <c r="AE85" s="1">
        <f t="shared" si="35"/>
        <v>99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9" t="s">
        <v>125</v>
      </c>
      <c r="B86" s="1" t="s">
        <v>42</v>
      </c>
      <c r="C86" s="1"/>
      <c r="D86" s="1"/>
      <c r="E86" s="17">
        <f>E87</f>
        <v>21</v>
      </c>
      <c r="F86" s="17">
        <f>F87</f>
        <v>61</v>
      </c>
      <c r="G86" s="6">
        <v>0.45</v>
      </c>
      <c r="H86" s="1" t="e">
        <v>#N/A</v>
      </c>
      <c r="I86" s="1" t="s">
        <v>34</v>
      </c>
      <c r="J86" s="1"/>
      <c r="K86" s="1">
        <f t="shared" si="31"/>
        <v>21</v>
      </c>
      <c r="L86" s="1"/>
      <c r="M86" s="1"/>
      <c r="N86" s="1">
        <v>43.600000000000009</v>
      </c>
      <c r="O86" s="1"/>
      <c r="P86" s="1">
        <f t="shared" si="32"/>
        <v>4.2</v>
      </c>
      <c r="Q86" s="5"/>
      <c r="R86" s="5">
        <f t="shared" si="39"/>
        <v>0</v>
      </c>
      <c r="S86" s="5"/>
      <c r="T86" s="5"/>
      <c r="U86" s="1"/>
      <c r="V86" s="1">
        <f t="shared" si="40"/>
        <v>24.904761904761905</v>
      </c>
      <c r="W86" s="1">
        <f t="shared" si="34"/>
        <v>24.904761904761905</v>
      </c>
      <c r="X86" s="1">
        <v>10</v>
      </c>
      <c r="Y86" s="1">
        <v>11.2</v>
      </c>
      <c r="Z86" s="1">
        <v>4.8</v>
      </c>
      <c r="AA86" s="1">
        <v>3.6</v>
      </c>
      <c r="AB86" s="1">
        <v>5.8</v>
      </c>
      <c r="AC86" s="1">
        <v>6.4</v>
      </c>
      <c r="AD86" s="1" t="s">
        <v>126</v>
      </c>
      <c r="AE86" s="1">
        <f t="shared" si="35"/>
        <v>0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127</v>
      </c>
      <c r="B87" s="10" t="s">
        <v>42</v>
      </c>
      <c r="C87" s="10">
        <v>11</v>
      </c>
      <c r="D87" s="10">
        <v>80</v>
      </c>
      <c r="E87" s="17">
        <v>21</v>
      </c>
      <c r="F87" s="17">
        <v>61</v>
      </c>
      <c r="G87" s="11">
        <v>0</v>
      </c>
      <c r="H87" s="10" t="e">
        <v>#N/A</v>
      </c>
      <c r="I87" s="10" t="s">
        <v>43</v>
      </c>
      <c r="J87" s="10">
        <v>37</v>
      </c>
      <c r="K87" s="10">
        <f t="shared" si="31"/>
        <v>-16</v>
      </c>
      <c r="L87" s="10"/>
      <c r="M87" s="10"/>
      <c r="N87" s="10"/>
      <c r="O87" s="10"/>
      <c r="P87" s="10">
        <f t="shared" si="32"/>
        <v>4.2</v>
      </c>
      <c r="Q87" s="12"/>
      <c r="R87" s="12"/>
      <c r="S87" s="12"/>
      <c r="T87" s="12"/>
      <c r="U87" s="10"/>
      <c r="V87" s="10">
        <f t="shared" si="33"/>
        <v>14.523809523809524</v>
      </c>
      <c r="W87" s="10">
        <f t="shared" si="34"/>
        <v>14.523809523809524</v>
      </c>
      <c r="X87" s="10">
        <v>10</v>
      </c>
      <c r="Y87" s="10">
        <v>11.2</v>
      </c>
      <c r="Z87" s="10">
        <v>4.8</v>
      </c>
      <c r="AA87" s="10">
        <v>3.6</v>
      </c>
      <c r="AB87" s="10">
        <v>5.8</v>
      </c>
      <c r="AC87" s="10">
        <v>6.4</v>
      </c>
      <c r="AD87" s="10" t="s">
        <v>128</v>
      </c>
      <c r="AE87" s="10">
        <f t="shared" si="35"/>
        <v>0</v>
      </c>
      <c r="AF87" s="10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9" t="s">
        <v>129</v>
      </c>
      <c r="B88" s="1" t="s">
        <v>33</v>
      </c>
      <c r="C88" s="1">
        <v>310.07</v>
      </c>
      <c r="D88" s="1">
        <v>65.031000000000006</v>
      </c>
      <c r="E88" s="1">
        <v>198.69</v>
      </c>
      <c r="F88" s="1">
        <v>146.88300000000001</v>
      </c>
      <c r="G88" s="6">
        <v>1</v>
      </c>
      <c r="H88" s="1">
        <v>50</v>
      </c>
      <c r="I88" s="1" t="s">
        <v>34</v>
      </c>
      <c r="J88" s="1">
        <v>186.8</v>
      </c>
      <c r="K88" s="1">
        <f t="shared" si="31"/>
        <v>11.889999999999986</v>
      </c>
      <c r="L88" s="1"/>
      <c r="M88" s="1"/>
      <c r="N88" s="1">
        <v>140.92060000000009</v>
      </c>
      <c r="O88" s="1"/>
      <c r="P88" s="1">
        <f t="shared" si="32"/>
        <v>39.738</v>
      </c>
      <c r="Q88" s="5">
        <f>11*P88-O88-N88-F88</f>
        <v>149.31439999999989</v>
      </c>
      <c r="R88" s="5">
        <f>Q88-S88</f>
        <v>149.31439999999989</v>
      </c>
      <c r="S88" s="5"/>
      <c r="T88" s="5">
        <v>149</v>
      </c>
      <c r="U88" s="1"/>
      <c r="V88" s="1">
        <f>(F88+N88+O88+R88+S88)/P88</f>
        <v>10.999999999999998</v>
      </c>
      <c r="W88" s="1">
        <f t="shared" si="34"/>
        <v>7.2425285620816364</v>
      </c>
      <c r="X88" s="1">
        <v>34.181199999999997</v>
      </c>
      <c r="Y88" s="1">
        <v>29.6328</v>
      </c>
      <c r="Z88" s="1">
        <v>32.4876</v>
      </c>
      <c r="AA88" s="1">
        <v>37.708199999999998</v>
      </c>
      <c r="AB88" s="1">
        <v>40.982799999999997</v>
      </c>
      <c r="AC88" s="1">
        <v>41.290399999999998</v>
      </c>
      <c r="AD88" s="1"/>
      <c r="AE88" s="1">
        <f t="shared" si="35"/>
        <v>149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130</v>
      </c>
      <c r="B89" s="1" t="s">
        <v>33</v>
      </c>
      <c r="C89" s="1">
        <v>57.451999999999998</v>
      </c>
      <c r="D89" s="1"/>
      <c r="E89" s="1">
        <v>27.417000000000002</v>
      </c>
      <c r="F89" s="1">
        <v>23.353000000000002</v>
      </c>
      <c r="G89" s="6">
        <v>1</v>
      </c>
      <c r="H89" s="1">
        <v>50</v>
      </c>
      <c r="I89" s="1" t="s">
        <v>34</v>
      </c>
      <c r="J89" s="1">
        <v>27.3</v>
      </c>
      <c r="K89" s="1">
        <f t="shared" si="31"/>
        <v>0.11700000000000088</v>
      </c>
      <c r="L89" s="1"/>
      <c r="M89" s="1"/>
      <c r="N89" s="1">
        <v>0</v>
      </c>
      <c r="O89" s="1"/>
      <c r="P89" s="1">
        <f t="shared" si="32"/>
        <v>5.4834000000000005</v>
      </c>
      <c r="Q89" s="5">
        <f t="shared" ref="Q89" si="42">11*P89-O89-N89-F89</f>
        <v>36.964400000000005</v>
      </c>
      <c r="R89" s="5">
        <v>0</v>
      </c>
      <c r="S89" s="5"/>
      <c r="T89" s="5">
        <v>0</v>
      </c>
      <c r="U89" s="1" t="s">
        <v>170</v>
      </c>
      <c r="V89" s="1">
        <f t="shared" ref="V89:V92" si="43">(F89+N89+O89+R89)/P89</f>
        <v>4.2588539956961009</v>
      </c>
      <c r="W89" s="1">
        <f t="shared" si="34"/>
        <v>4.2588539956961009</v>
      </c>
      <c r="X89" s="1">
        <v>4.3428000000000004</v>
      </c>
      <c r="Y89" s="1">
        <v>4.0575999999999999</v>
      </c>
      <c r="Z89" s="1">
        <v>5.9079999999999986</v>
      </c>
      <c r="AA89" s="1">
        <v>5.3582000000000001</v>
      </c>
      <c r="AB89" s="1">
        <v>1.3142</v>
      </c>
      <c r="AC89" s="1">
        <v>3.222399999999999</v>
      </c>
      <c r="AD89" s="1" t="s">
        <v>171</v>
      </c>
      <c r="AE89" s="1">
        <f t="shared" si="35"/>
        <v>0</v>
      </c>
      <c r="AF89" s="1">
        <f t="shared" si="3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9" t="s">
        <v>131</v>
      </c>
      <c r="B90" s="1" t="s">
        <v>42</v>
      </c>
      <c r="C90" s="1">
        <v>923</v>
      </c>
      <c r="D90" s="1">
        <v>558</v>
      </c>
      <c r="E90" s="1">
        <v>697</v>
      </c>
      <c r="F90" s="1">
        <v>600</v>
      </c>
      <c r="G90" s="6">
        <v>0.4</v>
      </c>
      <c r="H90" s="1">
        <v>40</v>
      </c>
      <c r="I90" s="1" t="s">
        <v>34</v>
      </c>
      <c r="J90" s="1">
        <v>689</v>
      </c>
      <c r="K90" s="1">
        <f t="shared" si="31"/>
        <v>8</v>
      </c>
      <c r="L90" s="1"/>
      <c r="M90" s="1"/>
      <c r="N90" s="1">
        <v>289.2</v>
      </c>
      <c r="O90" s="1"/>
      <c r="P90" s="1">
        <f t="shared" si="32"/>
        <v>139.4</v>
      </c>
      <c r="Q90" s="5">
        <f t="shared" ref="Q90:Q91" si="44">10.5*P90-O90-N90-F90</f>
        <v>574.5</v>
      </c>
      <c r="R90" s="5">
        <f t="shared" ref="R90:R91" si="45">Q90-S90</f>
        <v>574.5</v>
      </c>
      <c r="S90" s="5"/>
      <c r="T90" s="5">
        <v>644</v>
      </c>
      <c r="U90" s="1"/>
      <c r="V90" s="1">
        <f t="shared" ref="V90:V91" si="46">(F90+N90+O90+R90+S90)/P90</f>
        <v>10.5</v>
      </c>
      <c r="W90" s="1">
        <f t="shared" si="34"/>
        <v>6.3787661406025826</v>
      </c>
      <c r="X90" s="1">
        <v>122.8</v>
      </c>
      <c r="Y90" s="1">
        <v>117.6</v>
      </c>
      <c r="Z90" s="1">
        <v>122.4</v>
      </c>
      <c r="AA90" s="1">
        <v>121.2</v>
      </c>
      <c r="AB90" s="1">
        <v>101</v>
      </c>
      <c r="AC90" s="1">
        <v>100.4</v>
      </c>
      <c r="AD90" s="1"/>
      <c r="AE90" s="1">
        <f t="shared" si="35"/>
        <v>230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9" t="s">
        <v>132</v>
      </c>
      <c r="B91" s="1" t="s">
        <v>42</v>
      </c>
      <c r="C91" s="1">
        <v>739</v>
      </c>
      <c r="D91" s="1">
        <v>386</v>
      </c>
      <c r="E91" s="1">
        <v>533</v>
      </c>
      <c r="F91" s="1">
        <v>462</v>
      </c>
      <c r="G91" s="6">
        <v>0.4</v>
      </c>
      <c r="H91" s="1">
        <v>40</v>
      </c>
      <c r="I91" s="1" t="s">
        <v>34</v>
      </c>
      <c r="J91" s="1">
        <v>529</v>
      </c>
      <c r="K91" s="1">
        <f t="shared" si="31"/>
        <v>4</v>
      </c>
      <c r="L91" s="1"/>
      <c r="M91" s="1"/>
      <c r="N91" s="1">
        <v>202.39999999999989</v>
      </c>
      <c r="O91" s="1"/>
      <c r="P91" s="1">
        <f t="shared" si="32"/>
        <v>106.6</v>
      </c>
      <c r="Q91" s="5">
        <f t="shared" si="44"/>
        <v>454.90000000000009</v>
      </c>
      <c r="R91" s="5">
        <f t="shared" si="45"/>
        <v>454.90000000000009</v>
      </c>
      <c r="S91" s="5"/>
      <c r="T91" s="5">
        <v>508</v>
      </c>
      <c r="U91" s="1"/>
      <c r="V91" s="1">
        <f t="shared" si="46"/>
        <v>10.5</v>
      </c>
      <c r="W91" s="1">
        <f t="shared" si="34"/>
        <v>6.2326454033771101</v>
      </c>
      <c r="X91" s="1">
        <v>91.2</v>
      </c>
      <c r="Y91" s="1">
        <v>89.4</v>
      </c>
      <c r="Z91" s="1">
        <v>94.6</v>
      </c>
      <c r="AA91" s="1">
        <v>95.8</v>
      </c>
      <c r="AB91" s="1">
        <v>94</v>
      </c>
      <c r="AC91" s="1">
        <v>88.6</v>
      </c>
      <c r="AD91" s="1"/>
      <c r="AE91" s="1">
        <f t="shared" si="35"/>
        <v>182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9" t="s">
        <v>133</v>
      </c>
      <c r="B92" s="1" t="s">
        <v>42</v>
      </c>
      <c r="C92" s="1"/>
      <c r="D92" s="1"/>
      <c r="E92" s="17">
        <f>E110</f>
        <v>5</v>
      </c>
      <c r="F92" s="17">
        <f>F110</f>
        <v>15</v>
      </c>
      <c r="G92" s="6">
        <v>0.45</v>
      </c>
      <c r="H92" s="1" t="e">
        <v>#N/A</v>
      </c>
      <c r="I92" s="1" t="s">
        <v>34</v>
      </c>
      <c r="J92" s="1"/>
      <c r="K92" s="1">
        <f t="shared" si="31"/>
        <v>5</v>
      </c>
      <c r="L92" s="1"/>
      <c r="M92" s="1"/>
      <c r="N92" s="1">
        <v>0</v>
      </c>
      <c r="O92" s="1"/>
      <c r="P92" s="1">
        <f t="shared" si="32"/>
        <v>1</v>
      </c>
      <c r="Q92" s="5"/>
      <c r="R92" s="5">
        <f t="shared" ref="R92" si="47">Q92</f>
        <v>0</v>
      </c>
      <c r="S92" s="5"/>
      <c r="T92" s="5"/>
      <c r="U92" s="1"/>
      <c r="V92" s="1">
        <f t="shared" si="43"/>
        <v>15</v>
      </c>
      <c r="W92" s="1">
        <f t="shared" si="34"/>
        <v>15</v>
      </c>
      <c r="X92" s="1">
        <v>0.8</v>
      </c>
      <c r="Y92" s="1">
        <v>1</v>
      </c>
      <c r="Z92" s="1">
        <v>2</v>
      </c>
      <c r="AA92" s="1">
        <v>1.4</v>
      </c>
      <c r="AB92" s="1">
        <v>0.6</v>
      </c>
      <c r="AC92" s="1">
        <v>0.6</v>
      </c>
      <c r="AD92" s="1" t="s">
        <v>134</v>
      </c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135</v>
      </c>
      <c r="B93" s="10" t="s">
        <v>42</v>
      </c>
      <c r="C93" s="10"/>
      <c r="D93" s="10"/>
      <c r="E93" s="10"/>
      <c r="F93" s="10"/>
      <c r="G93" s="11">
        <v>0</v>
      </c>
      <c r="H93" s="10" t="e">
        <v>#N/A</v>
      </c>
      <c r="I93" s="10" t="s">
        <v>43</v>
      </c>
      <c r="J93" s="10"/>
      <c r="K93" s="10">
        <f t="shared" si="31"/>
        <v>0</v>
      </c>
      <c r="L93" s="10"/>
      <c r="M93" s="10"/>
      <c r="N93" s="10"/>
      <c r="O93" s="10"/>
      <c r="P93" s="10">
        <f t="shared" si="32"/>
        <v>0</v>
      </c>
      <c r="Q93" s="12"/>
      <c r="R93" s="12"/>
      <c r="S93" s="12"/>
      <c r="T93" s="12"/>
      <c r="U93" s="10"/>
      <c r="V93" s="10" t="e">
        <f t="shared" si="33"/>
        <v>#DIV/0!</v>
      </c>
      <c r="W93" s="10" t="e">
        <f t="shared" si="34"/>
        <v>#DIV/0!</v>
      </c>
      <c r="X93" s="10">
        <v>0</v>
      </c>
      <c r="Y93" s="10">
        <v>0.4</v>
      </c>
      <c r="Z93" s="10">
        <v>0.4</v>
      </c>
      <c r="AA93" s="10">
        <v>0</v>
      </c>
      <c r="AB93" s="10">
        <v>0</v>
      </c>
      <c r="AC93" s="10">
        <v>0</v>
      </c>
      <c r="AD93" s="10"/>
      <c r="AE93" s="10">
        <f t="shared" si="35"/>
        <v>0</v>
      </c>
      <c r="AF93" s="10">
        <f t="shared" si="3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136</v>
      </c>
      <c r="B94" s="10" t="s">
        <v>42</v>
      </c>
      <c r="C94" s="10">
        <v>27</v>
      </c>
      <c r="D94" s="10"/>
      <c r="E94" s="10">
        <v>-1</v>
      </c>
      <c r="F94" s="10">
        <v>26</v>
      </c>
      <c r="G94" s="11">
        <v>0</v>
      </c>
      <c r="H94" s="10" t="e">
        <v>#N/A</v>
      </c>
      <c r="I94" s="10" t="s">
        <v>43</v>
      </c>
      <c r="J94" s="10">
        <v>3</v>
      </c>
      <c r="K94" s="10">
        <f t="shared" si="31"/>
        <v>-4</v>
      </c>
      <c r="L94" s="10"/>
      <c r="M94" s="10"/>
      <c r="N94" s="10"/>
      <c r="O94" s="10"/>
      <c r="P94" s="10">
        <f t="shared" si="32"/>
        <v>-0.2</v>
      </c>
      <c r="Q94" s="12"/>
      <c r="R94" s="12"/>
      <c r="S94" s="12"/>
      <c r="T94" s="12"/>
      <c r="U94" s="10"/>
      <c r="V94" s="10">
        <f t="shared" si="33"/>
        <v>-130</v>
      </c>
      <c r="W94" s="10">
        <f t="shared" si="34"/>
        <v>-130</v>
      </c>
      <c r="X94" s="10">
        <v>0.2</v>
      </c>
      <c r="Y94" s="10">
        <v>0.6</v>
      </c>
      <c r="Z94" s="10">
        <v>1.8</v>
      </c>
      <c r="AA94" s="10">
        <v>1.8</v>
      </c>
      <c r="AB94" s="10">
        <v>1.6</v>
      </c>
      <c r="AC94" s="10">
        <v>1.4</v>
      </c>
      <c r="AD94" s="13" t="s">
        <v>100</v>
      </c>
      <c r="AE94" s="10">
        <f t="shared" si="35"/>
        <v>0</v>
      </c>
      <c r="AF94" s="10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137</v>
      </c>
      <c r="B95" s="10" t="s">
        <v>42</v>
      </c>
      <c r="C95" s="10"/>
      <c r="D95" s="10"/>
      <c r="E95" s="10"/>
      <c r="F95" s="10"/>
      <c r="G95" s="11">
        <v>0</v>
      </c>
      <c r="H95" s="10" t="e">
        <v>#N/A</v>
      </c>
      <c r="I95" s="10" t="s">
        <v>43</v>
      </c>
      <c r="J95" s="10"/>
      <c r="K95" s="10">
        <f t="shared" si="31"/>
        <v>0</v>
      </c>
      <c r="L95" s="10"/>
      <c r="M95" s="10"/>
      <c r="N95" s="10"/>
      <c r="O95" s="10"/>
      <c r="P95" s="10">
        <f t="shared" si="32"/>
        <v>0</v>
      </c>
      <c r="Q95" s="12"/>
      <c r="R95" s="12"/>
      <c r="S95" s="12"/>
      <c r="T95" s="12"/>
      <c r="U95" s="10"/>
      <c r="V95" s="10" t="e">
        <f t="shared" si="33"/>
        <v>#DIV/0!</v>
      </c>
      <c r="W95" s="10" t="e">
        <f t="shared" si="34"/>
        <v>#DIV/0!</v>
      </c>
      <c r="X95" s="10">
        <v>0</v>
      </c>
      <c r="Y95" s="10">
        <v>1.8</v>
      </c>
      <c r="Z95" s="10">
        <v>2.2000000000000002</v>
      </c>
      <c r="AA95" s="10">
        <v>0.4</v>
      </c>
      <c r="AB95" s="10">
        <v>0</v>
      </c>
      <c r="AC95" s="10">
        <v>0</v>
      </c>
      <c r="AD95" s="10"/>
      <c r="AE95" s="10">
        <f t="shared" si="35"/>
        <v>0</v>
      </c>
      <c r="AF95" s="10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138</v>
      </c>
      <c r="B96" s="10" t="s">
        <v>42</v>
      </c>
      <c r="C96" s="10"/>
      <c r="D96" s="10"/>
      <c r="E96" s="10"/>
      <c r="F96" s="10"/>
      <c r="G96" s="11">
        <v>0</v>
      </c>
      <c r="H96" s="10" t="e">
        <v>#N/A</v>
      </c>
      <c r="I96" s="10" t="s">
        <v>43</v>
      </c>
      <c r="J96" s="10"/>
      <c r="K96" s="10">
        <f t="shared" si="31"/>
        <v>0</v>
      </c>
      <c r="L96" s="10"/>
      <c r="M96" s="10"/>
      <c r="N96" s="10"/>
      <c r="O96" s="10"/>
      <c r="P96" s="10">
        <f t="shared" si="32"/>
        <v>0</v>
      </c>
      <c r="Q96" s="12"/>
      <c r="R96" s="12"/>
      <c r="S96" s="12"/>
      <c r="T96" s="12"/>
      <c r="U96" s="10"/>
      <c r="V96" s="10" t="e">
        <f t="shared" si="33"/>
        <v>#DIV/0!</v>
      </c>
      <c r="W96" s="10" t="e">
        <f t="shared" si="34"/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/>
      <c r="AE96" s="10">
        <f t="shared" si="35"/>
        <v>0</v>
      </c>
      <c r="AF96" s="10">
        <f t="shared" si="3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9" t="s">
        <v>139</v>
      </c>
      <c r="B97" s="1" t="s">
        <v>42</v>
      </c>
      <c r="C97" s="1">
        <v>156</v>
      </c>
      <c r="D97" s="1">
        <v>54</v>
      </c>
      <c r="E97" s="1">
        <v>84</v>
      </c>
      <c r="F97" s="1">
        <v>99</v>
      </c>
      <c r="G97" s="6">
        <v>0.4</v>
      </c>
      <c r="H97" s="1">
        <v>40</v>
      </c>
      <c r="I97" s="1" t="s">
        <v>34</v>
      </c>
      <c r="J97" s="1">
        <v>85</v>
      </c>
      <c r="K97" s="1">
        <f t="shared" si="31"/>
        <v>-1</v>
      </c>
      <c r="L97" s="1"/>
      <c r="M97" s="1"/>
      <c r="N97" s="1">
        <v>45.599999999999987</v>
      </c>
      <c r="O97" s="1"/>
      <c r="P97" s="1">
        <f t="shared" si="32"/>
        <v>16.8</v>
      </c>
      <c r="Q97" s="5">
        <f t="shared" ref="Q97:Q98" si="48">11*P97-O97-N97-F97</f>
        <v>40.200000000000017</v>
      </c>
      <c r="R97" s="5">
        <v>0</v>
      </c>
      <c r="S97" s="5"/>
      <c r="T97" s="5">
        <v>0</v>
      </c>
      <c r="U97" s="1" t="s">
        <v>170</v>
      </c>
      <c r="V97" s="1">
        <f t="shared" ref="V97:V99" si="49">(F97+N97+O97+R97)/P97</f>
        <v>8.6071428571428559</v>
      </c>
      <c r="W97" s="1">
        <f t="shared" si="34"/>
        <v>8.6071428571428559</v>
      </c>
      <c r="X97" s="1">
        <v>17.2</v>
      </c>
      <c r="Y97" s="1">
        <v>16</v>
      </c>
      <c r="Z97" s="1">
        <v>18.600000000000001</v>
      </c>
      <c r="AA97" s="1">
        <v>21.4</v>
      </c>
      <c r="AB97" s="1">
        <v>24.8</v>
      </c>
      <c r="AC97" s="1">
        <v>21.8</v>
      </c>
      <c r="AD97" s="1" t="s">
        <v>171</v>
      </c>
      <c r="AE97" s="1">
        <f t="shared" si="35"/>
        <v>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9" t="s">
        <v>140</v>
      </c>
      <c r="B98" s="1" t="s">
        <v>33</v>
      </c>
      <c r="C98" s="1">
        <v>153.84100000000001</v>
      </c>
      <c r="D98" s="1">
        <v>165.721</v>
      </c>
      <c r="E98" s="1">
        <v>150.19300000000001</v>
      </c>
      <c r="F98" s="1">
        <v>130.553</v>
      </c>
      <c r="G98" s="6">
        <v>1</v>
      </c>
      <c r="H98" s="1">
        <v>40</v>
      </c>
      <c r="I98" s="1" t="s">
        <v>34</v>
      </c>
      <c r="J98" s="1">
        <v>138.4</v>
      </c>
      <c r="K98" s="1">
        <f t="shared" si="31"/>
        <v>11.793000000000006</v>
      </c>
      <c r="L98" s="1"/>
      <c r="M98" s="1"/>
      <c r="N98" s="1">
        <v>40.265400000000028</v>
      </c>
      <c r="O98" s="1"/>
      <c r="P98" s="1">
        <f t="shared" si="32"/>
        <v>30.038600000000002</v>
      </c>
      <c r="Q98" s="5">
        <f t="shared" si="48"/>
        <v>159.60620000000006</v>
      </c>
      <c r="R98" s="5">
        <f>Q98-S98</f>
        <v>159.60620000000006</v>
      </c>
      <c r="S98" s="5"/>
      <c r="T98" s="5">
        <v>40</v>
      </c>
      <c r="U98" s="1"/>
      <c r="V98" s="1">
        <f>(F98+N98+O98+R98+S98)/P98</f>
        <v>11.000000000000002</v>
      </c>
      <c r="W98" s="1">
        <f t="shared" si="34"/>
        <v>5.686629869567823</v>
      </c>
      <c r="X98" s="1">
        <v>24.4254</v>
      </c>
      <c r="Y98" s="1">
        <v>24.715599999999998</v>
      </c>
      <c r="Z98" s="1">
        <v>26.529399999999999</v>
      </c>
      <c r="AA98" s="1">
        <v>21.502600000000001</v>
      </c>
      <c r="AB98" s="1">
        <v>17.037600000000001</v>
      </c>
      <c r="AC98" s="1">
        <v>20.118600000000001</v>
      </c>
      <c r="AD98" s="1"/>
      <c r="AE98" s="1">
        <f t="shared" si="35"/>
        <v>160</v>
      </c>
      <c r="AF98" s="1">
        <f t="shared" si="3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9" t="s">
        <v>141</v>
      </c>
      <c r="B99" s="1" t="s">
        <v>33</v>
      </c>
      <c r="C99" s="1">
        <v>71.751999999999995</v>
      </c>
      <c r="D99" s="1">
        <v>145.505</v>
      </c>
      <c r="E99" s="1">
        <v>73.665999999999997</v>
      </c>
      <c r="F99" s="1">
        <v>110.45699999999999</v>
      </c>
      <c r="G99" s="6">
        <v>1</v>
      </c>
      <c r="H99" s="1">
        <v>40</v>
      </c>
      <c r="I99" s="1" t="s">
        <v>34</v>
      </c>
      <c r="J99" s="1">
        <v>73.3</v>
      </c>
      <c r="K99" s="1">
        <f t="shared" si="31"/>
        <v>0.36599999999999966</v>
      </c>
      <c r="L99" s="1"/>
      <c r="M99" s="1"/>
      <c r="N99" s="1">
        <v>49.583199999999962</v>
      </c>
      <c r="O99" s="1"/>
      <c r="P99" s="1">
        <f t="shared" si="32"/>
        <v>14.7332</v>
      </c>
      <c r="Q99" s="5"/>
      <c r="R99" s="5">
        <f t="shared" ref="R99" si="50">Q99</f>
        <v>0</v>
      </c>
      <c r="S99" s="5"/>
      <c r="T99" s="5"/>
      <c r="U99" s="1"/>
      <c r="V99" s="1">
        <f t="shared" si="49"/>
        <v>10.862555317242688</v>
      </c>
      <c r="W99" s="1">
        <f t="shared" si="34"/>
        <v>10.862555317242688</v>
      </c>
      <c r="X99" s="1">
        <v>17.941800000000001</v>
      </c>
      <c r="Y99" s="1">
        <v>16.139399999999998</v>
      </c>
      <c r="Z99" s="1">
        <v>15.813000000000001</v>
      </c>
      <c r="AA99" s="1">
        <v>17.286999999999999</v>
      </c>
      <c r="AB99" s="1">
        <v>13.590999999999999</v>
      </c>
      <c r="AC99" s="1">
        <v>11.3048</v>
      </c>
      <c r="AD99" s="1"/>
      <c r="AE99" s="1">
        <f t="shared" si="35"/>
        <v>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4" t="s">
        <v>142</v>
      </c>
      <c r="B100" s="14" t="s">
        <v>42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34</v>
      </c>
      <c r="J100" s="14"/>
      <c r="K100" s="14">
        <f t="shared" si="31"/>
        <v>0</v>
      </c>
      <c r="L100" s="14"/>
      <c r="M100" s="14"/>
      <c r="N100" s="14"/>
      <c r="O100" s="14"/>
      <c r="P100" s="14">
        <f t="shared" si="32"/>
        <v>0</v>
      </c>
      <c r="Q100" s="16"/>
      <c r="R100" s="16"/>
      <c r="S100" s="16"/>
      <c r="T100" s="16"/>
      <c r="U100" s="14"/>
      <c r="V100" s="14" t="e">
        <f t="shared" si="33"/>
        <v>#DIV/0!</v>
      </c>
      <c r="W100" s="14" t="e">
        <f t="shared" si="34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 t="s">
        <v>51</v>
      </c>
      <c r="AE100" s="14">
        <f t="shared" si="35"/>
        <v>0</v>
      </c>
      <c r="AF100" s="14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4" t="s">
        <v>143</v>
      </c>
      <c r="B101" s="14" t="s">
        <v>42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34</v>
      </c>
      <c r="J101" s="14"/>
      <c r="K101" s="14">
        <f t="shared" si="31"/>
        <v>0</v>
      </c>
      <c r="L101" s="14"/>
      <c r="M101" s="14"/>
      <c r="N101" s="14"/>
      <c r="O101" s="14"/>
      <c r="P101" s="14">
        <f t="shared" si="32"/>
        <v>0</v>
      </c>
      <c r="Q101" s="16"/>
      <c r="R101" s="16"/>
      <c r="S101" s="16"/>
      <c r="T101" s="16"/>
      <c r="U101" s="14"/>
      <c r="V101" s="14" t="e">
        <f t="shared" si="33"/>
        <v>#DIV/0!</v>
      </c>
      <c r="W101" s="14" t="e">
        <f t="shared" si="34"/>
        <v>#DIV/0!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 t="s">
        <v>51</v>
      </c>
      <c r="AE101" s="14">
        <f t="shared" si="35"/>
        <v>0</v>
      </c>
      <c r="AF101" s="14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9" t="s">
        <v>144</v>
      </c>
      <c r="B102" s="1" t="s">
        <v>42</v>
      </c>
      <c r="C102" s="1"/>
      <c r="D102" s="1"/>
      <c r="E102" s="17">
        <f>E108</f>
        <v>24</v>
      </c>
      <c r="F102" s="17">
        <f>F108</f>
        <v>36</v>
      </c>
      <c r="G102" s="6">
        <v>0.4</v>
      </c>
      <c r="H102" s="1" t="e">
        <v>#N/A</v>
      </c>
      <c r="I102" s="1" t="s">
        <v>34</v>
      </c>
      <c r="J102" s="1"/>
      <c r="K102" s="1">
        <f t="shared" ref="K102:K121" si="51">E102-J102</f>
        <v>24</v>
      </c>
      <c r="L102" s="1"/>
      <c r="M102" s="1"/>
      <c r="N102" s="1">
        <v>15.40000000000002</v>
      </c>
      <c r="O102" s="1"/>
      <c r="P102" s="1">
        <f t="shared" si="32"/>
        <v>4.8</v>
      </c>
      <c r="Q102" s="5"/>
      <c r="R102" s="5">
        <f>Q102</f>
        <v>0</v>
      </c>
      <c r="S102" s="5"/>
      <c r="T102" s="5"/>
      <c r="U102" s="1"/>
      <c r="V102" s="1">
        <f>(F102+N102+O102+R102)/P102</f>
        <v>10.708333333333337</v>
      </c>
      <c r="W102" s="1">
        <f t="shared" si="34"/>
        <v>10.708333333333337</v>
      </c>
      <c r="X102" s="1">
        <v>5.4</v>
      </c>
      <c r="Y102" s="1">
        <v>4.5999999999999996</v>
      </c>
      <c r="Z102" s="1">
        <v>3.6</v>
      </c>
      <c r="AA102" s="1">
        <v>4</v>
      </c>
      <c r="AB102" s="1">
        <v>3.2</v>
      </c>
      <c r="AC102" s="1">
        <v>5</v>
      </c>
      <c r="AD102" s="1" t="s">
        <v>145</v>
      </c>
      <c r="AE102" s="1">
        <f t="shared" si="35"/>
        <v>0</v>
      </c>
      <c r="AF102" s="1">
        <f t="shared" si="36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4" t="s">
        <v>146</v>
      </c>
      <c r="B103" s="14" t="s">
        <v>42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34</v>
      </c>
      <c r="J103" s="14"/>
      <c r="K103" s="14">
        <f t="shared" si="51"/>
        <v>0</v>
      </c>
      <c r="L103" s="14"/>
      <c r="M103" s="14"/>
      <c r="N103" s="14"/>
      <c r="O103" s="14"/>
      <c r="P103" s="14">
        <f t="shared" si="32"/>
        <v>0</v>
      </c>
      <c r="Q103" s="16"/>
      <c r="R103" s="16"/>
      <c r="S103" s="16"/>
      <c r="T103" s="16"/>
      <c r="U103" s="14"/>
      <c r="V103" s="14" t="e">
        <f t="shared" si="33"/>
        <v>#DIV/0!</v>
      </c>
      <c r="W103" s="14" t="e">
        <f t="shared" si="34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 t="s">
        <v>51</v>
      </c>
      <c r="AE103" s="14">
        <f t="shared" si="35"/>
        <v>0</v>
      </c>
      <c r="AF103" s="14">
        <f t="shared" si="3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147</v>
      </c>
      <c r="B104" s="1" t="s">
        <v>42</v>
      </c>
      <c r="C104" s="1">
        <v>23</v>
      </c>
      <c r="D104" s="1"/>
      <c r="E104" s="1">
        <v>3</v>
      </c>
      <c r="F104" s="1">
        <v>20</v>
      </c>
      <c r="G104" s="6">
        <v>0.6</v>
      </c>
      <c r="H104" s="1" t="e">
        <v>#N/A</v>
      </c>
      <c r="I104" s="1" t="s">
        <v>34</v>
      </c>
      <c r="J104" s="1">
        <v>3</v>
      </c>
      <c r="K104" s="1">
        <f t="shared" si="51"/>
        <v>0</v>
      </c>
      <c r="L104" s="1"/>
      <c r="M104" s="1"/>
      <c r="N104" s="1">
        <v>0</v>
      </c>
      <c r="O104" s="1"/>
      <c r="P104" s="1">
        <f t="shared" si="32"/>
        <v>0.6</v>
      </c>
      <c r="Q104" s="5"/>
      <c r="R104" s="5">
        <f>Q104</f>
        <v>0</v>
      </c>
      <c r="S104" s="5"/>
      <c r="T104" s="5"/>
      <c r="U104" s="1"/>
      <c r="V104" s="1">
        <f>(F104+N104+O104+R104)/P104</f>
        <v>33.333333333333336</v>
      </c>
      <c r="W104" s="1">
        <f t="shared" si="34"/>
        <v>33.333333333333336</v>
      </c>
      <c r="X104" s="1">
        <v>1</v>
      </c>
      <c r="Y104" s="1">
        <v>0.6</v>
      </c>
      <c r="Z104" s="1">
        <v>0.8</v>
      </c>
      <c r="AA104" s="1">
        <v>0.8</v>
      </c>
      <c r="AB104" s="1">
        <v>1</v>
      </c>
      <c r="AC104" s="1">
        <v>1</v>
      </c>
      <c r="AD104" s="13" t="s">
        <v>100</v>
      </c>
      <c r="AE104" s="1">
        <f t="shared" si="35"/>
        <v>0</v>
      </c>
      <c r="AF104" s="1">
        <f t="shared" si="36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4" t="s">
        <v>148</v>
      </c>
      <c r="B105" s="14" t="s">
        <v>42</v>
      </c>
      <c r="C105" s="14"/>
      <c r="D105" s="14"/>
      <c r="E105" s="14"/>
      <c r="F105" s="14"/>
      <c r="G105" s="15">
        <v>0</v>
      </c>
      <c r="H105" s="14" t="e">
        <v>#N/A</v>
      </c>
      <c r="I105" s="14" t="s">
        <v>34</v>
      </c>
      <c r="J105" s="14"/>
      <c r="K105" s="14">
        <f t="shared" si="51"/>
        <v>0</v>
      </c>
      <c r="L105" s="14"/>
      <c r="M105" s="14"/>
      <c r="N105" s="14"/>
      <c r="O105" s="14"/>
      <c r="P105" s="14">
        <f t="shared" si="32"/>
        <v>0</v>
      </c>
      <c r="Q105" s="16"/>
      <c r="R105" s="16"/>
      <c r="S105" s="16"/>
      <c r="T105" s="16"/>
      <c r="U105" s="14"/>
      <c r="V105" s="14" t="e">
        <f t="shared" si="33"/>
        <v>#DIV/0!</v>
      </c>
      <c r="W105" s="14" t="e">
        <f t="shared" si="34"/>
        <v>#DIV/0!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 t="s">
        <v>51</v>
      </c>
      <c r="AE105" s="14">
        <f t="shared" si="35"/>
        <v>0</v>
      </c>
      <c r="AF105" s="14">
        <f t="shared" si="3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4" t="s">
        <v>149</v>
      </c>
      <c r="B106" s="14" t="s">
        <v>42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34</v>
      </c>
      <c r="J106" s="14"/>
      <c r="K106" s="14">
        <f t="shared" si="51"/>
        <v>0</v>
      </c>
      <c r="L106" s="14"/>
      <c r="M106" s="14"/>
      <c r="N106" s="14"/>
      <c r="O106" s="14"/>
      <c r="P106" s="14">
        <f t="shared" si="32"/>
        <v>0</v>
      </c>
      <c r="Q106" s="16"/>
      <c r="R106" s="16"/>
      <c r="S106" s="16"/>
      <c r="T106" s="16"/>
      <c r="U106" s="14"/>
      <c r="V106" s="14" t="e">
        <f t="shared" si="33"/>
        <v>#DIV/0!</v>
      </c>
      <c r="W106" s="14" t="e">
        <f t="shared" si="34"/>
        <v>#DIV/0!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 t="s">
        <v>51</v>
      </c>
      <c r="AE106" s="14">
        <f t="shared" si="35"/>
        <v>0</v>
      </c>
      <c r="AF106" s="14">
        <f t="shared" si="36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4" t="s">
        <v>150</v>
      </c>
      <c r="B107" s="14" t="s">
        <v>33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34</v>
      </c>
      <c r="J107" s="14"/>
      <c r="K107" s="14">
        <f t="shared" si="51"/>
        <v>0</v>
      </c>
      <c r="L107" s="14"/>
      <c r="M107" s="14"/>
      <c r="N107" s="14"/>
      <c r="O107" s="14"/>
      <c r="P107" s="14">
        <f t="shared" si="32"/>
        <v>0</v>
      </c>
      <c r="Q107" s="16"/>
      <c r="R107" s="16"/>
      <c r="S107" s="16"/>
      <c r="T107" s="16"/>
      <c r="U107" s="14"/>
      <c r="V107" s="14" t="e">
        <f t="shared" si="33"/>
        <v>#DIV/0!</v>
      </c>
      <c r="W107" s="14" t="e">
        <f t="shared" si="34"/>
        <v>#DIV/0!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 t="s">
        <v>51</v>
      </c>
      <c r="AE107" s="14">
        <f t="shared" si="35"/>
        <v>0</v>
      </c>
      <c r="AF107" s="14">
        <f t="shared" si="36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151</v>
      </c>
      <c r="B108" s="10" t="s">
        <v>42</v>
      </c>
      <c r="C108" s="10">
        <v>17</v>
      </c>
      <c r="D108" s="10">
        <v>54</v>
      </c>
      <c r="E108" s="17">
        <v>24</v>
      </c>
      <c r="F108" s="17">
        <v>36</v>
      </c>
      <c r="G108" s="11">
        <v>0</v>
      </c>
      <c r="H108" s="10" t="e">
        <v>#N/A</v>
      </c>
      <c r="I108" s="10" t="s">
        <v>43</v>
      </c>
      <c r="J108" s="10">
        <v>24</v>
      </c>
      <c r="K108" s="10">
        <f t="shared" si="51"/>
        <v>0</v>
      </c>
      <c r="L108" s="10"/>
      <c r="M108" s="10"/>
      <c r="N108" s="10"/>
      <c r="O108" s="10"/>
      <c r="P108" s="10">
        <f t="shared" si="32"/>
        <v>4.8</v>
      </c>
      <c r="Q108" s="12"/>
      <c r="R108" s="12"/>
      <c r="S108" s="12"/>
      <c r="T108" s="12"/>
      <c r="U108" s="10"/>
      <c r="V108" s="10">
        <f t="shared" si="33"/>
        <v>7.5</v>
      </c>
      <c r="W108" s="10">
        <f t="shared" si="34"/>
        <v>7.5</v>
      </c>
      <c r="X108" s="10">
        <v>5.4</v>
      </c>
      <c r="Y108" s="10">
        <v>4.5999999999999996</v>
      </c>
      <c r="Z108" s="10">
        <v>3.6</v>
      </c>
      <c r="AA108" s="10">
        <v>4</v>
      </c>
      <c r="AB108" s="10">
        <v>3.2</v>
      </c>
      <c r="AC108" s="10">
        <v>5</v>
      </c>
      <c r="AD108" s="10" t="s">
        <v>152</v>
      </c>
      <c r="AE108" s="10">
        <f t="shared" si="35"/>
        <v>0</v>
      </c>
      <c r="AF108" s="10">
        <f t="shared" si="36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153</v>
      </c>
      <c r="B109" s="14" t="s">
        <v>33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34</v>
      </c>
      <c r="J109" s="14"/>
      <c r="K109" s="14">
        <f t="shared" si="51"/>
        <v>0</v>
      </c>
      <c r="L109" s="14"/>
      <c r="M109" s="14"/>
      <c r="N109" s="14"/>
      <c r="O109" s="14"/>
      <c r="P109" s="14">
        <f t="shared" si="32"/>
        <v>0</v>
      </c>
      <c r="Q109" s="16"/>
      <c r="R109" s="16"/>
      <c r="S109" s="16"/>
      <c r="T109" s="16"/>
      <c r="U109" s="14"/>
      <c r="V109" s="14" t="e">
        <f t="shared" si="33"/>
        <v>#DIV/0!</v>
      </c>
      <c r="W109" s="14" t="e">
        <f t="shared" si="34"/>
        <v>#DIV/0!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 t="s">
        <v>51</v>
      </c>
      <c r="AE109" s="14">
        <f t="shared" si="35"/>
        <v>0</v>
      </c>
      <c r="AF109" s="14">
        <f t="shared" si="36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154</v>
      </c>
      <c r="B110" s="10" t="s">
        <v>42</v>
      </c>
      <c r="C110" s="10">
        <v>20</v>
      </c>
      <c r="D110" s="10"/>
      <c r="E110" s="17">
        <v>5</v>
      </c>
      <c r="F110" s="17">
        <v>15</v>
      </c>
      <c r="G110" s="11">
        <v>0</v>
      </c>
      <c r="H110" s="10" t="e">
        <v>#N/A</v>
      </c>
      <c r="I110" s="10" t="s">
        <v>43</v>
      </c>
      <c r="J110" s="10">
        <v>5</v>
      </c>
      <c r="K110" s="10">
        <f t="shared" si="51"/>
        <v>0</v>
      </c>
      <c r="L110" s="10"/>
      <c r="M110" s="10"/>
      <c r="N110" s="10"/>
      <c r="O110" s="10"/>
      <c r="P110" s="10">
        <f t="shared" si="32"/>
        <v>1</v>
      </c>
      <c r="Q110" s="12"/>
      <c r="R110" s="12"/>
      <c r="S110" s="12"/>
      <c r="T110" s="12"/>
      <c r="U110" s="10"/>
      <c r="V110" s="10">
        <f t="shared" si="33"/>
        <v>15</v>
      </c>
      <c r="W110" s="10">
        <f t="shared" si="34"/>
        <v>15</v>
      </c>
      <c r="X110" s="10">
        <v>0.8</v>
      </c>
      <c r="Y110" s="10">
        <v>0.4</v>
      </c>
      <c r="Z110" s="10">
        <v>1.4</v>
      </c>
      <c r="AA110" s="10">
        <v>1.4</v>
      </c>
      <c r="AB110" s="10">
        <v>0.6</v>
      </c>
      <c r="AC110" s="10">
        <v>0.6</v>
      </c>
      <c r="AD110" s="10" t="s">
        <v>155</v>
      </c>
      <c r="AE110" s="10">
        <f t="shared" si="35"/>
        <v>0</v>
      </c>
      <c r="AF110" s="10">
        <f t="shared" si="36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4" t="s">
        <v>156</v>
      </c>
      <c r="B111" s="14" t="s">
        <v>42</v>
      </c>
      <c r="C111" s="14">
        <v>25</v>
      </c>
      <c r="D111" s="14">
        <v>3</v>
      </c>
      <c r="E111" s="14">
        <v>7</v>
      </c>
      <c r="F111" s="14">
        <v>12</v>
      </c>
      <c r="G111" s="15">
        <v>0</v>
      </c>
      <c r="H111" s="14">
        <v>40</v>
      </c>
      <c r="I111" s="14" t="s">
        <v>34</v>
      </c>
      <c r="J111" s="14">
        <v>9</v>
      </c>
      <c r="K111" s="14">
        <f t="shared" si="51"/>
        <v>-2</v>
      </c>
      <c r="L111" s="14"/>
      <c r="M111" s="14"/>
      <c r="N111" s="14"/>
      <c r="O111" s="14"/>
      <c r="P111" s="14">
        <f t="shared" si="32"/>
        <v>1.4</v>
      </c>
      <c r="Q111" s="16"/>
      <c r="R111" s="16"/>
      <c r="S111" s="16"/>
      <c r="T111" s="16"/>
      <c r="U111" s="14"/>
      <c r="V111" s="14">
        <f t="shared" si="33"/>
        <v>8.5714285714285712</v>
      </c>
      <c r="W111" s="14">
        <f t="shared" si="34"/>
        <v>8.5714285714285712</v>
      </c>
      <c r="X111" s="14">
        <v>2.2000000000000002</v>
      </c>
      <c r="Y111" s="14">
        <v>4</v>
      </c>
      <c r="Z111" s="14">
        <v>2.2000000000000002</v>
      </c>
      <c r="AA111" s="14">
        <v>0.8</v>
      </c>
      <c r="AB111" s="14">
        <v>3</v>
      </c>
      <c r="AC111" s="14">
        <v>3.6</v>
      </c>
      <c r="AD111" s="14" t="s">
        <v>51</v>
      </c>
      <c r="AE111" s="14">
        <f t="shared" si="35"/>
        <v>0</v>
      </c>
      <c r="AF111" s="14">
        <f t="shared" si="36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4" t="s">
        <v>157</v>
      </c>
      <c r="B112" s="14" t="s">
        <v>42</v>
      </c>
      <c r="C112" s="14"/>
      <c r="D112" s="14"/>
      <c r="E112" s="14"/>
      <c r="F112" s="14"/>
      <c r="G112" s="15">
        <v>0</v>
      </c>
      <c r="H112" s="14">
        <v>45</v>
      </c>
      <c r="I112" s="14" t="s">
        <v>34</v>
      </c>
      <c r="J112" s="14"/>
      <c r="K112" s="14">
        <f t="shared" si="51"/>
        <v>0</v>
      </c>
      <c r="L112" s="14"/>
      <c r="M112" s="14"/>
      <c r="N112" s="14"/>
      <c r="O112" s="14"/>
      <c r="P112" s="14">
        <f t="shared" si="32"/>
        <v>0</v>
      </c>
      <c r="Q112" s="16"/>
      <c r="R112" s="16"/>
      <c r="S112" s="16"/>
      <c r="T112" s="16"/>
      <c r="U112" s="14"/>
      <c r="V112" s="14" t="e">
        <f t="shared" si="33"/>
        <v>#DIV/0!</v>
      </c>
      <c r="W112" s="14" t="e">
        <f t="shared" si="34"/>
        <v>#DIV/0!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 t="s">
        <v>51</v>
      </c>
      <c r="AE112" s="14">
        <f t="shared" si="35"/>
        <v>0</v>
      </c>
      <c r="AF112" s="14">
        <f t="shared" si="36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158</v>
      </c>
      <c r="B113" s="1" t="s">
        <v>42</v>
      </c>
      <c r="C113" s="1">
        <v>63</v>
      </c>
      <c r="D113" s="1">
        <v>38</v>
      </c>
      <c r="E113" s="1">
        <v>27</v>
      </c>
      <c r="F113" s="1">
        <v>62</v>
      </c>
      <c r="G113" s="6">
        <v>0.11</v>
      </c>
      <c r="H113" s="1" t="e">
        <v>#N/A</v>
      </c>
      <c r="I113" s="1" t="s">
        <v>36</v>
      </c>
      <c r="J113" s="1">
        <v>36</v>
      </c>
      <c r="K113" s="1">
        <f t="shared" si="51"/>
        <v>-9</v>
      </c>
      <c r="L113" s="1"/>
      <c r="M113" s="1"/>
      <c r="N113" s="1">
        <v>11.599999999999991</v>
      </c>
      <c r="O113" s="1"/>
      <c r="P113" s="1">
        <f t="shared" si="32"/>
        <v>5.4</v>
      </c>
      <c r="Q113" s="5"/>
      <c r="R113" s="5">
        <f t="shared" ref="R113" si="52">Q113</f>
        <v>0</v>
      </c>
      <c r="S113" s="5"/>
      <c r="T113" s="5"/>
      <c r="U113" s="1"/>
      <c r="V113" s="1">
        <f t="shared" ref="V113:V115" si="53">(F113+N113+O113+R113)/P113</f>
        <v>13.629629629629628</v>
      </c>
      <c r="W113" s="1">
        <f t="shared" si="34"/>
        <v>13.629629629629628</v>
      </c>
      <c r="X113" s="1">
        <v>7.8</v>
      </c>
      <c r="Y113" s="1">
        <v>7.2</v>
      </c>
      <c r="Z113" s="1">
        <v>9</v>
      </c>
      <c r="AA113" s="1">
        <v>8</v>
      </c>
      <c r="AB113" s="1">
        <v>0</v>
      </c>
      <c r="AC113" s="1">
        <v>0</v>
      </c>
      <c r="AD113" s="1"/>
      <c r="AE113" s="1">
        <f t="shared" si="35"/>
        <v>0</v>
      </c>
      <c r="AF113" s="1">
        <f t="shared" si="36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159</v>
      </c>
      <c r="B114" s="1" t="s">
        <v>33</v>
      </c>
      <c r="C114" s="1">
        <v>90.388999999999996</v>
      </c>
      <c r="D114" s="1">
        <v>44.817</v>
      </c>
      <c r="E114" s="1">
        <v>74.063000000000002</v>
      </c>
      <c r="F114" s="1">
        <v>51.481000000000002</v>
      </c>
      <c r="G114" s="6">
        <v>1</v>
      </c>
      <c r="H114" s="1">
        <v>50</v>
      </c>
      <c r="I114" s="1" t="s">
        <v>34</v>
      </c>
      <c r="J114" s="1">
        <v>69.3</v>
      </c>
      <c r="K114" s="1">
        <f t="shared" si="51"/>
        <v>4.7630000000000052</v>
      </c>
      <c r="L114" s="1"/>
      <c r="M114" s="1"/>
      <c r="N114" s="1">
        <v>38.182599999999987</v>
      </c>
      <c r="O114" s="1"/>
      <c r="P114" s="1">
        <f t="shared" si="32"/>
        <v>14.8126</v>
      </c>
      <c r="Q114" s="5">
        <f t="shared" ref="Q114:Q116" si="54">11*P114-O114-N114-F114</f>
        <v>73.275000000000034</v>
      </c>
      <c r="R114" s="5">
        <f>Q114-S114</f>
        <v>73.275000000000034</v>
      </c>
      <c r="S114" s="5"/>
      <c r="T114" s="5">
        <v>30</v>
      </c>
      <c r="U114" s="1"/>
      <c r="V114" s="1">
        <f>(F114+N114+O114+R114+S114)/P114</f>
        <v>11</v>
      </c>
      <c r="W114" s="1">
        <f t="shared" si="34"/>
        <v>6.0531979530939868</v>
      </c>
      <c r="X114" s="1">
        <v>11.651999999999999</v>
      </c>
      <c r="Y114" s="1">
        <v>10.163399999999999</v>
      </c>
      <c r="Z114" s="1">
        <v>11.055</v>
      </c>
      <c r="AA114" s="1">
        <v>9.1867999999999999</v>
      </c>
      <c r="AB114" s="1">
        <v>10.292</v>
      </c>
      <c r="AC114" s="1">
        <v>13.6364</v>
      </c>
      <c r="AD114" s="1"/>
      <c r="AE114" s="1">
        <f t="shared" si="35"/>
        <v>73</v>
      </c>
      <c r="AF114" s="1">
        <f t="shared" si="36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160</v>
      </c>
      <c r="B115" s="1" t="s">
        <v>33</v>
      </c>
      <c r="C115" s="1">
        <v>23.265000000000001</v>
      </c>
      <c r="D115" s="1">
        <v>160.91499999999999</v>
      </c>
      <c r="E115" s="1">
        <v>80.471000000000004</v>
      </c>
      <c r="F115" s="1">
        <v>80.444000000000003</v>
      </c>
      <c r="G115" s="6">
        <v>1</v>
      </c>
      <c r="H115" s="1" t="e">
        <v>#N/A</v>
      </c>
      <c r="I115" s="1" t="s">
        <v>34</v>
      </c>
      <c r="J115" s="1">
        <v>78.7</v>
      </c>
      <c r="K115" s="1">
        <f t="shared" si="51"/>
        <v>1.7710000000000008</v>
      </c>
      <c r="L115" s="1"/>
      <c r="M115" s="1"/>
      <c r="N115" s="1">
        <v>53.671999999999969</v>
      </c>
      <c r="O115" s="1"/>
      <c r="P115" s="1">
        <f t="shared" si="32"/>
        <v>16.094200000000001</v>
      </c>
      <c r="Q115" s="5">
        <f t="shared" si="54"/>
        <v>42.920200000000037</v>
      </c>
      <c r="R115" s="5">
        <v>0</v>
      </c>
      <c r="S115" s="5"/>
      <c r="T115" s="5">
        <v>0</v>
      </c>
      <c r="U115" s="1" t="s">
        <v>170</v>
      </c>
      <c r="V115" s="1">
        <f t="shared" si="53"/>
        <v>8.3331883535683655</v>
      </c>
      <c r="W115" s="1">
        <f t="shared" si="34"/>
        <v>8.3331883535683655</v>
      </c>
      <c r="X115" s="1">
        <v>16.790800000000001</v>
      </c>
      <c r="Y115" s="1">
        <v>21.116800000000001</v>
      </c>
      <c r="Z115" s="1">
        <v>6.0533999999999999</v>
      </c>
      <c r="AA115" s="1">
        <v>2.8812000000000002</v>
      </c>
      <c r="AB115" s="1">
        <v>6.9908000000000001</v>
      </c>
      <c r="AC115" s="1">
        <v>7.859</v>
      </c>
      <c r="AD115" s="1" t="s">
        <v>171</v>
      </c>
      <c r="AE115" s="1">
        <f t="shared" si="35"/>
        <v>0</v>
      </c>
      <c r="AF115" s="1">
        <f t="shared" si="36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161</v>
      </c>
      <c r="B116" s="1" t="s">
        <v>33</v>
      </c>
      <c r="C116" s="1">
        <v>2.6960000000000002</v>
      </c>
      <c r="D116" s="1">
        <v>140.97</v>
      </c>
      <c r="E116" s="1">
        <v>85.067999999999998</v>
      </c>
      <c r="F116" s="1">
        <v>58.167999999999999</v>
      </c>
      <c r="G116" s="6">
        <v>1</v>
      </c>
      <c r="H116" s="1" t="e">
        <v>#N/A</v>
      </c>
      <c r="I116" s="1" t="s">
        <v>34</v>
      </c>
      <c r="J116" s="1">
        <v>85.2</v>
      </c>
      <c r="K116" s="1">
        <f t="shared" si="51"/>
        <v>-0.132000000000005</v>
      </c>
      <c r="L116" s="1"/>
      <c r="M116" s="1"/>
      <c r="N116" s="1">
        <v>20.404199999999999</v>
      </c>
      <c r="O116" s="1"/>
      <c r="P116" s="1">
        <f t="shared" si="32"/>
        <v>17.0136</v>
      </c>
      <c r="Q116" s="5">
        <f t="shared" si="54"/>
        <v>108.57739999999998</v>
      </c>
      <c r="R116" s="5">
        <f>Q116-S116</f>
        <v>108.57739999999998</v>
      </c>
      <c r="S116" s="5"/>
      <c r="T116" s="5">
        <v>50</v>
      </c>
      <c r="U116" s="1"/>
      <c r="V116" s="1">
        <f>(F116+N116+O116+R116+S116)/P116</f>
        <v>10.999999999999998</v>
      </c>
      <c r="W116" s="1">
        <f t="shared" si="34"/>
        <v>4.6181995580006578</v>
      </c>
      <c r="X116" s="1">
        <v>18.2988</v>
      </c>
      <c r="Y116" s="1">
        <v>20.5932</v>
      </c>
      <c r="Z116" s="1">
        <v>11.6248</v>
      </c>
      <c r="AA116" s="1">
        <v>5.8148</v>
      </c>
      <c r="AB116" s="1">
        <v>3.9994000000000001</v>
      </c>
      <c r="AC116" s="1">
        <v>1.7267999999999999</v>
      </c>
      <c r="AD116" s="1" t="s">
        <v>162</v>
      </c>
      <c r="AE116" s="1">
        <f t="shared" si="35"/>
        <v>109</v>
      </c>
      <c r="AF116" s="1">
        <f t="shared" si="36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0" t="s">
        <v>163</v>
      </c>
      <c r="B117" s="10" t="s">
        <v>33</v>
      </c>
      <c r="C117" s="10">
        <v>1.3</v>
      </c>
      <c r="D117" s="10"/>
      <c r="E117" s="10"/>
      <c r="F117" s="10"/>
      <c r="G117" s="11">
        <v>0</v>
      </c>
      <c r="H117" s="10" t="e">
        <v>#N/A</v>
      </c>
      <c r="I117" s="10" t="s">
        <v>43</v>
      </c>
      <c r="J117" s="10">
        <v>3.9</v>
      </c>
      <c r="K117" s="10">
        <f t="shared" si="51"/>
        <v>-3.9</v>
      </c>
      <c r="L117" s="10"/>
      <c r="M117" s="10"/>
      <c r="N117" s="10"/>
      <c r="O117" s="10"/>
      <c r="P117" s="10">
        <f t="shared" si="32"/>
        <v>0</v>
      </c>
      <c r="Q117" s="12"/>
      <c r="R117" s="12"/>
      <c r="S117" s="12"/>
      <c r="T117" s="12"/>
      <c r="U117" s="10"/>
      <c r="V117" s="10" t="e">
        <f t="shared" si="33"/>
        <v>#DIV/0!</v>
      </c>
      <c r="W117" s="10" t="e">
        <f t="shared" si="34"/>
        <v>#DIV/0!</v>
      </c>
      <c r="X117" s="10">
        <v>6.9498000000000006</v>
      </c>
      <c r="Y117" s="10">
        <v>9.5468000000000011</v>
      </c>
      <c r="Z117" s="10">
        <v>7.4626000000000001</v>
      </c>
      <c r="AA117" s="10">
        <v>7.7329999999999997</v>
      </c>
      <c r="AB117" s="10">
        <v>5.1656000000000004</v>
      </c>
      <c r="AC117" s="10">
        <v>3.1532</v>
      </c>
      <c r="AD117" s="10"/>
      <c r="AE117" s="10">
        <f t="shared" si="35"/>
        <v>0</v>
      </c>
      <c r="AF117" s="10">
        <f t="shared" si="36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164</v>
      </c>
      <c r="B118" s="1" t="s">
        <v>42</v>
      </c>
      <c r="C118" s="1">
        <v>114</v>
      </c>
      <c r="D118" s="1">
        <v>2</v>
      </c>
      <c r="E118" s="1">
        <v>109</v>
      </c>
      <c r="F118" s="1"/>
      <c r="G118" s="6">
        <v>0.4</v>
      </c>
      <c r="H118" s="1" t="e">
        <v>#N/A</v>
      </c>
      <c r="I118" s="1" t="s">
        <v>34</v>
      </c>
      <c r="J118" s="1">
        <v>155</v>
      </c>
      <c r="K118" s="1">
        <f t="shared" si="51"/>
        <v>-46</v>
      </c>
      <c r="L118" s="1"/>
      <c r="M118" s="1"/>
      <c r="N118" s="1">
        <v>28.199999999999989</v>
      </c>
      <c r="O118" s="1"/>
      <c r="P118" s="1">
        <f t="shared" si="32"/>
        <v>21.8</v>
      </c>
      <c r="Q118" s="5">
        <f>8*P118-O118-N118-F118</f>
        <v>146.20000000000002</v>
      </c>
      <c r="R118" s="5">
        <f>Q118-S118</f>
        <v>146.20000000000002</v>
      </c>
      <c r="S118" s="5"/>
      <c r="T118" s="5">
        <v>146</v>
      </c>
      <c r="U118" s="1"/>
      <c r="V118" s="1">
        <f>(F118+N118+O118+R118+S118)/P118</f>
        <v>8</v>
      </c>
      <c r="W118" s="1">
        <f t="shared" si="34"/>
        <v>1.2935779816513755</v>
      </c>
      <c r="X118" s="1">
        <v>8.6</v>
      </c>
      <c r="Y118" s="1">
        <v>2</v>
      </c>
      <c r="Z118" s="1">
        <v>0</v>
      </c>
      <c r="AA118" s="1">
        <v>0</v>
      </c>
      <c r="AB118" s="1">
        <v>0</v>
      </c>
      <c r="AC118" s="1">
        <v>0</v>
      </c>
      <c r="AD118" s="18" t="s">
        <v>169</v>
      </c>
      <c r="AE118" s="1">
        <f t="shared" si="35"/>
        <v>58</v>
      </c>
      <c r="AF118" s="1">
        <f t="shared" si="36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0" t="s">
        <v>165</v>
      </c>
      <c r="B119" s="10" t="s">
        <v>33</v>
      </c>
      <c r="C119" s="10">
        <v>51.149000000000001</v>
      </c>
      <c r="D119" s="10">
        <v>5.5E-2</v>
      </c>
      <c r="E119" s="10">
        <v>8.5</v>
      </c>
      <c r="F119" s="10"/>
      <c r="G119" s="11">
        <v>0</v>
      </c>
      <c r="H119" s="10" t="e">
        <v>#N/A</v>
      </c>
      <c r="I119" s="10" t="s">
        <v>43</v>
      </c>
      <c r="J119" s="10">
        <v>23.5</v>
      </c>
      <c r="K119" s="10">
        <f t="shared" si="51"/>
        <v>-15</v>
      </c>
      <c r="L119" s="10"/>
      <c r="M119" s="10"/>
      <c r="N119" s="10"/>
      <c r="O119" s="10"/>
      <c r="P119" s="10">
        <f t="shared" si="32"/>
        <v>1.7</v>
      </c>
      <c r="Q119" s="12"/>
      <c r="R119" s="12"/>
      <c r="S119" s="12"/>
      <c r="T119" s="12"/>
      <c r="U119" s="10"/>
      <c r="V119" s="10">
        <f t="shared" si="33"/>
        <v>0</v>
      </c>
      <c r="W119" s="10">
        <f t="shared" si="34"/>
        <v>0</v>
      </c>
      <c r="X119" s="10">
        <v>16.0076</v>
      </c>
      <c r="Y119" s="10">
        <v>15.1866</v>
      </c>
      <c r="Z119" s="10">
        <v>0.87899999999999989</v>
      </c>
      <c r="AA119" s="10">
        <v>0</v>
      </c>
      <c r="AB119" s="10">
        <v>0</v>
      </c>
      <c r="AC119" s="10">
        <v>0</v>
      </c>
      <c r="AD119" s="10"/>
      <c r="AE119" s="10">
        <f t="shared" si="35"/>
        <v>0</v>
      </c>
      <c r="AF119" s="10">
        <f t="shared" si="36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 t="s">
        <v>166</v>
      </c>
      <c r="B120" s="1" t="s">
        <v>42</v>
      </c>
      <c r="C120" s="1"/>
      <c r="D120" s="1">
        <v>30</v>
      </c>
      <c r="E120" s="1">
        <v>30</v>
      </c>
      <c r="F120" s="1"/>
      <c r="G120" s="6">
        <v>0.4</v>
      </c>
      <c r="H120" s="1" t="e">
        <v>#N/A</v>
      </c>
      <c r="I120" s="1" t="s">
        <v>34</v>
      </c>
      <c r="J120" s="1">
        <v>35</v>
      </c>
      <c r="K120" s="1">
        <f t="shared" si="51"/>
        <v>-5</v>
      </c>
      <c r="L120" s="1"/>
      <c r="M120" s="1"/>
      <c r="N120" s="1">
        <v>0</v>
      </c>
      <c r="O120" s="1"/>
      <c r="P120" s="1">
        <f t="shared" si="32"/>
        <v>6</v>
      </c>
      <c r="Q120" s="5">
        <f>7*P120-O120-N120-F120</f>
        <v>42</v>
      </c>
      <c r="R120" s="5">
        <f>Q120-S120</f>
        <v>42</v>
      </c>
      <c r="S120" s="5"/>
      <c r="T120" s="5">
        <v>42</v>
      </c>
      <c r="U120" s="1"/>
      <c r="V120" s="1">
        <f>(F120+N120+O120+R120+S120)/P120</f>
        <v>7</v>
      </c>
      <c r="W120" s="1">
        <f t="shared" si="34"/>
        <v>0</v>
      </c>
      <c r="X120" s="1">
        <v>0</v>
      </c>
      <c r="Y120" s="1"/>
      <c r="Z120" s="1">
        <v>0</v>
      </c>
      <c r="AA120" s="1">
        <v>0</v>
      </c>
      <c r="AB120" s="1">
        <v>0</v>
      </c>
      <c r="AC120" s="1">
        <v>0</v>
      </c>
      <c r="AD120" s="1" t="s">
        <v>167</v>
      </c>
      <c r="AE120" s="1">
        <f t="shared" si="35"/>
        <v>17</v>
      </c>
      <c r="AF120" s="1">
        <f t="shared" si="36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4" t="s">
        <v>168</v>
      </c>
      <c r="B121" s="14" t="s">
        <v>33</v>
      </c>
      <c r="C121" s="14"/>
      <c r="D121" s="14"/>
      <c r="E121" s="14"/>
      <c r="F121" s="14"/>
      <c r="G121" s="15">
        <v>0</v>
      </c>
      <c r="H121" s="14">
        <v>40</v>
      </c>
      <c r="I121" s="14" t="s">
        <v>34</v>
      </c>
      <c r="J121" s="14"/>
      <c r="K121" s="14">
        <f t="shared" si="51"/>
        <v>0</v>
      </c>
      <c r="L121" s="14"/>
      <c r="M121" s="14"/>
      <c r="N121" s="14"/>
      <c r="O121" s="14"/>
      <c r="P121" s="14">
        <f t="shared" si="32"/>
        <v>0</v>
      </c>
      <c r="Q121" s="16"/>
      <c r="R121" s="16"/>
      <c r="S121" s="16"/>
      <c r="T121" s="16"/>
      <c r="U121" s="14"/>
      <c r="V121" s="14" t="e">
        <f t="shared" si="33"/>
        <v>#DIV/0!</v>
      </c>
      <c r="W121" s="14" t="e">
        <f t="shared" si="34"/>
        <v>#DIV/0!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/>
      <c r="AD121" s="14" t="s">
        <v>70</v>
      </c>
      <c r="AE121" s="14">
        <f t="shared" si="35"/>
        <v>0</v>
      </c>
      <c r="AF121" s="14">
        <f t="shared" si="36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21" xr:uid="{87BF5936-3073-47A9-A3E7-2896BFC513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2024-04-10T13:34:17Z</dcterms:created>
  <dcterms:modified xsi:type="dcterms:W3CDTF">2024-04-11T13:20:01Z</dcterms:modified>
</cp:coreProperties>
</file>