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F430286-0F65-4580-9C96-678A532991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N348" i="1"/>
  <c r="V346" i="1"/>
  <c r="W345" i="1"/>
  <c r="V345" i="1"/>
  <c r="X344" i="1"/>
  <c r="W344" i="1"/>
  <c r="N344" i="1"/>
  <c r="W343" i="1"/>
  <c r="X343" i="1" s="1"/>
  <c r="N343" i="1"/>
  <c r="X342" i="1"/>
  <c r="W342" i="1"/>
  <c r="W346" i="1" s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W319" i="1" s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W284" i="1" s="1"/>
  <c r="V279" i="1"/>
  <c r="V278" i="1"/>
  <c r="W277" i="1"/>
  <c r="X277" i="1" s="1"/>
  <c r="N277" i="1"/>
  <c r="X276" i="1"/>
  <c r="W276" i="1"/>
  <c r="N276" i="1"/>
  <c r="W275" i="1"/>
  <c r="W279" i="1" s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X272" i="1" s="1"/>
  <c r="W265" i="1"/>
  <c r="N265" i="1"/>
  <c r="W264" i="1"/>
  <c r="X264" i="1" s="1"/>
  <c r="N264" i="1"/>
  <c r="X263" i="1"/>
  <c r="W263" i="1"/>
  <c r="W272" i="1" s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X249" i="1" s="1"/>
  <c r="W233" i="1"/>
  <c r="N233" i="1"/>
  <c r="V230" i="1"/>
  <c r="V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V220" i="1"/>
  <c r="V219" i="1"/>
  <c r="X218" i="1"/>
  <c r="W218" i="1"/>
  <c r="N218" i="1"/>
  <c r="W217" i="1"/>
  <c r="W220" i="1" s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W215" i="1" s="1"/>
  <c r="N209" i="1"/>
  <c r="X208" i="1"/>
  <c r="W208" i="1"/>
  <c r="N208" i="1"/>
  <c r="V205" i="1"/>
  <c r="V204" i="1"/>
  <c r="X203" i="1"/>
  <c r="W203" i="1"/>
  <c r="N203" i="1"/>
  <c r="W202" i="1"/>
  <c r="X202" i="1" s="1"/>
  <c r="N202" i="1"/>
  <c r="X201" i="1"/>
  <c r="W201" i="1"/>
  <c r="N201" i="1"/>
  <c r="W200" i="1"/>
  <c r="W204" i="1" s="1"/>
  <c r="N200" i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W198" i="1" s="1"/>
  <c r="N180" i="1"/>
  <c r="V178" i="1"/>
  <c r="V177" i="1"/>
  <c r="W176" i="1"/>
  <c r="X176" i="1" s="1"/>
  <c r="N176" i="1"/>
  <c r="X175" i="1"/>
  <c r="W175" i="1"/>
  <c r="N175" i="1"/>
  <c r="W174" i="1"/>
  <c r="W178" i="1" s="1"/>
  <c r="N174" i="1"/>
  <c r="X173" i="1"/>
  <c r="W173" i="1"/>
  <c r="W177" i="1" s="1"/>
  <c r="N173" i="1"/>
  <c r="V171" i="1"/>
  <c r="V170" i="1"/>
  <c r="X169" i="1"/>
  <c r="W169" i="1"/>
  <c r="N169" i="1"/>
  <c r="W168" i="1"/>
  <c r="W170" i="1" s="1"/>
  <c r="N168" i="1"/>
  <c r="V166" i="1"/>
  <c r="V165" i="1"/>
  <c r="W164" i="1"/>
  <c r="W166" i="1" s="1"/>
  <c r="N164" i="1"/>
  <c r="X163" i="1"/>
  <c r="W163" i="1"/>
  <c r="N163" i="1"/>
  <c r="V160" i="1"/>
  <c r="V159" i="1"/>
  <c r="X158" i="1"/>
  <c r="W158" i="1"/>
  <c r="N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X159" i="1" s="1"/>
  <c r="W150" i="1"/>
  <c r="N150" i="1"/>
  <c r="V147" i="1"/>
  <c r="V146" i="1"/>
  <c r="X145" i="1"/>
  <c r="W145" i="1"/>
  <c r="N145" i="1"/>
  <c r="W144" i="1"/>
  <c r="X144" i="1" s="1"/>
  <c r="N144" i="1"/>
  <c r="X143" i="1"/>
  <c r="X146" i="1" s="1"/>
  <c r="W143" i="1"/>
  <c r="G530" i="1" s="1"/>
  <c r="N143" i="1"/>
  <c r="V139" i="1"/>
  <c r="V138" i="1"/>
  <c r="X137" i="1"/>
  <c r="W137" i="1"/>
  <c r="N137" i="1"/>
  <c r="W136" i="1"/>
  <c r="X136" i="1" s="1"/>
  <c r="N136" i="1"/>
  <c r="X135" i="1"/>
  <c r="W135" i="1"/>
  <c r="N135" i="1"/>
  <c r="W134" i="1"/>
  <c r="X134" i="1" s="1"/>
  <c r="N134" i="1"/>
  <c r="X133" i="1"/>
  <c r="W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N124" i="1"/>
  <c r="X123" i="1"/>
  <c r="W123" i="1"/>
  <c r="N123" i="1"/>
  <c r="W122" i="1"/>
  <c r="W130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W119" i="1" s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4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30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30" i="1" s="1"/>
  <c r="N56" i="1"/>
  <c r="V53" i="1"/>
  <c r="V52" i="1"/>
  <c r="W51" i="1"/>
  <c r="X51" i="1" s="1"/>
  <c r="N51" i="1"/>
  <c r="X50" i="1"/>
  <c r="X52" i="1" s="1"/>
  <c r="W50" i="1"/>
  <c r="C530" i="1" s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520" i="1" s="1"/>
  <c r="V33" i="1"/>
  <c r="X32" i="1"/>
  <c r="W32" i="1"/>
  <c r="N32" i="1"/>
  <c r="W31" i="1"/>
  <c r="X31" i="1" s="1"/>
  <c r="N31" i="1"/>
  <c r="X30" i="1"/>
  <c r="W30" i="1"/>
  <c r="N30" i="1"/>
  <c r="W29" i="1"/>
  <c r="X29" i="1" s="1"/>
  <c r="W28" i="1"/>
  <c r="X28" i="1" s="1"/>
  <c r="N28" i="1"/>
  <c r="X27" i="1"/>
  <c r="W27" i="1"/>
  <c r="N27" i="1"/>
  <c r="W26" i="1"/>
  <c r="W34" i="1" s="1"/>
  <c r="N26" i="1"/>
  <c r="V24" i="1"/>
  <c r="V23" i="1"/>
  <c r="V524" i="1" s="1"/>
  <c r="W22" i="1"/>
  <c r="W23" i="1" s="1"/>
  <c r="N22" i="1"/>
  <c r="H10" i="1"/>
  <c r="A9" i="1"/>
  <c r="A10" i="1" s="1"/>
  <c r="D7" i="1"/>
  <c r="O6" i="1"/>
  <c r="N2" i="1"/>
  <c r="X119" i="1" l="1"/>
  <c r="X138" i="1"/>
  <c r="X229" i="1"/>
  <c r="W24" i="1"/>
  <c r="W33" i="1"/>
  <c r="W524" i="1" s="1"/>
  <c r="W53" i="1"/>
  <c r="W87" i="1"/>
  <c r="W93" i="1"/>
  <c r="W120" i="1"/>
  <c r="W138" i="1"/>
  <c r="W146" i="1"/>
  <c r="W159" i="1"/>
  <c r="W219" i="1"/>
  <c r="F9" i="1"/>
  <c r="J9" i="1"/>
  <c r="F10" i="1"/>
  <c r="X22" i="1"/>
  <c r="X23" i="1" s="1"/>
  <c r="X26" i="1"/>
  <c r="X33" i="1" s="1"/>
  <c r="W52" i="1"/>
  <c r="X56" i="1"/>
  <c r="X60" i="1" s="1"/>
  <c r="W60" i="1"/>
  <c r="X64" i="1"/>
  <c r="X86" i="1" s="1"/>
  <c r="W86" i="1"/>
  <c r="X89" i="1"/>
  <c r="X93" i="1" s="1"/>
  <c r="X97" i="1"/>
  <c r="X104" i="1" s="1"/>
  <c r="X122" i="1"/>
  <c r="X129" i="1" s="1"/>
  <c r="W129" i="1"/>
  <c r="F530" i="1"/>
  <c r="W139" i="1"/>
  <c r="W147" i="1"/>
  <c r="H530" i="1"/>
  <c r="W160" i="1"/>
  <c r="I530" i="1"/>
  <c r="X164" i="1"/>
  <c r="X165" i="1" s="1"/>
  <c r="W165" i="1"/>
  <c r="X168" i="1"/>
  <c r="X170" i="1" s="1"/>
  <c r="W171" i="1"/>
  <c r="X174" i="1"/>
  <c r="X177" i="1" s="1"/>
  <c r="X180" i="1"/>
  <c r="X197" i="1" s="1"/>
  <c r="W197" i="1"/>
  <c r="X200" i="1"/>
  <c r="X204" i="1" s="1"/>
  <c r="W205" i="1"/>
  <c r="J530" i="1"/>
  <c r="X209" i="1"/>
  <c r="X214" i="1" s="1"/>
  <c r="W214" i="1"/>
  <c r="X217" i="1"/>
  <c r="X219" i="1" s="1"/>
  <c r="W230" i="1"/>
  <c r="W229" i="1"/>
  <c r="W250" i="1"/>
  <c r="W253" i="1"/>
  <c r="X252" i="1"/>
  <c r="X253" i="1" s="1"/>
  <c r="W254" i="1"/>
  <c r="W261" i="1"/>
  <c r="X256" i="1"/>
  <c r="X260" i="1" s="1"/>
  <c r="W260" i="1"/>
  <c r="W285" i="1"/>
  <c r="W290" i="1"/>
  <c r="X287" i="1"/>
  <c r="X290" i="1" s="1"/>
  <c r="W307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W350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V523" i="1"/>
  <c r="P530" i="1"/>
  <c r="H9" i="1"/>
  <c r="B530" i="1"/>
  <c r="W522" i="1"/>
  <c r="W521" i="1"/>
  <c r="W61" i="1"/>
  <c r="W273" i="1"/>
  <c r="W278" i="1"/>
  <c r="X275" i="1"/>
  <c r="X278" i="1" s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X525" i="1" l="1"/>
  <c r="W523" i="1"/>
  <c r="W520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<sst xmlns="http://schemas.openxmlformats.org/spreadsheetml/2006/main" count="2229" uniqueCount="735">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</sst>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7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135</v>
      </c>
      <c r="W56" s="353">
        <f>IFERROR(IF(V56="",0,CEILING((V56/$H56),1)*$H56),"")</f>
        <v>140.4</v>
      </c>
      <c r="X56" s="36">
        <f>IFERROR(IF(W56=0,"",ROUNDUP(W56/H56,0)*0.02175),"")</f>
        <v>0.28275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24</v>
      </c>
      <c r="W59" s="353">
        <f>IFERROR(IF(V59="",0,CEILING((V59/$H59),1)*$H59),"")</f>
        <v>24</v>
      </c>
      <c r="X59" s="36">
        <f>IFERROR(IF(W59=0,"",ROUNDUP(W59/H59,0)*0.00937),"")</f>
        <v>5.6219999999999999E-2</v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18.5</v>
      </c>
      <c r="W60" s="354">
        <f>IFERROR(W56/H56,"0")+IFERROR(W57/H57,"0")+IFERROR(W58/H58,"0")+IFERROR(W59/H59,"0")</f>
        <v>19</v>
      </c>
      <c r="X60" s="354">
        <f>IFERROR(IF(X56="",0,X56),"0")+IFERROR(IF(X57="",0,X57),"0")+IFERROR(IF(X58="",0,X58),"0")+IFERROR(IF(X59="",0,X59),"0")</f>
        <v>0.33896999999999999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159</v>
      </c>
      <c r="W61" s="354">
        <f>IFERROR(SUM(W56:W59),"0")</f>
        <v>164.4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20</v>
      </c>
      <c r="W89" s="353">
        <f>IFERROR(IF(V89="",0,CEILING((V89/$H89),1)*$H89),"")</f>
        <v>21.6</v>
      </c>
      <c r="X89" s="36">
        <f>IFERROR(IF(W89=0,"",ROUNDUP(W89/H89,0)*0.02175),"")</f>
        <v>4.3499999999999997E-2</v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12</v>
      </c>
      <c r="W92" s="353">
        <f>IFERROR(IF(V92="",0,CEILING((V92/$H92),1)*$H92),"")</f>
        <v>12</v>
      </c>
      <c r="X92" s="36">
        <f>IFERROR(IF(W92=0,"",ROUNDUP(W92/H92,0)*0.00753),"")</f>
        <v>3.7650000000000003E-2</v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6.8518518518518512</v>
      </c>
      <c r="W93" s="354">
        <f>IFERROR(W89/H89,"0")+IFERROR(W90/H90,"0")+IFERROR(W91/H91,"0")+IFERROR(W92/H92,"0")</f>
        <v>7</v>
      </c>
      <c r="X93" s="354">
        <f>IFERROR(IF(X89="",0,X89),"0")+IFERROR(IF(X90="",0,X90),"0")+IFERROR(IF(X91="",0,X91),"0")+IFERROR(IF(X92="",0,X92),"0")</f>
        <v>8.115E-2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32</v>
      </c>
      <c r="W94" s="354">
        <f>IFERROR(SUM(W89:W92),"0")</f>
        <v>33.6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90</v>
      </c>
      <c r="W122" s="353">
        <f t="shared" ref="W122:W128" si="7">IFERROR(IF(V122="",0,CEILING((V122/$H122),1)*$H122),"")</f>
        <v>92.96</v>
      </c>
      <c r="X122" s="36">
        <f>IFERROR(IF(W122=0,"",ROUNDUP(W122/H122,0)*0.00937),"")</f>
        <v>0.26235999999999998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27.108433734939759</v>
      </c>
      <c r="W129" s="354">
        <f>IFERROR(W122/H122,"0")+IFERROR(W123/H123,"0")+IFERROR(W124/H124,"0")+IFERROR(W125/H125,"0")+IFERROR(W126/H126,"0")+IFERROR(W127/H127,"0")+IFERROR(W128/H128,"0")</f>
        <v>28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0.26235999999999998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90</v>
      </c>
      <c r="W130" s="354">
        <f>IFERROR(SUM(W122:W128),"0")</f>
        <v>92.96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80</v>
      </c>
      <c r="W135" s="353">
        <f>IFERROR(IF(V135="",0,CEILING((V135/$H135),1)*$H135),"")</f>
        <v>84</v>
      </c>
      <c r="X135" s="36">
        <f>IFERROR(IF(W135=0,"",ROUNDUP(W135/H135,0)*0.02175),"")</f>
        <v>0.21749999999999997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203</v>
      </c>
      <c r="W137" s="353">
        <f>IFERROR(IF(V137="",0,CEILING((V137/$H137),1)*$H137),"")</f>
        <v>205.20000000000002</v>
      </c>
      <c r="X137" s="36">
        <f>IFERROR(IF(W137=0,"",ROUNDUP(W137/H137,0)*0.00753),"")</f>
        <v>0.57228000000000001</v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84.708994708994695</v>
      </c>
      <c r="W138" s="354">
        <f>IFERROR(W133/H133,"0")+IFERROR(W134/H134,"0")+IFERROR(W135/H135,"0")+IFERROR(W136/H136,"0")+IFERROR(W137/H137,"0")</f>
        <v>86</v>
      </c>
      <c r="X138" s="354">
        <f>IFERROR(IF(X133="",0,X133),"0")+IFERROR(IF(X134="",0,X134),"0")+IFERROR(IF(X135="",0,X135),"0")+IFERROR(IF(X136="",0,X136),"0")+IFERROR(IF(X137="",0,X137),"0")</f>
        <v>0.78977999999999993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283</v>
      </c>
      <c r="W139" s="354">
        <f>IFERROR(SUM(W133:W137),"0")</f>
        <v>289.20000000000005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8</v>
      </c>
      <c r="W150" s="353">
        <f t="shared" ref="W150:W158" si="8">IFERROR(IF(V150="",0,CEILING((V150/$H150),1)*$H150),"")</f>
        <v>8.4</v>
      </c>
      <c r="X150" s="36">
        <f>IFERROR(IF(W150=0,"",ROUNDUP(W150/H150,0)*0.00753),"")</f>
        <v>1.506E-2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17</v>
      </c>
      <c r="W153" s="353">
        <f t="shared" si="8"/>
        <v>18.900000000000002</v>
      </c>
      <c r="X153" s="36">
        <f>IFERROR(IF(W153=0,"",ROUNDUP(W153/H153,0)*0.00502),"")</f>
        <v>4.5179999999999998E-2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28</v>
      </c>
      <c r="W156" s="353">
        <f t="shared" si="8"/>
        <v>29.400000000000002</v>
      </c>
      <c r="X156" s="36">
        <f>IFERROR(IF(W156=0,"",ROUNDUP(W156/H156,0)*0.00502),"")</f>
        <v>7.0280000000000009E-2</v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23.333333333333332</v>
      </c>
      <c r="W159" s="354">
        <f>IFERROR(W150/H150,"0")+IFERROR(W151/H151,"0")+IFERROR(W152/H152,"0")+IFERROR(W153/H153,"0")+IFERROR(W154/H154,"0")+IFERROR(W155/H155,"0")+IFERROR(W156/H156,"0")+IFERROR(W157/H157,"0")+IFERROR(W158/H158,"0")</f>
        <v>25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0.13052000000000002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53</v>
      </c>
      <c r="W160" s="354">
        <f>IFERROR(SUM(W150:W158),"0")</f>
        <v>56.7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113</v>
      </c>
      <c r="W190" s="353">
        <f t="shared" si="9"/>
        <v>115.19999999999999</v>
      </c>
      <c r="X190" s="36">
        <f t="shared" ref="X190:X196" si="10">IFERROR(IF(W190=0,"",ROUNDUP(W190/H190,0)*0.00753),"")</f>
        <v>0.36143999999999998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48</v>
      </c>
      <c r="W193" s="353">
        <f t="shared" si="9"/>
        <v>48</v>
      </c>
      <c r="X193" s="36">
        <f t="shared" si="10"/>
        <v>0.15060000000000001</v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101</v>
      </c>
      <c r="W196" s="353">
        <f t="shared" si="9"/>
        <v>103.2</v>
      </c>
      <c r="X196" s="36">
        <f t="shared" si="10"/>
        <v>0.32379000000000002</v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109.16666666666669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111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0.83583000000000007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262</v>
      </c>
      <c r="W198" s="354">
        <f>IFERROR(SUM(W180:W196),"0")</f>
        <v>266.39999999999998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14</v>
      </c>
      <c r="W202" s="353">
        <f>IFERROR(IF(V202="",0,CEILING((V202/$H202),1)*$H202),"")</f>
        <v>14.399999999999999</v>
      </c>
      <c r="X202" s="36">
        <f>IFERROR(IF(W202=0,"",ROUNDUP(W202/H202,0)*0.00753),"")</f>
        <v>4.5179999999999998E-2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50</v>
      </c>
      <c r="W203" s="353">
        <f>IFERROR(IF(V203="",0,CEILING((V203/$H203),1)*$H203),"")</f>
        <v>50.4</v>
      </c>
      <c r="X203" s="36">
        <f>IFERROR(IF(W203=0,"",ROUNDUP(W203/H203,0)*0.00753),"")</f>
        <v>0.15812999999999999</v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26.666666666666671</v>
      </c>
      <c r="W204" s="354">
        <f>IFERROR(W200/H200,"0")+IFERROR(W201/H201,"0")+IFERROR(W202/H202,"0")+IFERROR(W203/H203,"0")</f>
        <v>27</v>
      </c>
      <c r="X204" s="354">
        <f>IFERROR(IF(X200="",0,X200),"0")+IFERROR(IF(X201="",0,X201),"0")+IFERROR(IF(X202="",0,X202),"0")+IFERROR(IF(X203="",0,X203),"0")</f>
        <v>0.20330999999999999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64</v>
      </c>
      <c r="W205" s="354">
        <f>IFERROR(SUM(W200:W203),"0")</f>
        <v>64.8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318</v>
      </c>
      <c r="W210" s="353">
        <f t="shared" si="11"/>
        <v>324.8</v>
      </c>
      <c r="X210" s="36">
        <f>IFERROR(IF(W210=0,"",ROUNDUP(W210/H210,0)*0.02175),"")</f>
        <v>0.60899999999999999</v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27.413793103448278</v>
      </c>
      <c r="W214" s="354">
        <f>IFERROR(W208/H208,"0")+IFERROR(W209/H209,"0")+IFERROR(W210/H210,"0")+IFERROR(W211/H211,"0")+IFERROR(W212/H212,"0")+IFERROR(W213/H213,"0")</f>
        <v>28.000000000000004</v>
      </c>
      <c r="X214" s="354">
        <f>IFERROR(IF(X208="",0,X208),"0")+IFERROR(IF(X209="",0,X209),"0")+IFERROR(IF(X210="",0,X210),"0")+IFERROR(IF(X211="",0,X211),"0")+IFERROR(IF(X212="",0,X212),"0")+IFERROR(IF(X213="",0,X213),"0")</f>
        <v>0.60899999999999999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318</v>
      </c>
      <c r="W215" s="354">
        <f>IFERROR(SUM(W208:W213),"0")</f>
        <v>324.8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335</v>
      </c>
      <c r="W223" s="353">
        <f t="shared" ref="W223:W228" si="12">IFERROR(IF(V223="",0,CEILING((V223/$H223),1)*$H223),"")</f>
        <v>336.4</v>
      </c>
      <c r="X223" s="36">
        <f>IFERROR(IF(W223=0,"",ROUNDUP(W223/H223,0)*0.02175),"")</f>
        <v>0.63074999999999992</v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28.879310344827587</v>
      </c>
      <c r="W229" s="354">
        <f>IFERROR(W223/H223,"0")+IFERROR(W224/H224,"0")+IFERROR(W225/H225,"0")+IFERROR(W226/H226,"0")+IFERROR(W227/H227,"0")+IFERROR(W228/H228,"0")</f>
        <v>29</v>
      </c>
      <c r="X229" s="354">
        <f>IFERROR(IF(X223="",0,X223),"0")+IFERROR(IF(X224="",0,X224),"0")+IFERROR(IF(X225="",0,X225),"0")+IFERROR(IF(X226="",0,X226),"0")+IFERROR(IF(X227="",0,X227),"0")+IFERROR(IF(X228="",0,X228),"0")</f>
        <v>0.63074999999999992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335</v>
      </c>
      <c r="W230" s="354">
        <f>IFERROR(SUM(W223:W228),"0")</f>
        <v>336.4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40</v>
      </c>
      <c r="W256" s="353">
        <f>IFERROR(IF(V256="",0,CEILING((V256/$H256),1)*$H256),"")</f>
        <v>42</v>
      </c>
      <c r="X256" s="36">
        <f>IFERROR(IF(W256=0,"",ROUNDUP(W256/H256,0)*0.00753),"")</f>
        <v>7.5300000000000006E-2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9.5238095238095237</v>
      </c>
      <c r="W260" s="354">
        <f>IFERROR(W256/H256,"0")+IFERROR(W257/H257,"0")+IFERROR(W258/H258,"0")+IFERROR(W259/H259,"0")</f>
        <v>10</v>
      </c>
      <c r="X260" s="354">
        <f>IFERROR(IF(X256="",0,X256),"0")+IFERROR(IF(X257="",0,X257),"0")+IFERROR(IF(X258="",0,X258),"0")+IFERROR(IF(X259="",0,X259),"0")</f>
        <v>7.5300000000000006E-2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40</v>
      </c>
      <c r="W261" s="354">
        <f>IFERROR(SUM(W256:W259),"0")</f>
        <v>42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5</v>
      </c>
      <c r="W283" s="353">
        <f>IFERROR(IF(V283="",0,CEILING((V283/$H283),1)*$H283),"")</f>
        <v>5.0999999999999996</v>
      </c>
      <c r="X283" s="36">
        <f>IFERROR(IF(W283=0,"",ROUNDUP(W283/H283,0)*0.00753),"")</f>
        <v>1.506E-2</v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1.9607843137254903</v>
      </c>
      <c r="W284" s="354">
        <f>IFERROR(W281/H281,"0")+IFERROR(W282/H282,"0")+IFERROR(W283/H283,"0")</f>
        <v>2</v>
      </c>
      <c r="X284" s="354">
        <f>IFERROR(IF(X281="",0,X281),"0")+IFERROR(IF(X282="",0,X282),"0")+IFERROR(IF(X283="",0,X283),"0")</f>
        <v>1.506E-2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5</v>
      </c>
      <c r="W285" s="354">
        <f>IFERROR(SUM(W281:W283),"0")</f>
        <v>5.0999999999999996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11</v>
      </c>
      <c r="W311" s="353">
        <f>IFERROR(IF(V311="",0,CEILING((V311/$H311),1)*$H311),"")</f>
        <v>12.6</v>
      </c>
      <c r="X311" s="36">
        <f>IFERROR(IF(W311=0,"",ROUNDUP(W311/H311,0)*0.00753),"")</f>
        <v>5.271E-2</v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6.1111111111111107</v>
      </c>
      <c r="W312" s="354">
        <f>IFERROR(W311/H311,"0")</f>
        <v>7</v>
      </c>
      <c r="X312" s="354">
        <f>IFERROR(IF(X311="",0,X311),"0")</f>
        <v>5.271E-2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11</v>
      </c>
      <c r="W313" s="354">
        <f>IFERROR(SUM(W311:W311),"0")</f>
        <v>12.6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500</v>
      </c>
      <c r="W332" s="353">
        <f t="shared" si="17"/>
        <v>510</v>
      </c>
      <c r="X332" s="36">
        <f>IFERROR(IF(W332=0,"",ROUNDUP(W332/H332,0)*0.02175),"")</f>
        <v>0.73949999999999994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2400</v>
      </c>
      <c r="W334" s="353">
        <f t="shared" si="17"/>
        <v>2400</v>
      </c>
      <c r="X334" s="36">
        <f>IFERROR(IF(W334=0,"",ROUNDUP(W334/H334,0)*0.02175),"")</f>
        <v>3.4799999999999995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193.33333333333334</v>
      </c>
      <c r="W339" s="354">
        <f>IFERROR(W331/H331,"0")+IFERROR(W332/H332,"0")+IFERROR(W333/H333,"0")+IFERROR(W334/H334,"0")+IFERROR(W335/H335,"0")+IFERROR(W336/H336,"0")+IFERROR(W337/H337,"0")+IFERROR(W338/H338,"0")</f>
        <v>194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4.2194999999999991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2900</v>
      </c>
      <c r="W340" s="354">
        <f>IFERROR(SUM(W331:W338),"0")</f>
        <v>2910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500</v>
      </c>
      <c r="W342" s="353">
        <f>IFERROR(IF(V342="",0,CEILING((V342/$H342),1)*$H342),"")</f>
        <v>510</v>
      </c>
      <c r="X342" s="36">
        <f>IFERROR(IF(W342=0,"",ROUNDUP(W342/H342,0)*0.02175),"")</f>
        <v>0.73949999999999994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33.333333333333336</v>
      </c>
      <c r="W345" s="354">
        <f>IFERROR(W342/H342,"0")+IFERROR(W343/H343,"0")+IFERROR(W344/H344,"0")</f>
        <v>34</v>
      </c>
      <c r="X345" s="354">
        <f>IFERROR(IF(X342="",0,X342),"0")+IFERROR(IF(X343="",0,X343),"0")+IFERROR(IF(X344="",0,X344),"0")</f>
        <v>0.73949999999999994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500</v>
      </c>
      <c r="W346" s="354">
        <f>IFERROR(SUM(W342:W344),"0")</f>
        <v>510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3000</v>
      </c>
      <c r="W371" s="353">
        <f>IFERROR(IF(V371="",0,CEILING((V371/$H371),1)*$H371),"")</f>
        <v>3003</v>
      </c>
      <c r="X371" s="36">
        <f>IFERROR(IF(W371=0,"",ROUNDUP(W371/H371,0)*0.02175),"")</f>
        <v>8.3737499999999994</v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384.61538461538464</v>
      </c>
      <c r="W375" s="354">
        <f>IFERROR(W371/H371,"0")+IFERROR(W372/H372,"0")+IFERROR(W373/H373,"0")+IFERROR(W374/H374,"0")</f>
        <v>385</v>
      </c>
      <c r="X375" s="354">
        <f>IFERROR(IF(X371="",0,X371),"0")+IFERROR(IF(X372="",0,X372),"0")+IFERROR(IF(X373="",0,X373),"0")+IFERROR(IF(X374="",0,X374),"0")</f>
        <v>8.3737499999999994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3000</v>
      </c>
      <c r="W376" s="354">
        <f>IFERROR(SUM(W371:W374),"0")</f>
        <v>3003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10</v>
      </c>
      <c r="W442" s="353">
        <f>IFERROR(IF(V442="",0,CEILING((V442/$H442),1)*$H442),"")</f>
        <v>10.56</v>
      </c>
      <c r="X442" s="36">
        <f>IFERROR(IF(W442=0,"",ROUNDUP(W442/H442,0)*0.00627),"")</f>
        <v>5.0160000000000003E-2</v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7.5757575757575752</v>
      </c>
      <c r="W443" s="354">
        <f>IFERROR(W442/H442,"0")</f>
        <v>8</v>
      </c>
      <c r="X443" s="354">
        <f>IFERROR(IF(X442="",0,X442),"0")</f>
        <v>5.0160000000000003E-2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10</v>
      </c>
      <c r="W444" s="354">
        <f>IFERROR(SUM(W442:W442),"0")</f>
        <v>10.56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450</v>
      </c>
      <c r="W453" s="353">
        <f t="shared" si="21"/>
        <v>454.08000000000004</v>
      </c>
      <c r="X453" s="36">
        <f t="shared" si="22"/>
        <v>1.0285599999999999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600</v>
      </c>
      <c r="W456" s="353">
        <f t="shared" si="21"/>
        <v>601.92000000000007</v>
      </c>
      <c r="X456" s="36">
        <f t="shared" si="22"/>
        <v>1.36344</v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198.86363636363635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200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2.3919999999999999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1050</v>
      </c>
      <c r="W464" s="354">
        <f>IFERROR(SUM(W452:W462),"0")</f>
        <v>1056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600</v>
      </c>
      <c r="W472" s="353">
        <f t="shared" si="23"/>
        <v>601.92000000000007</v>
      </c>
      <c r="X472" s="36">
        <f>IFERROR(IF(W472=0,"",ROUNDUP(W472/H472,0)*0.01196),"")</f>
        <v>1.36344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950</v>
      </c>
      <c r="W473" s="353">
        <f t="shared" si="23"/>
        <v>950.40000000000009</v>
      </c>
      <c r="X473" s="36">
        <f>IFERROR(IF(W473=0,"",ROUNDUP(W473/H473,0)*0.01196),"")</f>
        <v>2.1528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293.56060606060601</v>
      </c>
      <c r="W477" s="354">
        <f>IFERROR(W471/H471,"0")+IFERROR(W472/H472,"0")+IFERROR(W473/H473,"0")+IFERROR(W474/H474,"0")+IFERROR(W475/H475,"0")+IFERROR(W476/H476,"0")</f>
        <v>294</v>
      </c>
      <c r="X477" s="354">
        <f>IFERROR(IF(X471="",0,X471),"0")+IFERROR(IF(X472="",0,X472),"0")+IFERROR(IF(X473="",0,X473),"0")+IFERROR(IF(X474="",0,X474),"0")+IFERROR(IF(X475="",0,X475),"0")+IFERROR(IF(X476="",0,X476),"0")</f>
        <v>3.5162399999999998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1550</v>
      </c>
      <c r="W478" s="354">
        <f>IFERROR(SUM(W471:W476),"0")</f>
        <v>1552.3200000000002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10662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10730.84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11284.060512294669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11357.112000000001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20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20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11784.060512294669</v>
      </c>
      <c r="W523" s="354">
        <f>GrossWeightTotalR+PalletQtyTotalR*25</f>
        <v>11857.112000000001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1481.5068066414262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1494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23.31589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164.4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126.56</v>
      </c>
      <c r="F530" s="46">
        <f>IFERROR(W133*1,"0")+IFERROR(W134*1,"0")+IFERROR(W135*1,"0")+IFERROR(W136*1,"0")+IFERROR(W137*1,"0")</f>
        <v>289.20000000000005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56.7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331.19999999999993</v>
      </c>
      <c r="J530" s="46">
        <f>IFERROR(W208*1,"0")+IFERROR(W209*1,"0")+IFERROR(W210*1,"0")+IFERROR(W211*1,"0")+IFERROR(W212*1,"0")+IFERROR(W213*1,"0")+IFERROR(W217*1,"0")+IFERROR(W218*1,"0")</f>
        <v>324.8</v>
      </c>
      <c r="K530" s="346"/>
      <c r="L530" s="46">
        <f>IFERROR(W223*1,"0")+IFERROR(W224*1,"0")+IFERROR(W225*1,"0")+IFERROR(W226*1,"0")+IFERROR(W227*1,"0")+IFERROR(W228*1,"0")</f>
        <v>336.4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47.1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12.6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3420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3003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10.56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2608.3200000000002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2024-04-12T08:59:12Z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