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F36DFCD-4D52-4C88-9166-0B6E0D9526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X358" i="1" s="1"/>
  <c r="W353" i="1"/>
  <c r="N353" i="1"/>
  <c r="V350" i="1"/>
  <c r="W349" i="1"/>
  <c r="V349" i="1"/>
  <c r="X348" i="1"/>
  <c r="X349" i="1" s="1"/>
  <c r="W348" i="1"/>
  <c r="W350" i="1" s="1"/>
  <c r="N348" i="1"/>
  <c r="V346" i="1"/>
  <c r="W345" i="1"/>
  <c r="V345" i="1"/>
  <c r="X344" i="1"/>
  <c r="W344" i="1"/>
  <c r="N344" i="1"/>
  <c r="W343" i="1"/>
  <c r="V341" i="1"/>
  <c r="V340" i="1"/>
  <c r="X339" i="1"/>
  <c r="W339" i="1"/>
  <c r="N339" i="1"/>
  <c r="W338" i="1"/>
  <c r="X338" i="1" s="1"/>
  <c r="N338" i="1"/>
  <c r="X337" i="1"/>
  <c r="X340" i="1" s="1"/>
  <c r="W337" i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W302" i="1" s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X196" i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X193" i="1" s="1"/>
  <c r="W176" i="1"/>
  <c r="W194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W174" i="1" s="1"/>
  <c r="N169" i="1"/>
  <c r="V167" i="1"/>
  <c r="V166" i="1"/>
  <c r="W165" i="1"/>
  <c r="X165" i="1" s="1"/>
  <c r="N165" i="1"/>
  <c r="X164" i="1"/>
  <c r="X166" i="1" s="1"/>
  <c r="W164" i="1"/>
  <c r="W166" i="1" s="1"/>
  <c r="N164" i="1"/>
  <c r="V162" i="1"/>
  <c r="V161" i="1"/>
  <c r="X160" i="1"/>
  <c r="W160" i="1"/>
  <c r="N160" i="1"/>
  <c r="W159" i="1"/>
  <c r="I526" i="1" s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H526" i="1" s="1"/>
  <c r="N146" i="1"/>
  <c r="V143" i="1"/>
  <c r="V142" i="1"/>
  <c r="W141" i="1"/>
  <c r="X141" i="1" s="1"/>
  <c r="N141" i="1"/>
  <c r="X140" i="1"/>
  <c r="W140" i="1"/>
  <c r="N140" i="1"/>
  <c r="W139" i="1"/>
  <c r="G526" i="1" s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X130" i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W127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X107" i="1"/>
  <c r="W107" i="1"/>
  <c r="N107" i="1"/>
  <c r="W106" i="1"/>
  <c r="X106" i="1" s="1"/>
  <c r="N106" i="1"/>
  <c r="X105" i="1"/>
  <c r="X116" i="1" s="1"/>
  <c r="W105" i="1"/>
  <c r="W116" i="1" s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W103" i="1" s="1"/>
  <c r="N94" i="1"/>
  <c r="V92" i="1"/>
  <c r="V91" i="1"/>
  <c r="W90" i="1"/>
  <c r="X90" i="1" s="1"/>
  <c r="N90" i="1"/>
  <c r="X89" i="1"/>
  <c r="W89" i="1"/>
  <c r="N89" i="1"/>
  <c r="W88" i="1"/>
  <c r="X88" i="1" s="1"/>
  <c r="N88" i="1"/>
  <c r="X87" i="1"/>
  <c r="X91" i="1" s="1"/>
  <c r="W87" i="1"/>
  <c r="W91" i="1" s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W63" i="1"/>
  <c r="N63" i="1"/>
  <c r="V60" i="1"/>
  <c r="V59" i="1"/>
  <c r="X58" i="1"/>
  <c r="W58" i="1"/>
  <c r="X57" i="1"/>
  <c r="W57" i="1"/>
  <c r="N57" i="1"/>
  <c r="W56" i="1"/>
  <c r="X56" i="1" s="1"/>
  <c r="N56" i="1"/>
  <c r="X55" i="1"/>
  <c r="X59" i="1" s="1"/>
  <c r="W55" i="1"/>
  <c r="N55" i="1"/>
  <c r="V52" i="1"/>
  <c r="V51" i="1"/>
  <c r="X50" i="1"/>
  <c r="W50" i="1"/>
  <c r="N50" i="1"/>
  <c r="W49" i="1"/>
  <c r="C526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W32" i="1" s="1"/>
  <c r="V24" i="1"/>
  <c r="V516" i="1" s="1"/>
  <c r="W23" i="1"/>
  <c r="V23" i="1"/>
  <c r="X22" i="1"/>
  <c r="X23" i="1" s="1"/>
  <c r="W22" i="1"/>
  <c r="N22" i="1"/>
  <c r="H10" i="1"/>
  <c r="A9" i="1"/>
  <c r="A10" i="1" s="1"/>
  <c r="D7" i="1"/>
  <c r="O6" i="1"/>
  <c r="N2" i="1"/>
  <c r="X84" i="1" l="1"/>
  <c r="X134" i="1"/>
  <c r="X200" i="1"/>
  <c r="F9" i="1"/>
  <c r="J9" i="1"/>
  <c r="F10" i="1"/>
  <c r="W33" i="1"/>
  <c r="W37" i="1"/>
  <c r="W41" i="1"/>
  <c r="W45" i="1"/>
  <c r="W51" i="1"/>
  <c r="W520" i="1" s="1"/>
  <c r="W59" i="1"/>
  <c r="W84" i="1"/>
  <c r="W92" i="1"/>
  <c r="W102" i="1"/>
  <c r="W117" i="1"/>
  <c r="W126" i="1"/>
  <c r="W135" i="1"/>
  <c r="W143" i="1"/>
  <c r="W156" i="1"/>
  <c r="W161" i="1"/>
  <c r="W167" i="1"/>
  <c r="W173" i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P526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X449" i="1"/>
  <c r="T526" i="1"/>
  <c r="W459" i="1"/>
  <c r="W465" i="1"/>
  <c r="W474" i="1"/>
  <c r="X467" i="1"/>
  <c r="X473" i="1" s="1"/>
  <c r="W473" i="1"/>
  <c r="H9" i="1"/>
  <c r="B526" i="1"/>
  <c r="W518" i="1"/>
  <c r="W517" i="1"/>
  <c r="V520" i="1"/>
  <c r="W24" i="1"/>
  <c r="X26" i="1"/>
  <c r="X32" i="1" s="1"/>
  <c r="X521" i="1" s="1"/>
  <c r="X35" i="1"/>
  <c r="X36" i="1" s="1"/>
  <c r="X39" i="1"/>
  <c r="X40" i="1" s="1"/>
  <c r="X43" i="1"/>
  <c r="X44" i="1" s="1"/>
  <c r="X49" i="1"/>
  <c r="X51" i="1" s="1"/>
  <c r="W52" i="1"/>
  <c r="D526" i="1"/>
  <c r="W60" i="1"/>
  <c r="E526" i="1"/>
  <c r="W85" i="1"/>
  <c r="X94" i="1"/>
  <c r="X102" i="1" s="1"/>
  <c r="X119" i="1"/>
  <c r="X126" i="1" s="1"/>
  <c r="F526" i="1"/>
  <c r="W134" i="1"/>
  <c r="X139" i="1"/>
  <c r="X142" i="1" s="1"/>
  <c r="W142" i="1"/>
  <c r="X146" i="1"/>
  <c r="X155" i="1" s="1"/>
  <c r="W155" i="1"/>
  <c r="X159" i="1"/>
  <c r="X161" i="1" s="1"/>
  <c r="W162" i="1"/>
  <c r="X169" i="1"/>
  <c r="X173" i="1" s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16" i="1" l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<sst xmlns="http://schemas.openxmlformats.org/spreadsheetml/2006/main" count="2228" uniqueCount="751">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</sst>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8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20</v>
      </c>
      <c r="W49" s="349">
        <f>IFERROR(IF(V49="",0,CEILING((V49/$H49),1)*$H49),"")</f>
        <v>21.6</v>
      </c>
      <c r="X49" s="36">
        <f>IFERROR(IF(W49=0,"",ROUNDUP(W49/H49,0)*0.02175),"")</f>
        <v>4.3499999999999997E-2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1.8518518518518516</v>
      </c>
      <c r="W51" s="350">
        <f>IFERROR(W49/H49,"0")+IFERROR(W50/H50,"0")</f>
        <v>2</v>
      </c>
      <c r="X51" s="350">
        <f>IFERROR(IF(X49="",0,X49),"0")+IFERROR(IF(X50="",0,X50),"0")</f>
        <v>4.3499999999999997E-2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20</v>
      </c>
      <c r="W52" s="350">
        <f>IFERROR(SUM(W49:W50),"0")</f>
        <v>21.6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70</v>
      </c>
      <c r="W55" s="349">
        <f>IFERROR(IF(V55="",0,CEILING((V55/$H55),1)*$H55),"")</f>
        <v>75.600000000000009</v>
      </c>
      <c r="X55" s="36">
        <f>IFERROR(IF(W55=0,"",ROUNDUP(W55/H55,0)*0.02175),"")</f>
        <v>0.15225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6.481481481481481</v>
      </c>
      <c r="W59" s="350">
        <f>IFERROR(W55/H55,"0")+IFERROR(W56/H56,"0")+IFERROR(W57/H57,"0")+IFERROR(W58/H58,"0")</f>
        <v>7</v>
      </c>
      <c r="X59" s="350">
        <f>IFERROR(IF(X55="",0,X55),"0")+IFERROR(IF(X56="",0,X56),"0")+IFERROR(IF(X57="",0,X57),"0")+IFERROR(IF(X58="",0,X58),"0")</f>
        <v>0.15225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70</v>
      </c>
      <c r="W60" s="350">
        <f>IFERROR(SUM(W55:W58),"0")</f>
        <v>75.600000000000009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80</v>
      </c>
      <c r="W65" s="349">
        <f t="shared" si="2"/>
        <v>89.6</v>
      </c>
      <c r="X65" s="36">
        <f t="shared" si="3"/>
        <v>0.17399999999999999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70</v>
      </c>
      <c r="W67" s="349">
        <f t="shared" si="2"/>
        <v>75.600000000000009</v>
      </c>
      <c r="X67" s="36">
        <f t="shared" si="3"/>
        <v>0.15225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16</v>
      </c>
      <c r="W71" s="349">
        <f t="shared" si="2"/>
        <v>16</v>
      </c>
      <c r="X71" s="36">
        <f t="shared" ref="X71:X77" si="4">IFERROR(IF(W71=0,"",ROUNDUP(W71/H71,0)*0.00937),"")</f>
        <v>3.7479999999999999E-2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17.624338624338623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19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0.36373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166</v>
      </c>
      <c r="W85" s="350">
        <f>IFERROR(SUM(W63:W83),"0")</f>
        <v>181.2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20</v>
      </c>
      <c r="W96" s="349">
        <f t="shared" si="5"/>
        <v>27</v>
      </c>
      <c r="X96" s="36">
        <f>IFERROR(IF(W96=0,"",ROUNDUP(W96/H96,0)*0.02175),"")</f>
        <v>6.5250000000000002E-2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2.2222222222222223</v>
      </c>
      <c r="W102" s="350">
        <f>IFERROR(W94/H94,"0")+IFERROR(W95/H95,"0")+IFERROR(W96/H96,"0")+IFERROR(W97/H97,"0")+IFERROR(W98/H98,"0")+IFERROR(W99/H99,"0")+IFERROR(W100/H100,"0")+IFERROR(W101/H101,"0")</f>
        <v>3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6.5250000000000002E-2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20</v>
      </c>
      <c r="W103" s="350">
        <f>IFERROR(SUM(W94:W101),"0")</f>
        <v>27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20</v>
      </c>
      <c r="W105" s="349">
        <f t="shared" ref="W105:W115" si="6">IFERROR(IF(V105="",0,CEILING((V105/$H105),1)*$H105),"")</f>
        <v>25.200000000000003</v>
      </c>
      <c r="X105" s="36">
        <f>IFERROR(IF(W105=0,"",ROUNDUP(W105/H105,0)*0.02175),"")</f>
        <v>6.5250000000000002E-2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2.3809523809523809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3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6.5250000000000002E-2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20</v>
      </c>
      <c r="W117" s="350">
        <f>IFERROR(SUM(W105:W115),"0")</f>
        <v>25.200000000000003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30</v>
      </c>
      <c r="W131" s="349">
        <f>IFERROR(IF(V131="",0,CEILING((V131/$H131),1)*$H131),"")</f>
        <v>33.6</v>
      </c>
      <c r="X131" s="36">
        <f>IFERROR(IF(W131=0,"",ROUNDUP(W131/H131,0)*0.02175),"")</f>
        <v>8.6999999999999994E-2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3.5714285714285712</v>
      </c>
      <c r="W134" s="350">
        <f>IFERROR(W130/H130,"0")+IFERROR(W131/H131,"0")+IFERROR(W132/H132,"0")+IFERROR(W133/H133,"0")</f>
        <v>4</v>
      </c>
      <c r="X134" s="350">
        <f>IFERROR(IF(X130="",0,X130),"0")+IFERROR(IF(X131="",0,X131),"0")+IFERROR(IF(X132="",0,X132),"0")+IFERROR(IF(X133="",0,X133),"0")</f>
        <v>8.6999999999999994E-2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30</v>
      </c>
      <c r="W135" s="350">
        <f>IFERROR(SUM(W130:W133),"0")</f>
        <v>33.6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20</v>
      </c>
      <c r="W229" s="349">
        <f t="shared" si="13"/>
        <v>21.6</v>
      </c>
      <c r="X229" s="36">
        <f>IFERROR(IF(W229=0,"",ROUNDUP(W229/H229,0)*0.02175),"")</f>
        <v>4.3499999999999997E-2</v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1.8518518518518516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2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4.3499999999999997E-2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20</v>
      </c>
      <c r="W245" s="350">
        <f>IFERROR(SUM(W228:W243),"0")</f>
        <v>21.6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80</v>
      </c>
      <c r="W251" s="349">
        <f>IFERROR(IF(V251="",0,CEILING((V251/$H251),1)*$H251),"")</f>
        <v>84</v>
      </c>
      <c r="X251" s="36">
        <f>IFERROR(IF(W251=0,"",ROUNDUP(W251/H251,0)*0.00753),"")</f>
        <v>0.15060000000000001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70</v>
      </c>
      <c r="W252" s="349">
        <f>IFERROR(IF(V252="",0,CEILING((V252/$H252),1)*$H252),"")</f>
        <v>71.400000000000006</v>
      </c>
      <c r="X252" s="36">
        <f>IFERROR(IF(W252=0,"",ROUNDUP(W252/H252,0)*0.00753),"")</f>
        <v>0.12801000000000001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35.714285714285708</v>
      </c>
      <c r="W255" s="350">
        <f>IFERROR(W251/H251,"0")+IFERROR(W252/H252,"0")+IFERROR(W253/H253,"0")+IFERROR(W254/H254,"0")</f>
        <v>37</v>
      </c>
      <c r="X255" s="350">
        <f>IFERROR(IF(X251="",0,X251),"0")+IFERROR(IF(X252="",0,X252),"0")+IFERROR(IF(X253="",0,X253),"0")+IFERROR(IF(X254="",0,X254),"0")</f>
        <v>0.27861000000000002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150</v>
      </c>
      <c r="W256" s="350">
        <f>IFERROR(SUM(W251:W254),"0")</f>
        <v>155.4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1200</v>
      </c>
      <c r="W259" s="349">
        <f t="shared" si="15"/>
        <v>1201.2</v>
      </c>
      <c r="X259" s="36">
        <f>IFERROR(IF(W259=0,"",ROUNDUP(W259/H259,0)*0.02175),"")</f>
        <v>3.3494999999999999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153.84615384615384</v>
      </c>
      <c r="W267" s="350">
        <f>IFERROR(W258/H258,"0")+IFERROR(W259/H259,"0")+IFERROR(W260/H260,"0")+IFERROR(W261/H261,"0")+IFERROR(W262/H262,"0")+IFERROR(W263/H263,"0")+IFERROR(W264/H264,"0")+IFERROR(W265/H265,"0")+IFERROR(W266/H266,"0")</f>
        <v>154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3.3494999999999999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1200</v>
      </c>
      <c r="W268" s="350">
        <f>IFERROR(SUM(W258:W266),"0")</f>
        <v>1201.2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10</v>
      </c>
      <c r="W270" s="349">
        <f>IFERROR(IF(V270="",0,CEILING((V270/$H270),1)*$H270),"")</f>
        <v>16.8</v>
      </c>
      <c r="X270" s="36">
        <f>IFERROR(IF(W270=0,"",ROUNDUP(W270/H270,0)*0.02175),"")</f>
        <v>4.3499999999999997E-2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40</v>
      </c>
      <c r="W271" s="349">
        <f>IFERROR(IF(V271="",0,CEILING((V271/$H271),1)*$H271),"")</f>
        <v>46.8</v>
      </c>
      <c r="X271" s="36">
        <f>IFERROR(IF(W271=0,"",ROUNDUP(W271/H271,0)*0.02175),"")</f>
        <v>0.1305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30</v>
      </c>
      <c r="W272" s="349">
        <f>IFERROR(IF(V272="",0,CEILING((V272/$H272),1)*$H272),"")</f>
        <v>33.6</v>
      </c>
      <c r="X272" s="36">
        <f>IFERROR(IF(W272=0,"",ROUNDUP(W272/H272,0)*0.02175),"")</f>
        <v>8.6999999999999994E-2</v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9.8901098901098905</v>
      </c>
      <c r="W273" s="350">
        <f>IFERROR(W270/H270,"0")+IFERROR(W271/H271,"0")+IFERROR(W272/H272,"0")</f>
        <v>12</v>
      </c>
      <c r="X273" s="350">
        <f>IFERROR(IF(X270="",0,X270),"0")+IFERROR(IF(X271="",0,X271),"0")+IFERROR(IF(X272="",0,X272),"0")</f>
        <v>0.26100000000000001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80</v>
      </c>
      <c r="W274" s="350">
        <f>IFERROR(SUM(W270:W272),"0")</f>
        <v>97.199999999999989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10</v>
      </c>
      <c r="W276" s="349">
        <f>IFERROR(IF(V276="",0,CEILING((V276/$H276),1)*$H276),"")</f>
        <v>12.16</v>
      </c>
      <c r="X276" s="36">
        <f>IFERROR(IF(W276=0,"",ROUNDUP(W276/H276,0)*0.00753),"")</f>
        <v>3.0120000000000001E-2</v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9</v>
      </c>
      <c r="W277" s="349">
        <f>IFERROR(IF(V277="",0,CEILING((V277/$H277),1)*$H277),"")</f>
        <v>9.120000000000001</v>
      </c>
      <c r="X277" s="36">
        <f>IFERROR(IF(W277=0,"",ROUNDUP(W277/H277,0)*0.00753),"")</f>
        <v>2.2589999999999999E-2</v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6.25</v>
      </c>
      <c r="W279" s="350">
        <f>IFERROR(W276/H276,"0")+IFERROR(W277/H277,"0")+IFERROR(W278/H278,"0")</f>
        <v>7</v>
      </c>
      <c r="X279" s="350">
        <f>IFERROR(IF(X276="",0,X276),"0")+IFERROR(IF(X277="",0,X277),"0")+IFERROR(IF(X278="",0,X278),"0")</f>
        <v>5.271E-2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19</v>
      </c>
      <c r="W280" s="350">
        <f>IFERROR(SUM(W276:W278),"0")</f>
        <v>21.28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20</v>
      </c>
      <c r="W289" s="349">
        <f t="shared" ref="W289:W296" si="16">IFERROR(IF(V289="",0,CEILING((V289/$H289),1)*$H289),"")</f>
        <v>21.6</v>
      </c>
      <c r="X289" s="36">
        <f>IFERROR(IF(W289=0,"",ROUNDUP(W289/H289,0)*0.02175),"")</f>
        <v>4.3499999999999997E-2</v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1.8518518518518516</v>
      </c>
      <c r="W297" s="350">
        <f>IFERROR(W289/H289,"0")+IFERROR(W290/H290,"0")+IFERROR(W291/H291,"0")+IFERROR(W292/H292,"0")+IFERROR(W293/H293,"0")+IFERROR(W294/H294,"0")+IFERROR(W295/H295,"0")+IFERROR(W296/H296,"0")</f>
        <v>2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4.3499999999999997E-2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20</v>
      </c>
      <c r="W298" s="350">
        <f>IFERROR(SUM(W289:W296),"0")</f>
        <v>21.6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150</v>
      </c>
      <c r="W310" s="349">
        <f>IFERROR(IF(V310="",0,CEILING((V310/$H310),1)*$H310),"")</f>
        <v>153.9</v>
      </c>
      <c r="X310" s="36">
        <f>IFERROR(IF(W310=0,"",ROUNDUP(W310/H310,0)*0.02175),"")</f>
        <v>0.41324999999999995</v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18.518518518518519</v>
      </c>
      <c r="W313" s="350">
        <f>IFERROR(W310/H310,"0")+IFERROR(W311/H311,"0")+IFERROR(W312/H312,"0")</f>
        <v>19</v>
      </c>
      <c r="X313" s="350">
        <f>IFERROR(IF(X310="",0,X310),"0")+IFERROR(IF(X311="",0,X311),"0")+IFERROR(IF(X312="",0,X312),"0")</f>
        <v>0.41324999999999995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150</v>
      </c>
      <c r="W314" s="350">
        <f>IFERROR(SUM(W310:W312),"0")</f>
        <v>153.9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500</v>
      </c>
      <c r="W327" s="349">
        <f t="shared" si="17"/>
        <v>510</v>
      </c>
      <c r="X327" s="36">
        <f>IFERROR(IF(W327=0,"",ROUNDUP(W327/H327,0)*0.02175),"")</f>
        <v>0.73949999999999994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180</v>
      </c>
      <c r="W328" s="349">
        <f t="shared" si="17"/>
        <v>180</v>
      </c>
      <c r="X328" s="36">
        <f>IFERROR(IF(W328=0,"",ROUNDUP(W328/H328,0)*0.02175),"")</f>
        <v>0.26100000000000001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120</v>
      </c>
      <c r="W330" s="349">
        <f t="shared" si="17"/>
        <v>120</v>
      </c>
      <c r="X330" s="36">
        <f>IFERROR(IF(W330=0,"",ROUNDUP(W330/H330,0)*0.02175),"")</f>
        <v>0.17399999999999999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53.333333333333336</v>
      </c>
      <c r="W334" s="350">
        <f>IFERROR(W326/H326,"0")+IFERROR(W327/H327,"0")+IFERROR(W328/H328,"0")+IFERROR(W329/H329,"0")+IFERROR(W330/H330,"0")+IFERROR(W331/H331,"0")+IFERROR(W332/H332,"0")+IFERROR(W333/H333,"0")</f>
        <v>54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1.1744999999999999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800</v>
      </c>
      <c r="W335" s="350">
        <f>IFERROR(SUM(W326:W333),"0")</f>
        <v>810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800</v>
      </c>
      <c r="W337" s="349">
        <f>IFERROR(IF(V337="",0,CEILING((V337/$H337),1)*$H337),"")</f>
        <v>810</v>
      </c>
      <c r="X337" s="36">
        <f>IFERROR(IF(W337=0,"",ROUNDUP(W337/H337,0)*0.02175),"")</f>
        <v>1.1744999999999999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53.333333333333336</v>
      </c>
      <c r="W340" s="350">
        <f>IFERROR(W337/H337,"0")+IFERROR(W338/H338,"0")+IFERROR(W339/H339,"0")</f>
        <v>54</v>
      </c>
      <c r="X340" s="350">
        <f>IFERROR(IF(X337="",0,X337),"0")+IFERROR(IF(X338="",0,X338),"0")+IFERROR(IF(X339="",0,X339),"0")</f>
        <v>1.1744999999999999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800</v>
      </c>
      <c r="W341" s="350">
        <f>IFERROR(SUM(W337:W339),"0")</f>
        <v>810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20</v>
      </c>
      <c r="W366" s="349">
        <f>IFERROR(IF(V366="",0,CEILING((V366/$H366),1)*$H366),"")</f>
        <v>23.4</v>
      </c>
      <c r="X366" s="36">
        <f>IFERROR(IF(W366=0,"",ROUNDUP(W366/H366,0)*0.02175),"")</f>
        <v>6.5250000000000002E-2</v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2.5641025641025643</v>
      </c>
      <c r="W370" s="350">
        <f>IFERROR(W366/H366,"0")+IFERROR(W367/H367,"0")+IFERROR(W368/H368,"0")+IFERROR(W369/H369,"0")</f>
        <v>3</v>
      </c>
      <c r="X370" s="350">
        <f>IFERROR(IF(X366="",0,X366),"0")+IFERROR(IF(X367="",0,X367),"0")+IFERROR(IF(X368="",0,X368),"0")+IFERROR(IF(X369="",0,X369),"0")</f>
        <v>6.5250000000000002E-2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20</v>
      </c>
      <c r="W371" s="350">
        <f>IFERROR(SUM(W366:W369),"0")</f>
        <v>23.4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50</v>
      </c>
      <c r="W384" s="349">
        <f t="shared" ref="W384:W396" si="18">IFERROR(IF(V384="",0,CEILING((V384/$H384),1)*$H384),"")</f>
        <v>50.400000000000006</v>
      </c>
      <c r="X384" s="36">
        <f>IFERROR(IF(W384=0,"",ROUNDUP(W384/H384,0)*0.00753),"")</f>
        <v>9.0359999999999996E-2</v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50</v>
      </c>
      <c r="W385" s="349">
        <f t="shared" si="18"/>
        <v>50.400000000000006</v>
      </c>
      <c r="X385" s="36">
        <f>IFERROR(IF(W385=0,"",ROUNDUP(W385/H385,0)*0.00753),"")</f>
        <v>9.0359999999999996E-2</v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100</v>
      </c>
      <c r="W386" s="349">
        <f t="shared" si="18"/>
        <v>100.80000000000001</v>
      </c>
      <c r="X386" s="36">
        <f>IFERROR(IF(W386=0,"",ROUNDUP(W386/H386,0)*0.00753),"")</f>
        <v>0.18071999999999999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47.61904761904762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48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0.36143999999999998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200</v>
      </c>
      <c r="W398" s="350">
        <f>IFERROR(SUM(W384:W396),"0")</f>
        <v>201.60000000000002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50</v>
      </c>
      <c r="W418" s="349">
        <f>IFERROR(IF(V418="",0,CEILING((V418/$H418),1)*$H418),"")</f>
        <v>52</v>
      </c>
      <c r="X418" s="36">
        <f>IFERROR(IF(W418=0,"",ROUNDUP(W418/H418,0)*0.01196),"")</f>
        <v>0.1196</v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9.615384615384615</v>
      </c>
      <c r="W420" s="350">
        <f>IFERROR(W418/H418,"0")+IFERROR(W419/H419,"0")</f>
        <v>10</v>
      </c>
      <c r="X420" s="350">
        <f>IFERROR(IF(X418="",0,X418),"0")+IFERROR(IF(X419="",0,X419),"0")</f>
        <v>0.1196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50</v>
      </c>
      <c r="W421" s="350">
        <f>IFERROR(SUM(W418:W419),"0")</f>
        <v>52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150</v>
      </c>
      <c r="W423" s="349">
        <f t="shared" ref="W423:W429" si="20">IFERROR(IF(V423="",0,CEILING((V423/$H423),1)*$H423),"")</f>
        <v>151.20000000000002</v>
      </c>
      <c r="X423" s="36">
        <f>IFERROR(IF(W423=0,"",ROUNDUP(W423/H423,0)*0.00753),"")</f>
        <v>0.27107999999999999</v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35.714285714285715</v>
      </c>
      <c r="W430" s="350">
        <f>IFERROR(W423/H423,"0")+IFERROR(W424/H424,"0")+IFERROR(W425/H425,"0")+IFERROR(W426/H426,"0")+IFERROR(W427/H427,"0")+IFERROR(W428/H428,"0")+IFERROR(W429/H429,"0")</f>
        <v>36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0.27107999999999999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150</v>
      </c>
      <c r="W431" s="350">
        <f>IFERROR(SUM(W423:W429),"0")</f>
        <v>151.20000000000002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200</v>
      </c>
      <c r="W449" s="349">
        <f t="shared" si="21"/>
        <v>200.64000000000001</v>
      </c>
      <c r="X449" s="36">
        <f t="shared" si="22"/>
        <v>0.45448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90</v>
      </c>
      <c r="W452" s="349">
        <f t="shared" si="21"/>
        <v>95.04</v>
      </c>
      <c r="X452" s="36">
        <f t="shared" si="22"/>
        <v>0.21528</v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54.924242424242422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56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0.66976000000000002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290</v>
      </c>
      <c r="W460" s="350">
        <f>IFERROR(SUM(W448:W458),"0")</f>
        <v>295.68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300</v>
      </c>
      <c r="W462" s="349">
        <f>IFERROR(IF(V462="",0,CEILING((V462/$H462),1)*$H462),"")</f>
        <v>300.96000000000004</v>
      </c>
      <c r="X462" s="36">
        <f>IFERROR(IF(W462=0,"",ROUNDUP(W462/H462,0)*0.01196),"")</f>
        <v>0.68171999999999999</v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56.818181818181813</v>
      </c>
      <c r="W464" s="350">
        <f>IFERROR(W462/H462,"0")+IFERROR(W463/H463,"0")</f>
        <v>57.000000000000007</v>
      </c>
      <c r="X464" s="350">
        <f>IFERROR(IF(X462="",0,X462),"0")+IFERROR(IF(X463="",0,X463),"0")</f>
        <v>0.68171999999999999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300</v>
      </c>
      <c r="W465" s="350">
        <f>IFERROR(SUM(W462:W463),"0")</f>
        <v>300.96000000000004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80</v>
      </c>
      <c r="W467" s="349">
        <f t="shared" ref="W467:W472" si="23">IFERROR(IF(V467="",0,CEILING((V467/$H467),1)*$H467),"")</f>
        <v>84.48</v>
      </c>
      <c r="X467" s="36">
        <f>IFERROR(IF(W467=0,"",ROUNDUP(W467/H467,0)*0.01196),"")</f>
        <v>0.19136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100</v>
      </c>
      <c r="W468" s="349">
        <f t="shared" si="23"/>
        <v>100.32000000000001</v>
      </c>
      <c r="X468" s="36">
        <f>IFERROR(IF(W468=0,"",ROUNDUP(W468/H468,0)*0.01196),"")</f>
        <v>0.22724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160</v>
      </c>
      <c r="W469" s="349">
        <f t="shared" si="23"/>
        <v>163.68</v>
      </c>
      <c r="X469" s="36">
        <f>IFERROR(IF(W469=0,"",ROUNDUP(W469/H469,0)*0.01196),"")</f>
        <v>0.37075999999999998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64.393939393939391</v>
      </c>
      <c r="W473" s="350">
        <f>IFERROR(W467/H467,"0")+IFERROR(W468/H468,"0")+IFERROR(W469/H469,"0")+IFERROR(W470/H470,"0")+IFERROR(W471/H471,"0")+IFERROR(W472/H472,"0")</f>
        <v>66</v>
      </c>
      <c r="X473" s="350">
        <f>IFERROR(IF(X467="",0,X467),"0")+IFERROR(IF(X468="",0,X468),"0")+IFERROR(IF(X469="",0,X469),"0")+IFERROR(IF(X470="",0,X470),"0")+IFERROR(IF(X471="",0,X471),"0")+IFERROR(IF(X472="",0,X472),"0")</f>
        <v>0.78935999999999995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340</v>
      </c>
      <c r="W474" s="350">
        <f>IFERROR(SUM(W467:W472),"0")</f>
        <v>348.48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60</v>
      </c>
      <c r="W490" s="349">
        <f>IFERROR(IF(V490="",0,CEILING((V490/$H490),1)*$H490),"")</f>
        <v>60</v>
      </c>
      <c r="X490" s="36">
        <f>IFERROR(IF(W490=0,"",ROUNDUP(W490/H490,0)*0.02175),"")</f>
        <v>0.10874999999999999</v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5</v>
      </c>
      <c r="W493" s="350">
        <f>IFERROR(W488/H488,"0")+IFERROR(W489/H489,"0")+IFERROR(W490/H490,"0")+IFERROR(W491/H491,"0")+IFERROR(W492/H492,"0")</f>
        <v>5</v>
      </c>
      <c r="X493" s="350">
        <f>IFERROR(IF(X488="",0,X488),"0")+IFERROR(IF(X489="",0,X489),"0")+IFERROR(IF(X490="",0,X490),"0")+IFERROR(IF(X491="",0,X491),"0")+IFERROR(IF(X492="",0,X492),"0")</f>
        <v>0.10874999999999999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60</v>
      </c>
      <c r="W494" s="350">
        <f>IFERROR(SUM(W488:W492),"0")</f>
        <v>60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100</v>
      </c>
      <c r="W503" s="349">
        <f>IFERROR(IF(V503="",0,CEILING((V503/$H503),1)*$H503),"")</f>
        <v>100.80000000000001</v>
      </c>
      <c r="X503" s="36">
        <f>IFERROR(IF(W503=0,"",ROUNDUP(W503/H503,0)*0.00753),"")</f>
        <v>0.18071999999999999</v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23.80952380952381</v>
      </c>
      <c r="W506" s="350">
        <f>IFERROR(W502/H502,"0")+IFERROR(W503/H503,"0")+IFERROR(W504/H504,"0")+IFERROR(W505/H505,"0")</f>
        <v>24</v>
      </c>
      <c r="X506" s="350">
        <f>IFERROR(IF(X502="",0,X502),"0")+IFERROR(IF(X503="",0,X503),"0")+IFERROR(IF(X504="",0,X504),"0")+IFERROR(IF(X505="",0,X505),"0")</f>
        <v>0.18071999999999999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100</v>
      </c>
      <c r="W507" s="350">
        <f>IFERROR(SUM(W502:W505),"0")</f>
        <v>100.80000000000001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30</v>
      </c>
      <c r="W509" s="349">
        <f>IFERROR(IF(V509="",0,CEILING((V509/$H509),1)*$H509),"")</f>
        <v>31.2</v>
      </c>
      <c r="X509" s="36">
        <f>IFERROR(IF(W509=0,"",ROUNDUP(W509/H509,0)*0.02175),"")</f>
        <v>8.6999999999999994E-2</v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3.8461538461538463</v>
      </c>
      <c r="W514" s="350">
        <f>IFERROR(W509/H509,"0")+IFERROR(W510/H510,"0")+IFERROR(W511/H511,"0")+IFERROR(W512/H512,"0")+IFERROR(W513/H513,"0")</f>
        <v>4</v>
      </c>
      <c r="X514" s="350">
        <f>IFERROR(IF(X509="",0,X509),"0")+IFERROR(IF(X510="",0,X510),"0")+IFERROR(IF(X511="",0,X511),"0")+IFERROR(IF(X512="",0,X512),"0")+IFERROR(IF(X513="",0,X513),"0")</f>
        <v>8.6999999999999994E-2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30</v>
      </c>
      <c r="W515" s="350">
        <f>IFERROR(SUM(W509:W513),"0")</f>
        <v>31.2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5105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5221.7000000000007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5385.690625514836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5509.0180000000009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10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10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5635.690625514836</v>
      </c>
      <c r="W519" s="350">
        <f>GrossWeightTotalR+PalletQtyTotalR*25</f>
        <v>5759.0180000000009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673.02657527657527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688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10.902729999999998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21.6</v>
      </c>
      <c r="D526" s="46">
        <f>IFERROR(W55*1,"0")+IFERROR(W56*1,"0")+IFERROR(W57*1,"0")+IFERROR(W58*1,"0")</f>
        <v>75.600000000000009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233.39999999999998</v>
      </c>
      <c r="F526" s="46">
        <f>IFERROR(W130*1,"0")+IFERROR(W131*1,"0")+IFERROR(W132*1,"0")+IFERROR(W133*1,"0")</f>
        <v>33.6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1496.6799999999998</v>
      </c>
      <c r="N526" s="46">
        <f>IFERROR(W289*1,"0")+IFERROR(W290*1,"0")+IFERROR(W291*1,"0")+IFERROR(W292*1,"0")+IFERROR(W293*1,"0")+IFERROR(W294*1,"0")+IFERROR(W295*1,"0")+IFERROR(W296*1,"0")+IFERROR(W300*1,"0")+IFERROR(W301*1,"0")</f>
        <v>21.6</v>
      </c>
      <c r="O526" s="46">
        <f>IFERROR(W306*1,"0")+IFERROR(W310*1,"0")+IFERROR(W311*1,"0")+IFERROR(W312*1,"0")+IFERROR(W316*1,"0")+IFERROR(W320*1,"0")</f>
        <v>153.9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1620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23.4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201.60000000000002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203.20000000000002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945.12000000000012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192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2024-04-09T08:30:21Z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