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4FED3CC-EE83-4AF4-BD83-222FEAD483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V493" i="1"/>
  <c r="W492" i="1"/>
  <c r="X492" i="1" s="1"/>
  <c r="W491" i="1"/>
  <c r="X491" i="1" s="1"/>
  <c r="W490" i="1"/>
  <c r="X489" i="1"/>
  <c r="W489" i="1"/>
  <c r="X488" i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79" i="1" l="1"/>
  <c r="X59" i="1"/>
  <c r="X22" i="1"/>
  <c r="X23" i="1" s="1"/>
  <c r="X91" i="1"/>
  <c r="W200" i="1"/>
  <c r="X407" i="1"/>
  <c r="X408" i="1" s="1"/>
  <c r="W408" i="1"/>
  <c r="W493" i="1"/>
  <c r="W515" i="1"/>
  <c r="X509" i="1"/>
  <c r="X514" i="1" s="1"/>
  <c r="W514" i="1"/>
  <c r="X134" i="1"/>
  <c r="X490" i="1"/>
  <c r="X493" i="1" s="1"/>
  <c r="V519" i="1"/>
  <c r="X358" i="1"/>
  <c r="X116" i="1"/>
  <c r="X340" i="1"/>
  <c r="W479" i="1"/>
  <c r="V516" i="1"/>
  <c r="V520" i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479" i="1" s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<sst xmlns="http://schemas.openxmlformats.org/spreadsheetml/2006/main" count="2228" uniqueCount="751">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</sst>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950</v>
      </c>
      <c r="W55" s="349">
        <f>IFERROR(IF(V55="",0,CEILING((V55/$H55),1)*$H55),"")</f>
        <v>950.40000000000009</v>
      </c>
      <c r="X55" s="36">
        <f>IFERROR(IF(W55=0,"",ROUNDUP(W55/H55,0)*0.02175),"")</f>
        <v>1.9139999999999999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87.962962962962962</v>
      </c>
      <c r="W59" s="350">
        <f>IFERROR(W55/H55,"0")+IFERROR(W56/H56,"0")+IFERROR(W57/H57,"0")+IFERROR(W58/H58,"0")</f>
        <v>88</v>
      </c>
      <c r="X59" s="350">
        <f>IFERROR(IF(X55="",0,X55),"0")+IFERROR(IF(X56="",0,X56),"0")+IFERROR(IF(X57="",0,X57),"0")+IFERROR(IF(X58="",0,X58),"0")</f>
        <v>1.9139999999999999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950</v>
      </c>
      <c r="W60" s="350">
        <f>IFERROR(SUM(W55:W58),"0")</f>
        <v>950.40000000000009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100</v>
      </c>
      <c r="W63" s="349">
        <f t="shared" ref="W63:W83" si="2">IFERROR(IF(V63="",0,CEILING((V63/$H63),1)*$H63),"")</f>
        <v>100.8</v>
      </c>
      <c r="X63" s="36">
        <f t="shared" ref="X63:X69" si="3">IFERROR(IF(W63=0,"",ROUNDUP(W63/H63,0)*0.02175),"")</f>
        <v>0.19574999999999998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8.9285714285714288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9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0.19574999999999998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100</v>
      </c>
      <c r="W85" s="350">
        <f>IFERROR(SUM(W63:W83),"0")</f>
        <v>100.8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480</v>
      </c>
      <c r="W105" s="349">
        <f t="shared" ref="W105:W115" si="6">IFERROR(IF(V105="",0,CEILING((V105/$H105),1)*$H105),"")</f>
        <v>487.20000000000005</v>
      </c>
      <c r="X105" s="36">
        <f>IFERROR(IF(W105=0,"",ROUNDUP(W105/H105,0)*0.02175),"")</f>
        <v>1.2614999999999998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260</v>
      </c>
      <c r="W111" s="349">
        <f t="shared" si="6"/>
        <v>261.90000000000003</v>
      </c>
      <c r="X111" s="36">
        <f>IFERROR(IF(W111=0,"",ROUNDUP(W111/H111,0)*0.00753),"")</f>
        <v>0.73041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153.43915343915342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155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1.9919099999999998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740</v>
      </c>
      <c r="W117" s="350">
        <f>IFERROR(SUM(W105:W115),"0")</f>
        <v>749.10000000000014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1150</v>
      </c>
      <c r="W131" s="349">
        <f>IFERROR(IF(V131="",0,CEILING((V131/$H131),1)*$H131),"")</f>
        <v>1150.8</v>
      </c>
      <c r="X131" s="36">
        <f>IFERROR(IF(W131=0,"",ROUNDUP(W131/H131,0)*0.02175),"")</f>
        <v>2.9797499999999997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400</v>
      </c>
      <c r="W133" s="349">
        <f>IFERROR(IF(V133="",0,CEILING((V133/$H133),1)*$H133),"")</f>
        <v>402.3</v>
      </c>
      <c r="X133" s="36">
        <f>IFERROR(IF(W133=0,"",ROUNDUP(W133/H133,0)*0.00753),"")</f>
        <v>1.1219700000000001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285.05291005291008</v>
      </c>
      <c r="W134" s="350">
        <f>IFERROR(W130/H130,"0")+IFERROR(W131/H131,"0")+IFERROR(W132/H132,"0")+IFERROR(W133/H133,"0")</f>
        <v>286</v>
      </c>
      <c r="X134" s="350">
        <f>IFERROR(IF(X130="",0,X130),"0")+IFERROR(IF(X131="",0,X131),"0")+IFERROR(IF(X132="",0,X132),"0")+IFERROR(IF(X133="",0,X133),"0")</f>
        <v>4.1017200000000003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1550</v>
      </c>
      <c r="W135" s="350">
        <f>IFERROR(SUM(W130:W133),"0")</f>
        <v>1553.1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150</v>
      </c>
      <c r="W177" s="349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410</v>
      </c>
      <c r="W188" s="349">
        <f t="shared" si="9"/>
        <v>410.4</v>
      </c>
      <c r="X188" s="36">
        <f t="shared" si="10"/>
        <v>1.2876300000000001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300</v>
      </c>
      <c r="W189" s="349">
        <f t="shared" si="9"/>
        <v>300</v>
      </c>
      <c r="X189" s="36">
        <f t="shared" si="10"/>
        <v>0.94125000000000003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313.07471264367814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314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2.6203799999999999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860</v>
      </c>
      <c r="W194" s="350">
        <f>IFERROR(SUM(W176:W192),"0")</f>
        <v>867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35</v>
      </c>
      <c r="W253" s="349">
        <f>IFERROR(IF(V253="",0,CEILING((V253/$H253),1)*$H253),"")</f>
        <v>35.700000000000003</v>
      </c>
      <c r="X253" s="36">
        <f>IFERROR(IF(W253=0,"",ROUNDUP(W253/H253,0)*0.00502),"")</f>
        <v>8.5339999999999999E-2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16.666666666666664</v>
      </c>
      <c r="W255" s="350">
        <f>IFERROR(W251/H251,"0")+IFERROR(W252/H252,"0")+IFERROR(W253/H253,"0")+IFERROR(W254/H254,"0")</f>
        <v>17</v>
      </c>
      <c r="X255" s="350">
        <f>IFERROR(IF(X251="",0,X251),"0")+IFERROR(IF(X252="",0,X252),"0")+IFERROR(IF(X253="",0,X253),"0")+IFERROR(IF(X254="",0,X254),"0")</f>
        <v>8.5339999999999999E-2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35</v>
      </c>
      <c r="W256" s="350">
        <f>IFERROR(SUM(W251:W254),"0")</f>
        <v>35.700000000000003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100</v>
      </c>
      <c r="W259" s="349">
        <f t="shared" si="15"/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12.820512820512821</v>
      </c>
      <c r="W267" s="350">
        <f>IFERROR(W258/H258,"0")+IFERROR(W259/H259,"0")+IFERROR(W260/H260,"0")+IFERROR(W261/H261,"0")+IFERROR(W262/H262,"0")+IFERROR(W263/H263,"0")+IFERROR(W264/H264,"0")+IFERROR(W265/H265,"0")+IFERROR(W266/H266,"0")</f>
        <v>13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0.28275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100</v>
      </c>
      <c r="W268" s="350">
        <f>IFERROR(SUM(W258:W266),"0")</f>
        <v>101.39999999999999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100</v>
      </c>
      <c r="W270" s="349">
        <f>IFERROR(IF(V270="",0,CEILING((V270/$H270),1)*$H270),"")</f>
        <v>100.80000000000001</v>
      </c>
      <c r="X270" s="36">
        <f>IFERROR(IF(W270=0,"",ROUNDUP(W270/H270,0)*0.02175),"")</f>
        <v>0.26100000000000001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1150</v>
      </c>
      <c r="W271" s="349">
        <f>IFERROR(IF(V271="",0,CEILING((V271/$H271),1)*$H271),"")</f>
        <v>1154.3999999999999</v>
      </c>
      <c r="X271" s="36">
        <f>IFERROR(IF(W271=0,"",ROUNDUP(W271/H271,0)*0.02175),"")</f>
        <v>3.2189999999999999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159.34065934065933</v>
      </c>
      <c r="W273" s="350">
        <f>IFERROR(W270/H270,"0")+IFERROR(W271/H271,"0")+IFERROR(W272/H272,"0")</f>
        <v>160</v>
      </c>
      <c r="X273" s="350">
        <f>IFERROR(IF(X270="",0,X270),"0")+IFERROR(IF(X271="",0,X271),"0")+IFERROR(IF(X272="",0,X272),"0")</f>
        <v>3.48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1250</v>
      </c>
      <c r="W274" s="350">
        <f>IFERROR(SUM(W270:W272),"0")</f>
        <v>1255.1999999999998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50</v>
      </c>
      <c r="W289" s="349">
        <f t="shared" ref="W289:W296" si="16">IFERROR(IF(V289="",0,CEILING((V289/$H289),1)*$H289),"")</f>
        <v>54</v>
      </c>
      <c r="X289" s="36">
        <f>IFERROR(IF(W289=0,"",ROUNDUP(W289/H289,0)*0.02175),"")</f>
        <v>0.10874999999999999</v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50</v>
      </c>
      <c r="W291" s="349">
        <f t="shared" si="16"/>
        <v>58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8.9399744572158362</v>
      </c>
      <c r="W297" s="350">
        <f>IFERROR(W289/H289,"0")+IFERROR(W290/H290,"0")+IFERROR(W291/H291,"0")+IFERROR(W292/H292,"0")+IFERROR(W293/H293,"0")+IFERROR(W294/H294,"0")+IFERROR(W295/H295,"0")+IFERROR(W296/H296,"0")</f>
        <v>10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0.21749999999999997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100</v>
      </c>
      <c r="W298" s="350">
        <f>IFERROR(SUM(W289:W296),"0")</f>
        <v>112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280</v>
      </c>
      <c r="W311" s="349">
        <f>IFERROR(IF(V311="",0,CEILING((V311/$H311),1)*$H311),"")</f>
        <v>281.40000000000003</v>
      </c>
      <c r="X311" s="36">
        <f>IFERROR(IF(W311=0,"",ROUNDUP(W311/H311,0)*0.00753),"")</f>
        <v>1.00902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190</v>
      </c>
      <c r="W312" s="349">
        <f>IFERROR(IF(V312="",0,CEILING((V312/$H312),1)*$H312),"")</f>
        <v>191.1</v>
      </c>
      <c r="X312" s="36">
        <f>IFERROR(IF(W312=0,"",ROUNDUP(W312/H312,0)*0.00753),"")</f>
        <v>0.68523000000000001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223.8095238095238</v>
      </c>
      <c r="W313" s="350">
        <f>IFERROR(W310/H310,"0")+IFERROR(W311/H311,"0")+IFERROR(W312/H312,"0")</f>
        <v>225</v>
      </c>
      <c r="X313" s="350">
        <f>IFERROR(IF(X310="",0,X310),"0")+IFERROR(IF(X311="",0,X311),"0")+IFERROR(IF(X312="",0,X312),"0")</f>
        <v>1.69425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470</v>
      </c>
      <c r="W314" s="350">
        <f>IFERROR(SUM(W310:W312),"0")</f>
        <v>472.5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190</v>
      </c>
      <c r="W327" s="349">
        <f t="shared" si="17"/>
        <v>195</v>
      </c>
      <c r="X327" s="36">
        <f>IFERROR(IF(W327=0,"",ROUNDUP(W327/H327,0)*0.02175),"")</f>
        <v>0.28275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190</v>
      </c>
      <c r="W328" s="349">
        <f t="shared" si="17"/>
        <v>195</v>
      </c>
      <c r="X328" s="36">
        <f>IFERROR(IF(W328=0,"",ROUNDUP(W328/H328,0)*0.02175),"")</f>
        <v>0.28275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1450</v>
      </c>
      <c r="W330" s="349">
        <f t="shared" si="17"/>
        <v>1455</v>
      </c>
      <c r="X330" s="36">
        <f>IFERROR(IF(W330=0,"",ROUNDUP(W330/H330,0)*0.02175),"")</f>
        <v>2.10975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122</v>
      </c>
      <c r="W334" s="350">
        <f>IFERROR(W326/H326,"0")+IFERROR(W327/H327,"0")+IFERROR(W328/H328,"0")+IFERROR(W329/H329,"0")+IFERROR(W330/H330,"0")+IFERROR(W331/H331,"0")+IFERROR(W332/H332,"0")+IFERROR(W333/H333,"0")</f>
        <v>123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2.6752500000000001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1830</v>
      </c>
      <c r="W335" s="350">
        <f>IFERROR(SUM(W326:W333),"0")</f>
        <v>1845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190</v>
      </c>
      <c r="W337" s="349">
        <f>IFERROR(IF(V337="",0,CEILING((V337/$H337),1)*$H337),"")</f>
        <v>195</v>
      </c>
      <c r="X337" s="36">
        <f>IFERROR(IF(W337=0,"",ROUNDUP(W337/H337,0)*0.02175),"")</f>
        <v>0.28275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12.666666666666666</v>
      </c>
      <c r="W340" s="350">
        <f>IFERROR(W337/H337,"0")+IFERROR(W338/H338,"0")+IFERROR(W339/H339,"0")</f>
        <v>13</v>
      </c>
      <c r="X340" s="350">
        <f>IFERROR(IF(X337="",0,X337),"0")+IFERROR(IF(X338="",0,X338),"0")+IFERROR(IF(X339="",0,X339),"0")</f>
        <v>0.28275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190</v>
      </c>
      <c r="W341" s="350">
        <f>IFERROR(SUM(W337:W339),"0")</f>
        <v>195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100</v>
      </c>
      <c r="W348" s="349">
        <f>IFERROR(IF(V348="",0,CEILING((V348/$H348),1)*$H348),"")</f>
        <v>101.39999999999999</v>
      </c>
      <c r="X348" s="36">
        <f>IFERROR(IF(W348=0,"",ROUNDUP(W348/H348,0)*0.02175),"")</f>
        <v>0.28275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12.820512820512821</v>
      </c>
      <c r="W349" s="350">
        <f>IFERROR(W348/H348,"0")</f>
        <v>13</v>
      </c>
      <c r="X349" s="350">
        <f>IFERROR(IF(X348="",0,X348),"0")</f>
        <v>0.28275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100</v>
      </c>
      <c r="W350" s="350">
        <f>IFERROR(SUM(W348:W348),"0")</f>
        <v>101.39999999999999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2400</v>
      </c>
      <c r="W366" s="349">
        <f>IFERROR(IF(V366="",0,CEILING((V366/$H366),1)*$H366),"")</f>
        <v>2402.4</v>
      </c>
      <c r="X366" s="36">
        <f>IFERROR(IF(W366=0,"",ROUNDUP(W366/H366,0)*0.02175),"")</f>
        <v>6.6989999999999998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190</v>
      </c>
      <c r="W368" s="349">
        <f>IFERROR(IF(V368="",0,CEILING((V368/$H368),1)*$H368),"")</f>
        <v>192</v>
      </c>
      <c r="X368" s="36">
        <f>IFERROR(IF(W368=0,"",ROUNDUP(W368/H368,0)*0.00753),"")</f>
        <v>0.60240000000000005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386.85897435897436</v>
      </c>
      <c r="W370" s="350">
        <f>IFERROR(W366/H366,"0")+IFERROR(W367/H367,"0")+IFERROR(W368/H368,"0")+IFERROR(W369/H369,"0")</f>
        <v>388</v>
      </c>
      <c r="X370" s="350">
        <f>IFERROR(IF(X366="",0,X366),"0")+IFERROR(IF(X367="",0,X367),"0")+IFERROR(IF(X368="",0,X368),"0")+IFERROR(IF(X369="",0,X369),"0")</f>
        <v>7.3014000000000001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2590</v>
      </c>
      <c r="W371" s="350">
        <f>IFERROR(SUM(W366:W369),"0")</f>
        <v>2594.4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100</v>
      </c>
      <c r="W423" s="349">
        <f t="shared" ref="W423:W429" si="20">IFERROR(IF(V423="",0,CEILING((V423/$H423),1)*$H423),"")</f>
        <v>100.80000000000001</v>
      </c>
      <c r="X423" s="36">
        <f>IFERROR(IF(W423=0,"",ROUNDUP(W423/H423,0)*0.00753),"")</f>
        <v>0.18071999999999999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23.80952380952381</v>
      </c>
      <c r="W430" s="350">
        <f>IFERROR(W423/H423,"0")+IFERROR(W424/H424,"0")+IFERROR(W425/H425,"0")+IFERROR(W426/H426,"0")+IFERROR(W427/H427,"0")+IFERROR(W428/H428,"0")+IFERROR(W429/H429,"0")</f>
        <v>24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0.18071999999999999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100</v>
      </c>
      <c r="W431" s="350">
        <f>IFERROR(SUM(W423:W429),"0")</f>
        <v>100.80000000000001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190</v>
      </c>
      <c r="W449" s="349">
        <f t="shared" si="21"/>
        <v>190.08</v>
      </c>
      <c r="X449" s="36">
        <f t="shared" si="22"/>
        <v>0.43056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380</v>
      </c>
      <c r="W450" s="349">
        <f t="shared" si="21"/>
        <v>380.16</v>
      </c>
      <c r="X450" s="36">
        <f t="shared" si="22"/>
        <v>0.86112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190</v>
      </c>
      <c r="W452" s="349">
        <f t="shared" si="21"/>
        <v>190.08</v>
      </c>
      <c r="X452" s="36">
        <f t="shared" si="22"/>
        <v>0.43056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143.93939393939394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144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1.72224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760</v>
      </c>
      <c r="W460" s="350">
        <f>IFERROR(SUM(W448:W458),"0")</f>
        <v>760.32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1350</v>
      </c>
      <c r="W467" s="349">
        <f t="shared" ref="W467:W472" si="23">IFERROR(IF(V467="",0,CEILING((V467/$H467),1)*$H467),"")</f>
        <v>1351.68</v>
      </c>
      <c r="X467" s="36">
        <f>IFERROR(IF(W467=0,"",ROUNDUP(W467/H467,0)*0.01196),"")</f>
        <v>3.06176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1350</v>
      </c>
      <c r="W468" s="349">
        <f t="shared" si="23"/>
        <v>1351.68</v>
      </c>
      <c r="X468" s="36">
        <f>IFERROR(IF(W468=0,"",ROUNDUP(W468/H468,0)*0.01196),"")</f>
        <v>3.06176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2400</v>
      </c>
      <c r="W469" s="349">
        <f t="shared" si="23"/>
        <v>2402.4</v>
      </c>
      <c r="X469" s="36">
        <f>IFERROR(IF(W469=0,"",ROUNDUP(W469/H469,0)*0.01196),"")</f>
        <v>5.4417999999999997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965.90909090909076</v>
      </c>
      <c r="W473" s="350">
        <f>IFERROR(W467/H467,"0")+IFERROR(W468/H468,"0")+IFERROR(W469/H469,"0")+IFERROR(W470/H470,"0")+IFERROR(W471/H471,"0")+IFERROR(W472/H472,"0")</f>
        <v>967</v>
      </c>
      <c r="X473" s="350">
        <f>IFERROR(IF(X467="",0,X467),"0")+IFERROR(IF(X468="",0,X468),"0")+IFERROR(IF(X469="",0,X469),"0")+IFERROR(IF(X470="",0,X470),"0")+IFERROR(IF(X471="",0,X471),"0")+IFERROR(IF(X472="",0,X472),"0")</f>
        <v>11.56532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5100</v>
      </c>
      <c r="W474" s="350">
        <f>IFERROR(SUM(W467:W472),"0")</f>
        <v>5105.76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580</v>
      </c>
      <c r="W490" s="349">
        <f>IFERROR(IF(V490="",0,CEILING((V490/$H490),1)*$H490),"")</f>
        <v>588</v>
      </c>
      <c r="X490" s="36">
        <f>IFERROR(IF(W490=0,"",ROUNDUP(W490/H490,0)*0.02175),"")</f>
        <v>1.06575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48.333333333333336</v>
      </c>
      <c r="W493" s="350">
        <f>IFERROR(W488/H488,"0")+IFERROR(W489/H489,"0")+IFERROR(W490/H490,"0")+IFERROR(W491/H491,"0")+IFERROR(W492/H492,"0")</f>
        <v>49</v>
      </c>
      <c r="X493" s="350">
        <f>IFERROR(IF(X488="",0,X488),"0")+IFERROR(IF(X489="",0,X489),"0")+IFERROR(IF(X490="",0,X490),"0")+IFERROR(IF(X491="",0,X491),"0")+IFERROR(IF(X492="",0,X492),"0")</f>
        <v>1.06575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580</v>
      </c>
      <c r="W494" s="350">
        <f>IFERROR(SUM(W488:W492),"0")</f>
        <v>588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230</v>
      </c>
      <c r="W509" s="349">
        <f>IFERROR(IF(V509="",0,CEILING((V509/$H509),1)*$H509),"")</f>
        <v>234</v>
      </c>
      <c r="X509" s="36">
        <f>IFERROR(IF(W509=0,"",ROUNDUP(W509/H509,0)*0.02175),"")</f>
        <v>0.65249999999999997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29.487179487179489</v>
      </c>
      <c r="W514" s="350">
        <f>IFERROR(W509/H509,"0")+IFERROR(W510/H510,"0")+IFERROR(W511/H511,"0")+IFERROR(W512/H512,"0")+IFERROR(W513/H513,"0")</f>
        <v>30</v>
      </c>
      <c r="X514" s="350">
        <f>IFERROR(IF(X509="",0,X509),"0")+IFERROR(IF(X510="",0,X510),"0")+IFERROR(IF(X511="",0,X511),"0")+IFERROR(IF(X512="",0,X512),"0")+IFERROR(IF(X513="",0,X513),"0")</f>
        <v>0.65249999999999997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230</v>
      </c>
      <c r="W515" s="350">
        <f>IFERROR(SUM(W509:W513),"0")</f>
        <v>234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17635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17721.879999999997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18822.824345539517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18914.75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36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19697.824345539517</v>
      </c>
      <c r="W519" s="350">
        <f>GrossWeightTotalR+PalletQtyTotalR*25</f>
        <v>19814.75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3015.8603229465302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3028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42.312280000000008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950.40000000000009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849.90000000000009</v>
      </c>
      <c r="F526" s="46">
        <f>IFERROR(W130*1,"0")+IFERROR(W131*1,"0")+IFERROR(W132*1,"0")+IFERROR(W133*1,"0")</f>
        <v>1553.1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867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1392.3</v>
      </c>
      <c r="N526" s="46">
        <f>IFERROR(W289*1,"0")+IFERROR(W290*1,"0")+IFERROR(W291*1,"0")+IFERROR(W292*1,"0")+IFERROR(W293*1,"0")+IFERROR(W294*1,"0")+IFERROR(W295*1,"0")+IFERROR(W296*1,"0")+IFERROR(W300*1,"0")+IFERROR(W301*1,"0")</f>
        <v>112</v>
      </c>
      <c r="O526" s="46">
        <f>IFERROR(W306*1,"0")+IFERROR(W310*1,"0")+IFERROR(W311*1,"0")+IFERROR(W312*1,"0")+IFERROR(W316*1,"0")+IFERROR(W320*1,"0")</f>
        <v>472.5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2141.4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2594.4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100.80000000000001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5866.08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822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