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6" i="1"/>
  <c r="AH7" i="1"/>
  <c r="AH8" i="1"/>
  <c r="AH9" i="1"/>
  <c r="AH10" i="1"/>
  <c r="AH5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9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9" i="1"/>
  <c r="AF110" i="1"/>
  <c r="AF111" i="1"/>
  <c r="AF112" i="1"/>
  <c r="AF114" i="1"/>
  <c r="AF115" i="1"/>
  <c r="AF116" i="1"/>
  <c r="AF117" i="1"/>
  <c r="AF118" i="1"/>
  <c r="AF11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6" i="1"/>
  <c r="AD7" i="1"/>
  <c r="AD8" i="1"/>
  <c r="AD9" i="1"/>
  <c r="AD10" i="1"/>
  <c r="AD5" i="1" s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Y33" i="1" s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X71" i="1" s="1"/>
  <c r="V72" i="1"/>
  <c r="Y72" i="1" s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Y93" i="1" s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" i="1" s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6" i="1"/>
  <c r="P7" i="1"/>
  <c r="P8" i="1"/>
  <c r="P9" i="1"/>
  <c r="P10" i="1"/>
  <c r="P5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 s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5" i="1" s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6" i="1"/>
  <c r="J5" i="1" s="1"/>
  <c r="AA5" i="1"/>
  <c r="AB5" i="1"/>
  <c r="AF5" i="1"/>
  <c r="Z5" i="1"/>
  <c r="Q5" i="1"/>
  <c r="R5" i="1"/>
  <c r="S5" i="1"/>
  <c r="T5" i="1"/>
  <c r="U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" i="1"/>
  <c r="E5" i="1"/>
  <c r="F5" i="1"/>
  <c r="AI5" i="1" l="1"/>
  <c r="X72" i="1"/>
  <c r="K5" i="1"/>
  <c r="V5" i="1"/>
  <c r="X93" i="1"/>
  <c r="AE5" i="1"/>
  <c r="N5" i="1"/>
  <c r="L5" i="1"/>
</calcChain>
</file>

<file path=xl/sharedStrings.xml><?xml version="1.0" encoding="utf-8"?>
<sst xmlns="http://schemas.openxmlformats.org/spreadsheetml/2006/main" count="281" uniqueCount="152">
  <si>
    <t>Период: 24.08.2023 - 31.08.2023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</si>
  <si>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</si>
  <si>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</si>
  <si>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</si>
  <si>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</si>
  <si>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</si>
  <si>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</si>
  <si>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</si>
  <si>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</si>
  <si>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</si>
  <si>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</si>
  <si>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</si>
  <si>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</si>
  <si>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</si>
  <si>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</si>
  <si>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</si>
  <si>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</si>
  <si>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</si>
  <si>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</si>
  <si>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</si>
  <si>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</si>
  <si>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</si>
  <si>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</si>
  <si>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</si>
  <si>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</si>
  <si>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</si>
  <si>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</si>
  <si>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</si>
  <si>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</si>
  <si>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</si>
  <si>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</si>
  <si>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</si>
  <si>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</si>
  <si>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</si>
  <si>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</si>
  <si>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</si>
  <si>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</si>
  <si>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</si>
  <si>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</si>
  <si>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</si>
  <si>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</si>
  <si>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</si>
  <si>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</si>
  <si>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</si>
  <si>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</si>
  <si>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</si>
  <si>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</si>
  <si>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</si>
  <si>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</si>
  <si>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</si>
  <si>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</si>
  <si>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</si>
  <si>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</si>
  <si>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</si>
  <si>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</si>
  <si>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</si>
  <si>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</si>
  <si>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</si>
  <si>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</si>
  <si>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</si>
  <si>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</si>
  <si>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</si>
  <si>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</si>
  <si>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</si>
  <si>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</si>
  <si>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</si>
  <si>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</si>
  <si>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</si>
  <si>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</si>
  <si>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</si>
  <si>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</si>
  <si>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</si>
  <si>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</si>
  <si>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</si>
  <si>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</si>
  <si>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</si>
  <si>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</si>
  <si>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</si>
  <si>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</si>
  <si>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</si>
  <si>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</si>
  <si>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</si>
  <si>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</si>
  <si>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</si>
  <si>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</si>
  <si>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</si>
  <si>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</si>
  <si>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</si>
  <si>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</si>
  <si>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</si>
  <si>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</si>
  <si>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</si>
  <si>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</si>
  <si>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</si>
  <si>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</si>
  <si>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</si>
  <si>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</si>
  <si>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</si>
  <si>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</si>
  <si>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</si>
  <si>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</si>
  <si>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</si>
  <si>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</si>
  <si>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</si>
  <si>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349  Сосиски Сочные без свинины ТМ Особый рецепт,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</si>
  <si>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</si>
  <si>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</si>
  <si>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</si>
  <si>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</si>
  <si>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</si>
  <si>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</si>
  <si>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</si>
  <si>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</si>
  <si>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334  Паштет Любительский ТМ Стародворье ламистер 0,1 кг  ПОКОМ</t>
  </si>
  <si>
    <t xml:space="preserve"> 341 Сосиски Сочинки Сливочные ТМ Стародворье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</si>
  <si>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</si>
  <si>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</si>
  <si>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</si>
  <si>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</si>
  <si>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</si>
  <si>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</si>
  <si>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</si>
  <si>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</si>
  <si>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</si>
  <si>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</si>
  <si>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</si>
  <si>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</si>
  <si>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</si>
  <si>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</si>
  <si>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</si>
  <si>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</si>
  <si>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</si>
  <si>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</si>
  <si>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</si>
  <si>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</si>
  <si>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</si>
  <si>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</si>
  <si>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</si>
  <si>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</si>
  <si>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</si>
  <si>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31,08,</t>
  </si>
  <si>
    <t>31а</t>
  </si>
  <si>
    <t>01,09,</t>
  </si>
  <si>
    <t>04,09,</t>
  </si>
  <si>
    <t>05,09,</t>
  </si>
  <si>
    <t>06,09м</t>
  </si>
  <si>
    <t>06,09,</t>
  </si>
  <si>
    <t>18,08,</t>
  </si>
  <si>
    <t>25,08,</t>
  </si>
  <si>
    <t>7д</t>
  </si>
  <si>
    <t>2,5т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</si>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</sst>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31,08,</v>
          </cell>
          <cell r="M4" t="str">
            <v>31а</v>
          </cell>
          <cell r="N4" t="str">
            <v>01,09,</v>
          </cell>
          <cell r="S4" t="str">
            <v>04,09,</v>
          </cell>
          <cell r="U4" t="str">
            <v>05,09,</v>
          </cell>
          <cell r="W4" t="str">
            <v>04,09,</v>
          </cell>
          <cell r="AD4" t="str">
            <v>18,08,</v>
          </cell>
          <cell r="AE4" t="str">
            <v>25,08,</v>
          </cell>
          <cell r="AF4" t="str">
            <v>30,08,</v>
          </cell>
        </row>
        <row r="5">
          <cell r="E5">
            <v>137902.60399999999</v>
          </cell>
          <cell r="F5">
            <v>58981.935000000012</v>
          </cell>
          <cell r="J5">
            <v>138096.82200000004</v>
          </cell>
          <cell r="K5">
            <v>-194.21799999999811</v>
          </cell>
          <cell r="L5">
            <v>26620</v>
          </cell>
          <cell r="M5">
            <v>850</v>
          </cell>
          <cell r="N5">
            <v>27950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9856</v>
          </cell>
          <cell r="T5">
            <v>0</v>
          </cell>
          <cell r="U5">
            <v>26370</v>
          </cell>
          <cell r="V5">
            <v>24630.520799999984</v>
          </cell>
          <cell r="W5">
            <v>21130</v>
          </cell>
          <cell r="Z5">
            <v>0</v>
          </cell>
          <cell r="AA5">
            <v>0</v>
          </cell>
          <cell r="AB5">
            <v>0</v>
          </cell>
          <cell r="AC5">
            <v>14750</v>
          </cell>
          <cell r="AD5">
            <v>26157.780599999995</v>
          </cell>
          <cell r="AE5">
            <v>25791.349200000001</v>
          </cell>
          <cell r="AF5">
            <v>24479.334999999992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87.33</v>
          </cell>
          <cell r="D6">
            <v>100.996</v>
          </cell>
          <cell r="E6">
            <v>90.575999999999993</v>
          </cell>
          <cell r="F6">
            <v>95.03</v>
          </cell>
          <cell r="G6">
            <v>0</v>
          </cell>
          <cell r="H6">
            <v>1</v>
          </cell>
          <cell r="I6" t="e">
            <v>#N/A</v>
          </cell>
          <cell r="J6">
            <v>92.754999999999995</v>
          </cell>
          <cell r="K6">
            <v>-2.179000000000002</v>
          </cell>
          <cell r="L6">
            <v>30</v>
          </cell>
          <cell r="M6">
            <v>0</v>
          </cell>
          <cell r="N6">
            <v>20</v>
          </cell>
          <cell r="V6">
            <v>18.115199999999998</v>
          </cell>
          <cell r="X6">
            <v>8.0059839251015728</v>
          </cell>
          <cell r="Y6">
            <v>5.2458708708708714</v>
          </cell>
          <cell r="AC6">
            <v>0</v>
          </cell>
          <cell r="AD6">
            <v>21.5642</v>
          </cell>
          <cell r="AE6">
            <v>22.934000000000001</v>
          </cell>
          <cell r="AF6">
            <v>12.166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60.415999999999997</v>
          </cell>
          <cell r="D7">
            <v>47.271999999999998</v>
          </cell>
          <cell r="E7">
            <v>60.744999999999997</v>
          </cell>
          <cell r="F7">
            <v>44.284999999999997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78.201999999999998</v>
          </cell>
          <cell r="K7">
            <v>-17.457000000000001</v>
          </cell>
          <cell r="L7">
            <v>20</v>
          </cell>
          <cell r="M7">
            <v>0</v>
          </cell>
          <cell r="N7">
            <v>20</v>
          </cell>
          <cell r="V7">
            <v>12.148999999999999</v>
          </cell>
          <cell r="X7">
            <v>6.937608033583011</v>
          </cell>
          <cell r="Y7">
            <v>3.6451559799160425</v>
          </cell>
          <cell r="AC7">
            <v>0</v>
          </cell>
          <cell r="AD7">
            <v>14.059200000000001</v>
          </cell>
          <cell r="AE7">
            <v>14.850800000000001</v>
          </cell>
          <cell r="AF7">
            <v>12.23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438.26499999999999</v>
          </cell>
          <cell r="D8">
            <v>596.02700000000004</v>
          </cell>
          <cell r="E8">
            <v>635.98599999999999</v>
          </cell>
          <cell r="F8">
            <v>391.5</v>
          </cell>
          <cell r="G8" t="str">
            <v>н</v>
          </cell>
          <cell r="H8">
            <v>1</v>
          </cell>
          <cell r="I8" t="e">
            <v>#N/A</v>
          </cell>
          <cell r="J8">
            <v>613.06100000000004</v>
          </cell>
          <cell r="K8">
            <v>22.924999999999955</v>
          </cell>
          <cell r="L8">
            <v>450</v>
          </cell>
          <cell r="M8">
            <v>0</v>
          </cell>
          <cell r="N8">
            <v>350</v>
          </cell>
          <cell r="U8">
            <v>250</v>
          </cell>
          <cell r="V8">
            <v>127.1972</v>
          </cell>
          <cell r="W8">
            <v>150</v>
          </cell>
          <cell r="X8">
            <v>12.512067875707956</v>
          </cell>
          <cell r="Y8">
            <v>3.0778979411496481</v>
          </cell>
          <cell r="AC8">
            <v>0</v>
          </cell>
          <cell r="AD8">
            <v>165.23939999999999</v>
          </cell>
          <cell r="AE8">
            <v>146.09440000000001</v>
          </cell>
          <cell r="AF8">
            <v>127.88800000000001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E9">
            <v>0</v>
          </cell>
          <cell r="F9">
            <v>17.148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447.52199999999999</v>
          </cell>
          <cell r="D10">
            <v>346.928</v>
          </cell>
          <cell r="E10">
            <v>462.83300000000003</v>
          </cell>
          <cell r="F10">
            <v>319.375</v>
          </cell>
          <cell r="G10" t="str">
            <v>н</v>
          </cell>
          <cell r="H10">
            <v>1</v>
          </cell>
          <cell r="I10" t="e">
            <v>#N/A</v>
          </cell>
          <cell r="J10">
            <v>453.83199999999999</v>
          </cell>
          <cell r="K10">
            <v>9.0010000000000332</v>
          </cell>
          <cell r="L10">
            <v>136</v>
          </cell>
          <cell r="M10">
            <v>36</v>
          </cell>
          <cell r="N10">
            <v>110</v>
          </cell>
          <cell r="U10">
            <v>50</v>
          </cell>
          <cell r="V10">
            <v>92.566600000000008</v>
          </cell>
          <cell r="X10">
            <v>6.259007028453027</v>
          </cell>
          <cell r="Y10">
            <v>3.4502185453500505</v>
          </cell>
          <cell r="AC10">
            <v>0</v>
          </cell>
          <cell r="AD10">
            <v>114.94380000000001</v>
          </cell>
          <cell r="AE10">
            <v>113.3644</v>
          </cell>
          <cell r="AF10">
            <v>88.938999999999993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1030.3879999999999</v>
          </cell>
          <cell r="D11">
            <v>2340.3649999999998</v>
          </cell>
          <cell r="E11">
            <v>2264.9389999999999</v>
          </cell>
          <cell r="F11">
            <v>1072.616</v>
          </cell>
          <cell r="G11" t="str">
            <v>н</v>
          </cell>
          <cell r="H11">
            <v>1</v>
          </cell>
          <cell r="I11" t="e">
            <v>#N/A</v>
          </cell>
          <cell r="J11">
            <v>2130.5059999999999</v>
          </cell>
          <cell r="K11">
            <v>134.43299999999999</v>
          </cell>
          <cell r="L11">
            <v>536</v>
          </cell>
          <cell r="M11">
            <v>36</v>
          </cell>
          <cell r="N11">
            <v>600</v>
          </cell>
          <cell r="U11">
            <v>400</v>
          </cell>
          <cell r="V11">
            <v>452.98779999999999</v>
          </cell>
          <cell r="W11">
            <v>300</v>
          </cell>
          <cell r="X11">
            <v>6.3414864594587312</v>
          </cell>
          <cell r="Y11">
            <v>2.3678695099514822</v>
          </cell>
          <cell r="AC11">
            <v>0</v>
          </cell>
          <cell r="AD11">
            <v>498.89660000000003</v>
          </cell>
          <cell r="AE11">
            <v>503.9898</v>
          </cell>
          <cell r="AF11">
            <v>426.12799999999999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174.572</v>
          </cell>
          <cell r="D12">
            <v>187.495</v>
          </cell>
          <cell r="E12">
            <v>227.49199999999999</v>
          </cell>
          <cell r="F12">
            <v>131.77199999999999</v>
          </cell>
          <cell r="G12">
            <v>0</v>
          </cell>
          <cell r="H12">
            <v>1</v>
          </cell>
          <cell r="I12" t="e">
            <v>#N/A</v>
          </cell>
          <cell r="J12">
            <v>223.77500000000001</v>
          </cell>
          <cell r="K12">
            <v>3.7169999999999845</v>
          </cell>
          <cell r="L12">
            <v>60</v>
          </cell>
          <cell r="M12">
            <v>0</v>
          </cell>
          <cell r="N12">
            <v>60</v>
          </cell>
          <cell r="U12">
            <v>40</v>
          </cell>
          <cell r="V12">
            <v>45.498399999999997</v>
          </cell>
          <cell r="X12">
            <v>6.4127969335185417</v>
          </cell>
          <cell r="Y12">
            <v>2.8961897561232921</v>
          </cell>
          <cell r="AC12">
            <v>0</v>
          </cell>
          <cell r="AD12">
            <v>46.102600000000002</v>
          </cell>
          <cell r="AE12">
            <v>49.615400000000001</v>
          </cell>
          <cell r="AF12">
            <v>50.301000000000002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29</v>
          </cell>
          <cell r="D13">
            <v>2</v>
          </cell>
          <cell r="E13">
            <v>6</v>
          </cell>
          <cell r="F13">
            <v>23</v>
          </cell>
          <cell r="G13" t="e">
            <v>#N/A</v>
          </cell>
          <cell r="H13">
            <v>0</v>
          </cell>
          <cell r="I13" t="e">
            <v>#N/A</v>
          </cell>
          <cell r="J13">
            <v>13</v>
          </cell>
          <cell r="K13">
            <v>-7</v>
          </cell>
          <cell r="L13">
            <v>0</v>
          </cell>
          <cell r="M13">
            <v>0</v>
          </cell>
          <cell r="N13">
            <v>0</v>
          </cell>
          <cell r="V13">
            <v>1.2</v>
          </cell>
          <cell r="X13">
            <v>19.166666666666668</v>
          </cell>
          <cell r="Y13">
            <v>19.166666666666668</v>
          </cell>
          <cell r="AC13">
            <v>0</v>
          </cell>
          <cell r="AD13">
            <v>0</v>
          </cell>
          <cell r="AE13">
            <v>1</v>
          </cell>
          <cell r="AF13">
            <v>1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438</v>
          </cell>
          <cell r="D14">
            <v>905</v>
          </cell>
          <cell r="E14">
            <v>737</v>
          </cell>
          <cell r="F14">
            <v>602</v>
          </cell>
          <cell r="G14">
            <v>0</v>
          </cell>
          <cell r="H14">
            <v>0.45</v>
          </cell>
          <cell r="I14" t="e">
            <v>#N/A</v>
          </cell>
          <cell r="J14">
            <v>722</v>
          </cell>
          <cell r="K14">
            <v>15</v>
          </cell>
          <cell r="L14">
            <v>0</v>
          </cell>
          <cell r="M14">
            <v>0</v>
          </cell>
          <cell r="N14">
            <v>150</v>
          </cell>
          <cell r="U14">
            <v>80</v>
          </cell>
          <cell r="V14">
            <v>147.4</v>
          </cell>
          <cell r="W14">
            <v>100</v>
          </cell>
          <cell r="X14">
            <v>6.3229308005427409</v>
          </cell>
          <cell r="Y14">
            <v>4.0841248303934874</v>
          </cell>
          <cell r="AC14">
            <v>0</v>
          </cell>
          <cell r="AD14">
            <v>215.6</v>
          </cell>
          <cell r="AE14">
            <v>179.8</v>
          </cell>
          <cell r="AF14">
            <v>134</v>
          </cell>
          <cell r="AG14" t="str">
            <v>оконч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185</v>
          </cell>
          <cell r="D15">
            <v>154</v>
          </cell>
          <cell r="E15">
            <v>182</v>
          </cell>
          <cell r="F15">
            <v>148</v>
          </cell>
          <cell r="G15">
            <v>0</v>
          </cell>
          <cell r="H15">
            <v>0.5</v>
          </cell>
          <cell r="I15" t="e">
            <v>#N/A</v>
          </cell>
          <cell r="J15">
            <v>192</v>
          </cell>
          <cell r="K15">
            <v>-10</v>
          </cell>
          <cell r="L15">
            <v>0</v>
          </cell>
          <cell r="M15">
            <v>0</v>
          </cell>
          <cell r="N15">
            <v>60</v>
          </cell>
          <cell r="U15">
            <v>30</v>
          </cell>
          <cell r="V15">
            <v>36.4</v>
          </cell>
          <cell r="X15">
            <v>6.5384615384615383</v>
          </cell>
          <cell r="Y15">
            <v>4.0659340659340657</v>
          </cell>
          <cell r="AC15">
            <v>0</v>
          </cell>
          <cell r="AD15">
            <v>46.4</v>
          </cell>
          <cell r="AE15">
            <v>43.4</v>
          </cell>
          <cell r="AF15">
            <v>40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865</v>
          </cell>
          <cell r="D16">
            <v>1628</v>
          </cell>
          <cell r="E16">
            <v>1623</v>
          </cell>
          <cell r="F16">
            <v>851</v>
          </cell>
          <cell r="G16" t="str">
            <v>н</v>
          </cell>
          <cell r="H16">
            <v>0.4</v>
          </cell>
          <cell r="I16" t="e">
            <v>#N/A</v>
          </cell>
          <cell r="J16">
            <v>1634</v>
          </cell>
          <cell r="K16">
            <v>-11</v>
          </cell>
          <cell r="L16">
            <v>400</v>
          </cell>
          <cell r="M16">
            <v>0</v>
          </cell>
          <cell r="N16">
            <v>350</v>
          </cell>
          <cell r="S16">
            <v>300</v>
          </cell>
          <cell r="U16">
            <v>200</v>
          </cell>
          <cell r="V16">
            <v>284.60000000000002</v>
          </cell>
          <cell r="X16">
            <v>6.3281799016163029</v>
          </cell>
          <cell r="Y16">
            <v>2.9901616303583975</v>
          </cell>
          <cell r="AC16">
            <v>200</v>
          </cell>
          <cell r="AD16">
            <v>301.39999999999998</v>
          </cell>
          <cell r="AE16">
            <v>323</v>
          </cell>
          <cell r="AF16">
            <v>237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2391</v>
          </cell>
          <cell r="D17">
            <v>7947</v>
          </cell>
          <cell r="E17">
            <v>7748</v>
          </cell>
          <cell r="F17">
            <v>2494</v>
          </cell>
          <cell r="G17">
            <v>0</v>
          </cell>
          <cell r="H17">
            <v>0.45</v>
          </cell>
          <cell r="I17" t="e">
            <v>#N/A</v>
          </cell>
          <cell r="J17">
            <v>7742</v>
          </cell>
          <cell r="K17">
            <v>6</v>
          </cell>
          <cell r="L17">
            <v>300</v>
          </cell>
          <cell r="M17">
            <v>0</v>
          </cell>
          <cell r="N17">
            <v>1000</v>
          </cell>
          <cell r="S17">
            <v>36</v>
          </cell>
          <cell r="U17">
            <v>800</v>
          </cell>
          <cell r="V17">
            <v>871.6</v>
          </cell>
          <cell r="W17">
            <v>500</v>
          </cell>
          <cell r="X17">
            <v>5.8444240477283156</v>
          </cell>
          <cell r="Y17">
            <v>2.861404313905461</v>
          </cell>
          <cell r="AC17">
            <v>3390</v>
          </cell>
          <cell r="AD17">
            <v>981.8</v>
          </cell>
          <cell r="AE17">
            <v>1000.2</v>
          </cell>
          <cell r="AF17">
            <v>775</v>
          </cell>
          <cell r="AG17" t="str">
            <v>оконч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2308</v>
          </cell>
          <cell r="D18">
            <v>4134</v>
          </cell>
          <cell r="E18">
            <v>4612</v>
          </cell>
          <cell r="F18">
            <v>1758</v>
          </cell>
          <cell r="G18">
            <v>0</v>
          </cell>
          <cell r="H18">
            <v>0.45</v>
          </cell>
          <cell r="I18" t="e">
            <v>#N/A</v>
          </cell>
          <cell r="J18">
            <v>4609</v>
          </cell>
          <cell r="K18">
            <v>3</v>
          </cell>
          <cell r="L18">
            <v>1500</v>
          </cell>
          <cell r="M18">
            <v>0</v>
          </cell>
          <cell r="N18">
            <v>1300</v>
          </cell>
          <cell r="S18">
            <v>1554</v>
          </cell>
          <cell r="U18">
            <v>1000</v>
          </cell>
          <cell r="V18">
            <v>704</v>
          </cell>
          <cell r="W18">
            <v>1000</v>
          </cell>
          <cell r="X18">
            <v>9.3153409090909083</v>
          </cell>
          <cell r="Y18">
            <v>2.4971590909090908</v>
          </cell>
          <cell r="AC18">
            <v>1092</v>
          </cell>
          <cell r="AD18">
            <v>815.2</v>
          </cell>
          <cell r="AE18">
            <v>782.6</v>
          </cell>
          <cell r="AF18">
            <v>663</v>
          </cell>
          <cell r="AG18" t="str">
            <v>аксент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224</v>
          </cell>
          <cell r="D19">
            <v>239</v>
          </cell>
          <cell r="E19">
            <v>257</v>
          </cell>
          <cell r="F19">
            <v>200</v>
          </cell>
          <cell r="G19">
            <v>0</v>
          </cell>
          <cell r="H19">
            <v>0.5</v>
          </cell>
          <cell r="I19" t="e">
            <v>#N/A</v>
          </cell>
          <cell r="J19">
            <v>267</v>
          </cell>
          <cell r="K19">
            <v>-10</v>
          </cell>
          <cell r="L19">
            <v>78</v>
          </cell>
          <cell r="M19">
            <v>18</v>
          </cell>
          <cell r="N19">
            <v>70</v>
          </cell>
          <cell r="V19">
            <v>51.4</v>
          </cell>
          <cell r="X19">
            <v>6.4202334630350197</v>
          </cell>
          <cell r="Y19">
            <v>3.8910505836575875</v>
          </cell>
          <cell r="AC19">
            <v>0</v>
          </cell>
          <cell r="AD19">
            <v>49.2</v>
          </cell>
          <cell r="AE19">
            <v>61.8</v>
          </cell>
          <cell r="AF19">
            <v>66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76</v>
          </cell>
          <cell r="D20">
            <v>150</v>
          </cell>
          <cell r="E20">
            <v>103</v>
          </cell>
          <cell r="F20">
            <v>57</v>
          </cell>
          <cell r="G20">
            <v>0</v>
          </cell>
          <cell r="H20">
            <v>0.4</v>
          </cell>
          <cell r="I20" t="e">
            <v>#N/A</v>
          </cell>
          <cell r="J20">
            <v>139</v>
          </cell>
          <cell r="K20">
            <v>-36</v>
          </cell>
          <cell r="L20">
            <v>0</v>
          </cell>
          <cell r="M20">
            <v>0</v>
          </cell>
          <cell r="N20">
            <v>30</v>
          </cell>
          <cell r="V20">
            <v>20.6</v>
          </cell>
          <cell r="W20">
            <v>50</v>
          </cell>
          <cell r="X20">
            <v>6.6504854368932032</v>
          </cell>
          <cell r="Y20">
            <v>2.7669902912621356</v>
          </cell>
          <cell r="AC20">
            <v>0</v>
          </cell>
          <cell r="AD20">
            <v>22.2</v>
          </cell>
          <cell r="AE20">
            <v>19.600000000000001</v>
          </cell>
          <cell r="AF20">
            <v>27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271</v>
          </cell>
          <cell r="D21">
            <v>112</v>
          </cell>
          <cell r="E21">
            <v>130</v>
          </cell>
          <cell r="F21">
            <v>245</v>
          </cell>
          <cell r="G21">
            <v>0</v>
          </cell>
          <cell r="H21">
            <v>0.17</v>
          </cell>
          <cell r="I21">
            <v>0</v>
          </cell>
          <cell r="J21">
            <v>146</v>
          </cell>
          <cell r="K21">
            <v>-16</v>
          </cell>
          <cell r="L21">
            <v>0</v>
          </cell>
          <cell r="M21">
            <v>0</v>
          </cell>
          <cell r="N21">
            <v>0</v>
          </cell>
          <cell r="V21">
            <v>26</v>
          </cell>
          <cell r="X21">
            <v>9.4230769230769234</v>
          </cell>
          <cell r="Y21">
            <v>9.4230769230769234</v>
          </cell>
          <cell r="AC21">
            <v>0</v>
          </cell>
          <cell r="AD21">
            <v>42</v>
          </cell>
          <cell r="AE21">
            <v>35.799999999999997</v>
          </cell>
          <cell r="AF21">
            <v>27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80</v>
          </cell>
          <cell r="D22">
            <v>1375</v>
          </cell>
          <cell r="E22">
            <v>229</v>
          </cell>
          <cell r="F22">
            <v>177</v>
          </cell>
          <cell r="G22">
            <v>0</v>
          </cell>
          <cell r="H22">
            <v>0.45</v>
          </cell>
          <cell r="I22" t="e">
            <v>#N/A</v>
          </cell>
          <cell r="J22">
            <v>219</v>
          </cell>
          <cell r="K22">
            <v>10</v>
          </cell>
          <cell r="L22">
            <v>150</v>
          </cell>
          <cell r="M22">
            <v>0</v>
          </cell>
          <cell r="N22">
            <v>100</v>
          </cell>
          <cell r="U22">
            <v>50</v>
          </cell>
          <cell r="V22">
            <v>45.8</v>
          </cell>
          <cell r="W22">
            <v>50</v>
          </cell>
          <cell r="X22">
            <v>11.506550218340612</v>
          </cell>
          <cell r="Y22">
            <v>3.8646288209606992</v>
          </cell>
          <cell r="AC22">
            <v>0</v>
          </cell>
          <cell r="AD22">
            <v>49.2</v>
          </cell>
          <cell r="AE22">
            <v>65</v>
          </cell>
          <cell r="AF22">
            <v>44</v>
          </cell>
          <cell r="AG22" t="str">
            <v>продсент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105</v>
          </cell>
          <cell r="D23">
            <v>15</v>
          </cell>
          <cell r="E23">
            <v>104</v>
          </cell>
          <cell r="F23">
            <v>9</v>
          </cell>
          <cell r="G23">
            <v>0</v>
          </cell>
          <cell r="H23">
            <v>0</v>
          </cell>
          <cell r="I23" t="e">
            <v>#N/A</v>
          </cell>
          <cell r="J23">
            <v>426</v>
          </cell>
          <cell r="K23">
            <v>-322</v>
          </cell>
          <cell r="L23">
            <v>0</v>
          </cell>
          <cell r="M23">
            <v>0</v>
          </cell>
          <cell r="N23">
            <v>0</v>
          </cell>
          <cell r="V23">
            <v>20.8</v>
          </cell>
          <cell r="X23">
            <v>0.43269230769230765</v>
          </cell>
          <cell r="Y23">
            <v>0.43269230769230765</v>
          </cell>
          <cell r="AC23">
            <v>0</v>
          </cell>
          <cell r="AD23">
            <v>74.2</v>
          </cell>
          <cell r="AE23">
            <v>77</v>
          </cell>
          <cell r="AF23">
            <v>3</v>
          </cell>
          <cell r="AG23" t="str">
            <v>выв зав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194</v>
          </cell>
          <cell r="D24">
            <v>1126</v>
          </cell>
          <cell r="E24">
            <v>361</v>
          </cell>
          <cell r="F24">
            <v>238</v>
          </cell>
          <cell r="G24">
            <v>0</v>
          </cell>
          <cell r="H24">
            <v>0.5</v>
          </cell>
          <cell r="I24" t="e">
            <v>#N/A</v>
          </cell>
          <cell r="J24">
            <v>384</v>
          </cell>
          <cell r="K24">
            <v>-23</v>
          </cell>
          <cell r="L24">
            <v>0</v>
          </cell>
          <cell r="M24">
            <v>0</v>
          </cell>
          <cell r="N24">
            <v>150</v>
          </cell>
          <cell r="U24">
            <v>100</v>
          </cell>
          <cell r="V24">
            <v>72.2</v>
          </cell>
          <cell r="W24">
            <v>150</v>
          </cell>
          <cell r="X24">
            <v>8.8365650969529081</v>
          </cell>
          <cell r="Y24">
            <v>3.2963988919667591</v>
          </cell>
          <cell r="AC24">
            <v>0</v>
          </cell>
          <cell r="AD24">
            <v>65.8</v>
          </cell>
          <cell r="AE24">
            <v>73.400000000000006</v>
          </cell>
          <cell r="AF24">
            <v>91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194</v>
          </cell>
          <cell r="D25">
            <v>272</v>
          </cell>
          <cell r="E25">
            <v>273</v>
          </cell>
          <cell r="F25">
            <v>184</v>
          </cell>
          <cell r="G25">
            <v>0</v>
          </cell>
          <cell r="H25">
            <v>0.3</v>
          </cell>
          <cell r="I25" t="e">
            <v>#N/A</v>
          </cell>
          <cell r="J25">
            <v>317</v>
          </cell>
          <cell r="K25">
            <v>-44</v>
          </cell>
          <cell r="L25">
            <v>0</v>
          </cell>
          <cell r="M25">
            <v>0</v>
          </cell>
          <cell r="N25">
            <v>80</v>
          </cell>
          <cell r="U25">
            <v>50</v>
          </cell>
          <cell r="V25">
            <v>54.6</v>
          </cell>
          <cell r="W25">
            <v>50</v>
          </cell>
          <cell r="X25">
            <v>6.6666666666666661</v>
          </cell>
          <cell r="Y25">
            <v>3.36996336996337</v>
          </cell>
          <cell r="AC25">
            <v>0</v>
          </cell>
          <cell r="AD25">
            <v>58.2</v>
          </cell>
          <cell r="AE25">
            <v>57.6</v>
          </cell>
          <cell r="AF25">
            <v>71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204</v>
          </cell>
          <cell r="D26">
            <v>215</v>
          </cell>
          <cell r="E26">
            <v>231</v>
          </cell>
          <cell r="F26">
            <v>184</v>
          </cell>
          <cell r="G26">
            <v>0</v>
          </cell>
          <cell r="H26">
            <v>0</v>
          </cell>
          <cell r="I26" t="e">
            <v>#N/A</v>
          </cell>
          <cell r="J26">
            <v>250</v>
          </cell>
          <cell r="K26">
            <v>-19</v>
          </cell>
          <cell r="L26">
            <v>60</v>
          </cell>
          <cell r="M26">
            <v>0</v>
          </cell>
          <cell r="N26">
            <v>70</v>
          </cell>
          <cell r="V26">
            <v>46.2</v>
          </cell>
          <cell r="X26">
            <v>6.7965367965367962</v>
          </cell>
          <cell r="Y26">
            <v>3.9826839826839824</v>
          </cell>
          <cell r="AC26">
            <v>0</v>
          </cell>
          <cell r="AD26">
            <v>57.4</v>
          </cell>
          <cell r="AE26">
            <v>57.4</v>
          </cell>
          <cell r="AF26">
            <v>36</v>
          </cell>
          <cell r="AG26" t="str">
            <v>выв зав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80</v>
          </cell>
          <cell r="D27">
            <v>251</v>
          </cell>
          <cell r="E27">
            <v>78</v>
          </cell>
          <cell r="F27">
            <v>102</v>
          </cell>
          <cell r="G27">
            <v>0</v>
          </cell>
          <cell r="H27">
            <v>0.5</v>
          </cell>
          <cell r="I27" t="e">
            <v>#N/A</v>
          </cell>
          <cell r="J27">
            <v>98</v>
          </cell>
          <cell r="K27">
            <v>-20</v>
          </cell>
          <cell r="L27">
            <v>0</v>
          </cell>
          <cell r="M27">
            <v>0</v>
          </cell>
          <cell r="N27">
            <v>0</v>
          </cell>
          <cell r="V27">
            <v>15.6</v>
          </cell>
          <cell r="X27">
            <v>6.5384615384615383</v>
          </cell>
          <cell r="Y27">
            <v>6.5384615384615383</v>
          </cell>
          <cell r="AC27">
            <v>0</v>
          </cell>
          <cell r="AD27">
            <v>22.8</v>
          </cell>
          <cell r="AE27">
            <v>18.8</v>
          </cell>
          <cell r="AF27">
            <v>26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88</v>
          </cell>
          <cell r="D28">
            <v>31</v>
          </cell>
          <cell r="E28">
            <v>68</v>
          </cell>
          <cell r="F28">
            <v>50</v>
          </cell>
          <cell r="G28">
            <v>0</v>
          </cell>
          <cell r="H28">
            <v>0.35</v>
          </cell>
          <cell r="I28" t="e">
            <v>#N/A</v>
          </cell>
          <cell r="J28">
            <v>90</v>
          </cell>
          <cell r="K28">
            <v>-22</v>
          </cell>
          <cell r="L28">
            <v>30</v>
          </cell>
          <cell r="M28">
            <v>0</v>
          </cell>
          <cell r="N28">
            <v>30</v>
          </cell>
          <cell r="V28">
            <v>13.6</v>
          </cell>
          <cell r="X28">
            <v>8.0882352941176467</v>
          </cell>
          <cell r="Y28">
            <v>3.6764705882352944</v>
          </cell>
          <cell r="AC28">
            <v>0</v>
          </cell>
          <cell r="AD28">
            <v>19.2</v>
          </cell>
          <cell r="AE28">
            <v>17.399999999999999</v>
          </cell>
          <cell r="AF28">
            <v>7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2207</v>
          </cell>
          <cell r="D29">
            <v>1043</v>
          </cell>
          <cell r="E29">
            <v>1340</v>
          </cell>
          <cell r="F29">
            <v>1882</v>
          </cell>
          <cell r="G29">
            <v>0</v>
          </cell>
          <cell r="H29">
            <v>0.17</v>
          </cell>
          <cell r="I29" t="e">
            <v>#N/A</v>
          </cell>
          <cell r="J29">
            <v>1368</v>
          </cell>
          <cell r="K29">
            <v>-28</v>
          </cell>
          <cell r="L29">
            <v>100</v>
          </cell>
          <cell r="M29">
            <v>100</v>
          </cell>
          <cell r="N29">
            <v>500</v>
          </cell>
          <cell r="V29">
            <v>268</v>
          </cell>
          <cell r="X29">
            <v>8.8880597014925371</v>
          </cell>
          <cell r="Y29">
            <v>7.0223880597014929</v>
          </cell>
          <cell r="AC29">
            <v>0</v>
          </cell>
          <cell r="AD29">
            <v>272.60000000000002</v>
          </cell>
          <cell r="AE29">
            <v>288</v>
          </cell>
          <cell r="AF29">
            <v>268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2190</v>
          </cell>
          <cell r="D30">
            <v>3206</v>
          </cell>
          <cell r="E30">
            <v>3826</v>
          </cell>
          <cell r="F30">
            <v>1507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3812</v>
          </cell>
          <cell r="K30">
            <v>14</v>
          </cell>
          <cell r="L30">
            <v>500</v>
          </cell>
          <cell r="M30">
            <v>0</v>
          </cell>
          <cell r="N30">
            <v>700</v>
          </cell>
          <cell r="U30">
            <v>900</v>
          </cell>
          <cell r="V30">
            <v>765.2</v>
          </cell>
          <cell r="W30">
            <v>1000</v>
          </cell>
          <cell r="X30">
            <v>6.0206481965499217</v>
          </cell>
          <cell r="Y30">
            <v>1.9694197595399894</v>
          </cell>
          <cell r="AC30">
            <v>0</v>
          </cell>
          <cell r="AD30">
            <v>796</v>
          </cell>
          <cell r="AE30">
            <v>788.8</v>
          </cell>
          <cell r="AF30">
            <v>820</v>
          </cell>
          <cell r="AG30" t="str">
            <v>оконч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338</v>
          </cell>
          <cell r="D31">
            <v>233</v>
          </cell>
          <cell r="E31">
            <v>348</v>
          </cell>
          <cell r="F31">
            <v>202</v>
          </cell>
          <cell r="G31">
            <v>0</v>
          </cell>
          <cell r="H31">
            <v>0.38</v>
          </cell>
          <cell r="I31" t="e">
            <v>#N/A</v>
          </cell>
          <cell r="J31">
            <v>396</v>
          </cell>
          <cell r="K31">
            <v>-48</v>
          </cell>
          <cell r="L31">
            <v>80</v>
          </cell>
          <cell r="M31">
            <v>0</v>
          </cell>
          <cell r="N31">
            <v>80</v>
          </cell>
          <cell r="U31">
            <v>80</v>
          </cell>
          <cell r="V31">
            <v>69.599999999999994</v>
          </cell>
          <cell r="X31">
            <v>6.3505747126436791</v>
          </cell>
          <cell r="Y31">
            <v>2.9022988505747129</v>
          </cell>
          <cell r="AC31">
            <v>0</v>
          </cell>
          <cell r="AD31">
            <v>72.8</v>
          </cell>
          <cell r="AE31">
            <v>76</v>
          </cell>
          <cell r="AF31">
            <v>62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3645</v>
          </cell>
          <cell r="D32">
            <v>1781</v>
          </cell>
          <cell r="E32">
            <v>4686</v>
          </cell>
          <cell r="F32">
            <v>672</v>
          </cell>
          <cell r="G32" t="str">
            <v>н</v>
          </cell>
          <cell r="H32">
            <v>0.42</v>
          </cell>
          <cell r="I32" t="e">
            <v>#N/A</v>
          </cell>
          <cell r="J32">
            <v>4918</v>
          </cell>
          <cell r="K32">
            <v>-232</v>
          </cell>
          <cell r="L32">
            <v>0</v>
          </cell>
          <cell r="M32">
            <v>0</v>
          </cell>
          <cell r="N32">
            <v>500</v>
          </cell>
          <cell r="S32">
            <v>2820</v>
          </cell>
          <cell r="U32">
            <v>700</v>
          </cell>
          <cell r="V32">
            <v>697.2</v>
          </cell>
          <cell r="W32">
            <v>1100</v>
          </cell>
          <cell r="X32">
            <v>4.2627653471026958</v>
          </cell>
          <cell r="Y32">
            <v>0.96385542168674687</v>
          </cell>
          <cell r="AC32">
            <v>1200</v>
          </cell>
          <cell r="AD32">
            <v>718.8</v>
          </cell>
          <cell r="AE32">
            <v>552.79999999999995</v>
          </cell>
          <cell r="AF32">
            <v>623</v>
          </cell>
          <cell r="AG32" t="str">
            <v>оконч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5745</v>
          </cell>
          <cell r="D33">
            <v>19535</v>
          </cell>
          <cell r="E33">
            <v>7867</v>
          </cell>
          <cell r="F33">
            <v>2449</v>
          </cell>
          <cell r="G33" t="str">
            <v>н</v>
          </cell>
          <cell r="H33">
            <v>0.42</v>
          </cell>
          <cell r="I33" t="e">
            <v>#N/A</v>
          </cell>
          <cell r="J33">
            <v>6673</v>
          </cell>
          <cell r="K33">
            <v>1194</v>
          </cell>
          <cell r="L33">
            <v>2700</v>
          </cell>
          <cell r="M33">
            <v>0</v>
          </cell>
          <cell r="N33">
            <v>2000</v>
          </cell>
          <cell r="S33">
            <v>3000</v>
          </cell>
          <cell r="U33">
            <v>1900</v>
          </cell>
          <cell r="V33">
            <v>1573.4</v>
          </cell>
          <cell r="W33">
            <v>2500</v>
          </cell>
          <cell r="X33">
            <v>7.3401550781746536</v>
          </cell>
          <cell r="Y33">
            <v>1.5565018431422397</v>
          </cell>
          <cell r="AC33">
            <v>0</v>
          </cell>
          <cell r="AD33">
            <v>1571.8</v>
          </cell>
          <cell r="AE33">
            <v>1490.8</v>
          </cell>
          <cell r="AF33">
            <v>1433</v>
          </cell>
          <cell r="AG33" t="str">
            <v>аксент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464</v>
          </cell>
          <cell r="D34">
            <v>5752</v>
          </cell>
          <cell r="E34">
            <v>1313</v>
          </cell>
          <cell r="F34">
            <v>407</v>
          </cell>
          <cell r="G34">
            <v>0</v>
          </cell>
          <cell r="H34">
            <v>0.35</v>
          </cell>
          <cell r="I34" t="e">
            <v>#N/A</v>
          </cell>
          <cell r="J34">
            <v>1293</v>
          </cell>
          <cell r="K34">
            <v>20</v>
          </cell>
          <cell r="L34">
            <v>386</v>
          </cell>
          <cell r="M34">
            <v>36</v>
          </cell>
          <cell r="N34">
            <v>200</v>
          </cell>
          <cell r="U34">
            <v>300</v>
          </cell>
          <cell r="V34">
            <v>262.60000000000002</v>
          </cell>
          <cell r="W34">
            <v>500</v>
          </cell>
          <cell r="X34">
            <v>6.6907844630616902</v>
          </cell>
          <cell r="Y34">
            <v>1.5498857578065497</v>
          </cell>
          <cell r="AC34">
            <v>0</v>
          </cell>
          <cell r="AD34">
            <v>221.2</v>
          </cell>
          <cell r="AE34">
            <v>242.4</v>
          </cell>
          <cell r="AF34">
            <v>267</v>
          </cell>
          <cell r="AG34" t="str">
            <v>продсент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158</v>
          </cell>
          <cell r="D35">
            <v>2163</v>
          </cell>
          <cell r="E35">
            <v>1643</v>
          </cell>
          <cell r="F35">
            <v>320</v>
          </cell>
          <cell r="G35">
            <v>0</v>
          </cell>
          <cell r="H35">
            <v>0.35</v>
          </cell>
          <cell r="I35" t="e">
            <v>#N/A</v>
          </cell>
          <cell r="J35">
            <v>1651</v>
          </cell>
          <cell r="K35">
            <v>-8</v>
          </cell>
          <cell r="L35">
            <v>50</v>
          </cell>
          <cell r="M35">
            <v>0</v>
          </cell>
          <cell r="N35">
            <v>0</v>
          </cell>
          <cell r="V35">
            <v>55</v>
          </cell>
          <cell r="X35">
            <v>6.7272727272727275</v>
          </cell>
          <cell r="Y35">
            <v>5.8181818181818183</v>
          </cell>
          <cell r="AC35">
            <v>1368</v>
          </cell>
          <cell r="AD35">
            <v>55.2</v>
          </cell>
          <cell r="AE35">
            <v>64.8</v>
          </cell>
          <cell r="AF35">
            <v>48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422</v>
          </cell>
          <cell r="D36">
            <v>2538</v>
          </cell>
          <cell r="E36">
            <v>2528</v>
          </cell>
          <cell r="F36">
            <v>412</v>
          </cell>
          <cell r="G36">
            <v>0</v>
          </cell>
          <cell r="H36">
            <v>0.35</v>
          </cell>
          <cell r="I36" t="e">
            <v>#N/A</v>
          </cell>
          <cell r="J36">
            <v>2541</v>
          </cell>
          <cell r="K36">
            <v>-13</v>
          </cell>
          <cell r="L36">
            <v>186</v>
          </cell>
          <cell r="M36">
            <v>36</v>
          </cell>
          <cell r="N36">
            <v>150</v>
          </cell>
          <cell r="S36">
            <v>666</v>
          </cell>
          <cell r="U36">
            <v>150</v>
          </cell>
          <cell r="V36">
            <v>145.6</v>
          </cell>
          <cell r="W36">
            <v>100</v>
          </cell>
          <cell r="X36">
            <v>6.6071428571428577</v>
          </cell>
          <cell r="Y36">
            <v>2.8296703296703298</v>
          </cell>
          <cell r="AC36">
            <v>1800</v>
          </cell>
          <cell r="AD36">
            <v>150.19999999999999</v>
          </cell>
          <cell r="AE36">
            <v>150.4</v>
          </cell>
          <cell r="AF36">
            <v>120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671</v>
          </cell>
          <cell r="D37">
            <v>1146</v>
          </cell>
          <cell r="E37">
            <v>1154</v>
          </cell>
          <cell r="F37">
            <v>635</v>
          </cell>
          <cell r="G37">
            <v>0</v>
          </cell>
          <cell r="H37">
            <v>0.35</v>
          </cell>
          <cell r="I37" t="e">
            <v>#N/A</v>
          </cell>
          <cell r="J37">
            <v>1170</v>
          </cell>
          <cell r="K37">
            <v>-16</v>
          </cell>
          <cell r="L37">
            <v>386</v>
          </cell>
          <cell r="M37">
            <v>36</v>
          </cell>
          <cell r="N37">
            <v>250</v>
          </cell>
          <cell r="U37">
            <v>200</v>
          </cell>
          <cell r="V37">
            <v>230.8</v>
          </cell>
          <cell r="W37">
            <v>200</v>
          </cell>
          <cell r="X37">
            <v>7.084055459272097</v>
          </cell>
          <cell r="Y37">
            <v>2.7512998266897744</v>
          </cell>
          <cell r="AC37">
            <v>0</v>
          </cell>
          <cell r="AD37">
            <v>251.8</v>
          </cell>
          <cell r="AE37">
            <v>259</v>
          </cell>
          <cell r="AF37">
            <v>229</v>
          </cell>
          <cell r="AG37" t="str">
            <v>продсент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272.90499999999997</v>
          </cell>
          <cell r="D38">
            <v>406.65100000000001</v>
          </cell>
          <cell r="E38">
            <v>434.59899999999999</v>
          </cell>
          <cell r="F38">
            <v>236.988</v>
          </cell>
          <cell r="G38">
            <v>0</v>
          </cell>
          <cell r="H38">
            <v>1</v>
          </cell>
          <cell r="I38" t="e">
            <v>#N/A</v>
          </cell>
          <cell r="J38">
            <v>506.745</v>
          </cell>
          <cell r="K38">
            <v>-72.146000000000015</v>
          </cell>
          <cell r="L38">
            <v>100</v>
          </cell>
          <cell r="M38">
            <v>0</v>
          </cell>
          <cell r="N38">
            <v>100</v>
          </cell>
          <cell r="U38">
            <v>100</v>
          </cell>
          <cell r="V38">
            <v>86.919799999999995</v>
          </cell>
          <cell r="X38">
            <v>6.1779709571351988</v>
          </cell>
          <cell r="Y38">
            <v>2.7265134066116121</v>
          </cell>
          <cell r="AC38">
            <v>0</v>
          </cell>
          <cell r="AD38">
            <v>96.789999999999992</v>
          </cell>
          <cell r="AE38">
            <v>98.372</v>
          </cell>
          <cell r="AF38">
            <v>72.826999999999998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4067.1219999999998</v>
          </cell>
          <cell r="D39">
            <v>21108.482</v>
          </cell>
          <cell r="E39">
            <v>5834.91</v>
          </cell>
          <cell r="F39">
            <v>2386.9349999999999</v>
          </cell>
          <cell r="G39">
            <v>0</v>
          </cell>
          <cell r="H39">
            <v>1</v>
          </cell>
          <cell r="I39" t="e">
            <v>#N/A</v>
          </cell>
          <cell r="J39">
            <v>5882.19</v>
          </cell>
          <cell r="K39">
            <v>-47.279999999999745</v>
          </cell>
          <cell r="L39">
            <v>1100</v>
          </cell>
          <cell r="M39">
            <v>0</v>
          </cell>
          <cell r="N39">
            <v>1300</v>
          </cell>
          <cell r="U39">
            <v>1200</v>
          </cell>
          <cell r="V39">
            <v>1166.982</v>
          </cell>
          <cell r="W39">
            <v>1000</v>
          </cell>
          <cell r="X39">
            <v>5.9871831784894711</v>
          </cell>
          <cell r="Y39">
            <v>2.0453914456264108</v>
          </cell>
          <cell r="AC39">
            <v>0</v>
          </cell>
          <cell r="AD39">
            <v>1244.8098</v>
          </cell>
          <cell r="AE39">
            <v>1177.1812</v>
          </cell>
          <cell r="AF39">
            <v>1221.6990000000001</v>
          </cell>
          <cell r="AG39" t="str">
            <v>оконч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317.00200000000001</v>
          </cell>
          <cell r="D40">
            <v>409.40499999999997</v>
          </cell>
          <cell r="E40">
            <v>395.00700000000001</v>
          </cell>
          <cell r="F40">
            <v>318.29399999999998</v>
          </cell>
          <cell r="G40">
            <v>0</v>
          </cell>
          <cell r="H40">
            <v>1</v>
          </cell>
          <cell r="I40" t="e">
            <v>#N/A</v>
          </cell>
          <cell r="J40">
            <v>395.10700000000003</v>
          </cell>
          <cell r="K40">
            <v>-0.10000000000002274</v>
          </cell>
          <cell r="L40">
            <v>100</v>
          </cell>
          <cell r="M40">
            <v>0</v>
          </cell>
          <cell r="N40">
            <v>100</v>
          </cell>
          <cell r="V40">
            <v>79.001400000000004</v>
          </cell>
          <cell r="X40">
            <v>6.5605672810861577</v>
          </cell>
          <cell r="Y40">
            <v>4.0289665752758808</v>
          </cell>
          <cell r="AC40">
            <v>0</v>
          </cell>
          <cell r="AD40">
            <v>73.967999999999989</v>
          </cell>
          <cell r="AE40">
            <v>92.205200000000005</v>
          </cell>
          <cell r="AF40">
            <v>56.243000000000002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401.82299999999998</v>
          </cell>
          <cell r="D41">
            <v>648.41499999999996</v>
          </cell>
          <cell r="E41">
            <v>706.45500000000004</v>
          </cell>
          <cell r="F41">
            <v>335.911</v>
          </cell>
          <cell r="G41">
            <v>0</v>
          </cell>
          <cell r="H41">
            <v>1</v>
          </cell>
          <cell r="I41" t="e">
            <v>#N/A</v>
          </cell>
          <cell r="J41">
            <v>683.322</v>
          </cell>
          <cell r="K41">
            <v>23.133000000000038</v>
          </cell>
          <cell r="L41">
            <v>150</v>
          </cell>
          <cell r="M41">
            <v>0</v>
          </cell>
          <cell r="N41">
            <v>150</v>
          </cell>
          <cell r="U41">
            <v>150</v>
          </cell>
          <cell r="V41">
            <v>141.291</v>
          </cell>
          <cell r="W41">
            <v>100</v>
          </cell>
          <cell r="X41">
            <v>6.270116284830598</v>
          </cell>
          <cell r="Y41">
            <v>2.3774408844158512</v>
          </cell>
          <cell r="AC41">
            <v>0</v>
          </cell>
          <cell r="AD41">
            <v>161.60599999999999</v>
          </cell>
          <cell r="AE41">
            <v>148.9066</v>
          </cell>
          <cell r="AF41">
            <v>120.705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208.78700000000001</v>
          </cell>
          <cell r="D42">
            <v>299.75799999999998</v>
          </cell>
          <cell r="E42">
            <v>228.89400000000001</v>
          </cell>
          <cell r="F42">
            <v>265.18799999999999</v>
          </cell>
          <cell r="G42">
            <v>0</v>
          </cell>
          <cell r="H42">
            <v>1</v>
          </cell>
          <cell r="I42" t="e">
            <v>#N/A</v>
          </cell>
          <cell r="J42">
            <v>261.67899999999997</v>
          </cell>
          <cell r="K42">
            <v>-32.784999999999968</v>
          </cell>
          <cell r="L42">
            <v>62</v>
          </cell>
          <cell r="M42">
            <v>12</v>
          </cell>
          <cell r="N42">
            <v>50</v>
          </cell>
          <cell r="V42">
            <v>45.778800000000004</v>
          </cell>
          <cell r="X42">
            <v>7.9772296346780598</v>
          </cell>
          <cell r="Y42">
            <v>5.7928123935096592</v>
          </cell>
          <cell r="AC42">
            <v>0</v>
          </cell>
          <cell r="AD42">
            <v>57.987000000000002</v>
          </cell>
          <cell r="AE42">
            <v>61.374600000000001</v>
          </cell>
          <cell r="AF42">
            <v>44.103000000000002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6325.9930000000004</v>
          </cell>
          <cell r="D43">
            <v>11198.459000000001</v>
          </cell>
          <cell r="E43">
            <v>12408.877</v>
          </cell>
          <cell r="F43">
            <v>4864.6109999999999</v>
          </cell>
          <cell r="G43">
            <v>0</v>
          </cell>
          <cell r="H43">
            <v>1</v>
          </cell>
          <cell r="I43" t="e">
            <v>#N/A</v>
          </cell>
          <cell r="J43">
            <v>11976.838</v>
          </cell>
          <cell r="K43">
            <v>432.03900000000067</v>
          </cell>
          <cell r="L43">
            <v>2400</v>
          </cell>
          <cell r="M43">
            <v>0</v>
          </cell>
          <cell r="N43">
            <v>2300</v>
          </cell>
          <cell r="U43">
            <v>3200</v>
          </cell>
          <cell r="V43">
            <v>2481.7754</v>
          </cell>
          <cell r="W43">
            <v>1900</v>
          </cell>
          <cell r="X43">
            <v>5.9089194775643277</v>
          </cell>
          <cell r="Y43">
            <v>1.9601334592969211</v>
          </cell>
          <cell r="AC43">
            <v>0</v>
          </cell>
          <cell r="AD43">
            <v>2669.4191999999998</v>
          </cell>
          <cell r="AE43">
            <v>2529.0342000000001</v>
          </cell>
          <cell r="AF43">
            <v>2749.41</v>
          </cell>
          <cell r="AG43" t="str">
            <v>оконч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119.089</v>
          </cell>
          <cell r="D44">
            <v>601.82899999999995</v>
          </cell>
          <cell r="E44">
            <v>406.92599999999999</v>
          </cell>
          <cell r="F44">
            <v>266.84699999999998</v>
          </cell>
          <cell r="G44" t="str">
            <v>н</v>
          </cell>
          <cell r="H44">
            <v>1</v>
          </cell>
          <cell r="I44" t="e">
            <v>#N/A</v>
          </cell>
          <cell r="J44">
            <v>451.31900000000002</v>
          </cell>
          <cell r="K44">
            <v>-44.393000000000029</v>
          </cell>
          <cell r="L44">
            <v>70</v>
          </cell>
          <cell r="M44">
            <v>0</v>
          </cell>
          <cell r="N44">
            <v>100</v>
          </cell>
          <cell r="U44">
            <v>60</v>
          </cell>
          <cell r="V44">
            <v>81.385199999999998</v>
          </cell>
          <cell r="X44">
            <v>6.1048814772219027</v>
          </cell>
          <cell r="Y44">
            <v>3.2788148213680128</v>
          </cell>
          <cell r="AC44">
            <v>0</v>
          </cell>
          <cell r="AD44">
            <v>94.396199999999993</v>
          </cell>
          <cell r="AE44">
            <v>93.029399999999995</v>
          </cell>
          <cell r="AF44">
            <v>59.11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27.16</v>
          </cell>
          <cell r="D45">
            <v>77.007000000000005</v>
          </cell>
          <cell r="E45">
            <v>52.526000000000003</v>
          </cell>
          <cell r="F45">
            <v>48.993000000000002</v>
          </cell>
          <cell r="G45">
            <v>0</v>
          </cell>
          <cell r="H45">
            <v>1</v>
          </cell>
          <cell r="I45" t="e">
            <v>#N/A</v>
          </cell>
          <cell r="J45">
            <v>75.406000000000006</v>
          </cell>
          <cell r="K45">
            <v>-22.880000000000003</v>
          </cell>
          <cell r="L45">
            <v>0</v>
          </cell>
          <cell r="M45">
            <v>0</v>
          </cell>
          <cell r="N45">
            <v>0</v>
          </cell>
          <cell r="U45">
            <v>20</v>
          </cell>
          <cell r="V45">
            <v>10.5052</v>
          </cell>
          <cell r="X45">
            <v>6.5675094239043519</v>
          </cell>
          <cell r="Y45">
            <v>4.6636903628679134</v>
          </cell>
          <cell r="AC45">
            <v>0</v>
          </cell>
          <cell r="AD45">
            <v>10.316599999999999</v>
          </cell>
          <cell r="AE45">
            <v>10.900600000000001</v>
          </cell>
          <cell r="AF45">
            <v>22.814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C46">
            <v>3.0609999999999999</v>
          </cell>
          <cell r="E46">
            <v>1.137</v>
          </cell>
          <cell r="F46">
            <v>1.9239999999999999</v>
          </cell>
          <cell r="G46" t="e">
            <v>#N/A</v>
          </cell>
          <cell r="H46">
            <v>0</v>
          </cell>
          <cell r="I46" t="e">
            <v>#N/A</v>
          </cell>
          <cell r="J46">
            <v>1</v>
          </cell>
          <cell r="K46">
            <v>0.13700000000000001</v>
          </cell>
          <cell r="L46">
            <v>0</v>
          </cell>
          <cell r="M46">
            <v>0</v>
          </cell>
          <cell r="N46">
            <v>0</v>
          </cell>
          <cell r="V46">
            <v>0.22739999999999999</v>
          </cell>
          <cell r="X46">
            <v>8.460861917326298</v>
          </cell>
          <cell r="Y46">
            <v>8.460861917326298</v>
          </cell>
          <cell r="AC46">
            <v>0</v>
          </cell>
          <cell r="AD46">
            <v>0</v>
          </cell>
          <cell r="AE46">
            <v>7.4399999999999994E-2</v>
          </cell>
          <cell r="AF46">
            <v>0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555.05100000000004</v>
          </cell>
          <cell r="D47">
            <v>278.79599999999999</v>
          </cell>
          <cell r="E47">
            <v>612.55100000000004</v>
          </cell>
          <cell r="F47">
            <v>198.858</v>
          </cell>
          <cell r="G47">
            <v>0</v>
          </cell>
          <cell r="H47">
            <v>1</v>
          </cell>
          <cell r="I47" t="e">
            <v>#N/A</v>
          </cell>
          <cell r="J47">
            <v>597.67899999999997</v>
          </cell>
          <cell r="K47">
            <v>14.872000000000071</v>
          </cell>
          <cell r="L47">
            <v>150</v>
          </cell>
          <cell r="M47">
            <v>0</v>
          </cell>
          <cell r="N47">
            <v>120</v>
          </cell>
          <cell r="U47">
            <v>150</v>
          </cell>
          <cell r="V47">
            <v>122.51020000000001</v>
          </cell>
          <cell r="W47">
            <v>140</v>
          </cell>
          <cell r="X47">
            <v>6.1942434180990631</v>
          </cell>
          <cell r="Y47">
            <v>1.623195456378326</v>
          </cell>
          <cell r="AC47">
            <v>0</v>
          </cell>
          <cell r="AD47">
            <v>137.10139999999998</v>
          </cell>
          <cell r="AE47">
            <v>111.41120000000001</v>
          </cell>
          <cell r="AF47">
            <v>103.187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2096.3229999999999</v>
          </cell>
          <cell r="D48">
            <v>21152.374</v>
          </cell>
          <cell r="E48">
            <v>3687.9290000000001</v>
          </cell>
          <cell r="F48">
            <v>1841.885</v>
          </cell>
          <cell r="G48">
            <v>0</v>
          </cell>
          <cell r="H48">
            <v>1</v>
          </cell>
          <cell r="I48" t="e">
            <v>#N/A</v>
          </cell>
          <cell r="J48">
            <v>3600.4949999999999</v>
          </cell>
          <cell r="K48">
            <v>87.434000000000196</v>
          </cell>
          <cell r="L48">
            <v>2200</v>
          </cell>
          <cell r="M48">
            <v>0</v>
          </cell>
          <cell r="N48">
            <v>1500</v>
          </cell>
          <cell r="U48">
            <v>1400</v>
          </cell>
          <cell r="V48">
            <v>737.58580000000006</v>
          </cell>
          <cell r="W48">
            <v>1400</v>
          </cell>
          <cell r="X48">
            <v>11.309714747762225</v>
          </cell>
          <cell r="Y48">
            <v>2.4971806669813867</v>
          </cell>
          <cell r="AC48">
            <v>0</v>
          </cell>
          <cell r="AD48">
            <v>772.0616</v>
          </cell>
          <cell r="AE48">
            <v>769.84660000000008</v>
          </cell>
          <cell r="AF48">
            <v>740.28700000000003</v>
          </cell>
          <cell r="AG48" t="str">
            <v>аксент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2982.9110000000001</v>
          </cell>
          <cell r="D49">
            <v>5018.692</v>
          </cell>
          <cell r="E49">
            <v>5677.43</v>
          </cell>
          <cell r="F49">
            <v>2217.2959999999998</v>
          </cell>
          <cell r="G49">
            <v>0</v>
          </cell>
          <cell r="H49">
            <v>1</v>
          </cell>
          <cell r="I49" t="e">
            <v>#N/A</v>
          </cell>
          <cell r="J49">
            <v>5516.4679999999998</v>
          </cell>
          <cell r="K49">
            <v>160.96200000000044</v>
          </cell>
          <cell r="L49">
            <v>500</v>
          </cell>
          <cell r="M49">
            <v>0</v>
          </cell>
          <cell r="N49">
            <v>1000</v>
          </cell>
          <cell r="U49">
            <v>1500</v>
          </cell>
          <cell r="V49">
            <v>1135.4860000000001</v>
          </cell>
          <cell r="W49">
            <v>1200</v>
          </cell>
          <cell r="X49">
            <v>5.6515853123684483</v>
          </cell>
          <cell r="Y49">
            <v>1.9527286113611262</v>
          </cell>
          <cell r="AC49">
            <v>0</v>
          </cell>
          <cell r="AD49">
            <v>1219.5337999999999</v>
          </cell>
          <cell r="AE49">
            <v>1110.6834000000001</v>
          </cell>
          <cell r="AF49">
            <v>1276.008</v>
          </cell>
          <cell r="AG49" t="str">
            <v>оконч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223.80500000000001</v>
          </cell>
          <cell r="D50">
            <v>288.68299999999999</v>
          </cell>
          <cell r="E50">
            <v>292.92200000000003</v>
          </cell>
          <cell r="F50">
            <v>212.58099999999999</v>
          </cell>
          <cell r="G50">
            <v>0</v>
          </cell>
          <cell r="H50">
            <v>1</v>
          </cell>
          <cell r="I50" t="e">
            <v>#N/A</v>
          </cell>
          <cell r="J50">
            <v>306.822</v>
          </cell>
          <cell r="K50">
            <v>-13.899999999999977</v>
          </cell>
          <cell r="L50">
            <v>0</v>
          </cell>
          <cell r="M50">
            <v>0</v>
          </cell>
          <cell r="N50">
            <v>0</v>
          </cell>
          <cell r="U50">
            <v>100</v>
          </cell>
          <cell r="V50">
            <v>58.584400000000002</v>
          </cell>
          <cell r="W50">
            <v>120</v>
          </cell>
          <cell r="X50">
            <v>7.3838940059128371</v>
          </cell>
          <cell r="Y50">
            <v>3.6286280989478423</v>
          </cell>
          <cell r="AC50">
            <v>0</v>
          </cell>
          <cell r="AD50">
            <v>70.606200000000001</v>
          </cell>
          <cell r="AE50">
            <v>49.724200000000003</v>
          </cell>
          <cell r="AF50">
            <v>58.652000000000001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205.22200000000001</v>
          </cell>
          <cell r="D51">
            <v>261.43900000000002</v>
          </cell>
          <cell r="E51">
            <v>345.79399999999998</v>
          </cell>
          <cell r="F51">
            <v>114.706</v>
          </cell>
          <cell r="G51">
            <v>0</v>
          </cell>
          <cell r="H51">
            <v>1</v>
          </cell>
          <cell r="I51" t="e">
            <v>#N/A</v>
          </cell>
          <cell r="J51">
            <v>346.26600000000002</v>
          </cell>
          <cell r="K51">
            <v>-0.47200000000003683</v>
          </cell>
          <cell r="L51">
            <v>100</v>
          </cell>
          <cell r="M51">
            <v>0</v>
          </cell>
          <cell r="N51">
            <v>70</v>
          </cell>
          <cell r="U51">
            <v>100</v>
          </cell>
          <cell r="V51">
            <v>69.158799999999999</v>
          </cell>
          <cell r="W51">
            <v>100</v>
          </cell>
          <cell r="X51">
            <v>7.008594712458863</v>
          </cell>
          <cell r="Y51">
            <v>1.6585886394789962</v>
          </cell>
          <cell r="AC51">
            <v>0</v>
          </cell>
          <cell r="AD51">
            <v>72.667200000000008</v>
          </cell>
          <cell r="AE51">
            <v>76.057600000000008</v>
          </cell>
          <cell r="AF51">
            <v>93.84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50.375999999999998</v>
          </cell>
          <cell r="D52">
            <v>34.28</v>
          </cell>
          <cell r="E52">
            <v>22.981000000000002</v>
          </cell>
          <cell r="F52">
            <v>57.468000000000004</v>
          </cell>
          <cell r="G52">
            <v>0</v>
          </cell>
          <cell r="H52">
            <v>1</v>
          </cell>
          <cell r="I52" t="e">
            <v>#N/A</v>
          </cell>
          <cell r="J52">
            <v>24.672999999999998</v>
          </cell>
          <cell r="K52">
            <v>-1.6919999999999966</v>
          </cell>
          <cell r="L52">
            <v>0</v>
          </cell>
          <cell r="M52">
            <v>0</v>
          </cell>
          <cell r="N52">
            <v>0</v>
          </cell>
          <cell r="V52">
            <v>4.5962000000000005</v>
          </cell>
          <cell r="X52">
            <v>12.503372351072624</v>
          </cell>
          <cell r="Y52">
            <v>12.503372351072624</v>
          </cell>
          <cell r="AC52">
            <v>0</v>
          </cell>
          <cell r="AD52">
            <v>4.8197999999999999</v>
          </cell>
          <cell r="AE52">
            <v>4.7555999999999994</v>
          </cell>
          <cell r="AF52">
            <v>5.8109999999999999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371.89699999999999</v>
          </cell>
          <cell r="D53">
            <v>582.56200000000001</v>
          </cell>
          <cell r="E53">
            <v>571.31100000000004</v>
          </cell>
          <cell r="F53">
            <v>378.74200000000002</v>
          </cell>
          <cell r="G53">
            <v>0</v>
          </cell>
          <cell r="H53">
            <v>1</v>
          </cell>
          <cell r="I53" t="e">
            <v>#N/A</v>
          </cell>
          <cell r="J53">
            <v>543.49800000000005</v>
          </cell>
          <cell r="K53">
            <v>27.812999999999988</v>
          </cell>
          <cell r="L53">
            <v>50</v>
          </cell>
          <cell r="M53">
            <v>0</v>
          </cell>
          <cell r="N53">
            <v>100</v>
          </cell>
          <cell r="U53">
            <v>100</v>
          </cell>
          <cell r="V53">
            <v>114.26220000000001</v>
          </cell>
          <cell r="W53">
            <v>120</v>
          </cell>
          <cell r="X53">
            <v>6.5528407469836916</v>
          </cell>
          <cell r="Y53">
            <v>3.3146744942771975</v>
          </cell>
          <cell r="AC53">
            <v>0</v>
          </cell>
          <cell r="AD53">
            <v>125.16579999999999</v>
          </cell>
          <cell r="AE53">
            <v>122.473</v>
          </cell>
          <cell r="AF53">
            <v>110.97499999999999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86.71</v>
          </cell>
          <cell r="D54">
            <v>161.887</v>
          </cell>
          <cell r="E54">
            <v>33.843000000000004</v>
          </cell>
          <cell r="F54">
            <v>92.182000000000002</v>
          </cell>
          <cell r="G54" t="str">
            <v>н</v>
          </cell>
          <cell r="H54">
            <v>1</v>
          </cell>
          <cell r="I54" t="e">
            <v>#N/A</v>
          </cell>
          <cell r="J54">
            <v>49.106999999999999</v>
          </cell>
          <cell r="K54">
            <v>-15.263999999999996</v>
          </cell>
          <cell r="L54">
            <v>0</v>
          </cell>
          <cell r="M54">
            <v>0</v>
          </cell>
          <cell r="N54">
            <v>0</v>
          </cell>
          <cell r="V54">
            <v>6.7686000000000011</v>
          </cell>
          <cell r="X54">
            <v>13.619064503737846</v>
          </cell>
          <cell r="Y54">
            <v>13.619064503737846</v>
          </cell>
          <cell r="AC54">
            <v>0</v>
          </cell>
          <cell r="AD54">
            <v>14.816999999999998</v>
          </cell>
          <cell r="AE54">
            <v>6.5388000000000002</v>
          </cell>
          <cell r="AF54">
            <v>18.603000000000002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C55">
            <v>14.172000000000001</v>
          </cell>
          <cell r="E55">
            <v>3.488</v>
          </cell>
          <cell r="F55">
            <v>9.5280000000000005</v>
          </cell>
          <cell r="G55" t="e">
            <v>#N/A</v>
          </cell>
          <cell r="H55">
            <v>0</v>
          </cell>
          <cell r="I55" t="e">
            <v>#N/A</v>
          </cell>
          <cell r="J55">
            <v>4.5</v>
          </cell>
          <cell r="K55">
            <v>-1.012</v>
          </cell>
          <cell r="L55">
            <v>0</v>
          </cell>
          <cell r="M55">
            <v>0</v>
          </cell>
          <cell r="N55">
            <v>0</v>
          </cell>
          <cell r="V55">
            <v>0.6976</v>
          </cell>
          <cell r="X55">
            <v>13.658256880733946</v>
          </cell>
          <cell r="Y55">
            <v>13.658256880733946</v>
          </cell>
          <cell r="AC55">
            <v>0</v>
          </cell>
          <cell r="AD55">
            <v>0</v>
          </cell>
          <cell r="AE55">
            <v>1.5748</v>
          </cell>
          <cell r="AF55">
            <v>0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115.71299999999999</v>
          </cell>
          <cell r="D56">
            <v>118.455</v>
          </cell>
          <cell r="E56">
            <v>134.15100000000001</v>
          </cell>
          <cell r="F56">
            <v>94.745000000000005</v>
          </cell>
          <cell r="G56">
            <v>0</v>
          </cell>
          <cell r="H56">
            <v>1</v>
          </cell>
          <cell r="I56" t="e">
            <v>#N/A</v>
          </cell>
          <cell r="J56">
            <v>138.41</v>
          </cell>
          <cell r="K56">
            <v>-4.2589999999999861</v>
          </cell>
          <cell r="L56">
            <v>50</v>
          </cell>
          <cell r="M56">
            <v>30</v>
          </cell>
          <cell r="N56">
            <v>30</v>
          </cell>
          <cell r="U56">
            <v>20</v>
          </cell>
          <cell r="V56">
            <v>26.830200000000001</v>
          </cell>
          <cell r="X56">
            <v>6.1402822192902029</v>
          </cell>
          <cell r="Y56">
            <v>3.5312819136644529</v>
          </cell>
          <cell r="AC56">
            <v>0</v>
          </cell>
          <cell r="AD56">
            <v>32.598399999999998</v>
          </cell>
          <cell r="AE56">
            <v>29.369999999999997</v>
          </cell>
          <cell r="AF56">
            <v>38.347000000000001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169.58</v>
          </cell>
          <cell r="D57">
            <v>272.62400000000002</v>
          </cell>
          <cell r="E57">
            <v>293.18299999999999</v>
          </cell>
          <cell r="F57">
            <v>131.00299999999999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318.79700000000003</v>
          </cell>
          <cell r="K57">
            <v>-25.614000000000033</v>
          </cell>
          <cell r="L57">
            <v>50</v>
          </cell>
          <cell r="M57">
            <v>0</v>
          </cell>
          <cell r="N57">
            <v>70</v>
          </cell>
          <cell r="U57">
            <v>50</v>
          </cell>
          <cell r="V57">
            <v>58.636600000000001</v>
          </cell>
          <cell r="W57">
            <v>70</v>
          </cell>
          <cell r="X57">
            <v>6.3271574409157418</v>
          </cell>
          <cell r="Y57">
            <v>2.2341506840437542</v>
          </cell>
          <cell r="AC57">
            <v>0</v>
          </cell>
          <cell r="AD57">
            <v>52.116399999999999</v>
          </cell>
          <cell r="AE57">
            <v>62.796400000000006</v>
          </cell>
          <cell r="AF57">
            <v>53.204999999999998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526.05100000000004</v>
          </cell>
          <cell r="D58">
            <v>1464.105</v>
          </cell>
          <cell r="E58">
            <v>1325.0170000000001</v>
          </cell>
          <cell r="F58">
            <v>623.84699999999998</v>
          </cell>
          <cell r="G58">
            <v>0</v>
          </cell>
          <cell r="H58">
            <v>1</v>
          </cell>
          <cell r="I58" t="e">
            <v>#N/A</v>
          </cell>
          <cell r="J58">
            <v>1291.1279999999999</v>
          </cell>
          <cell r="K58">
            <v>33.889000000000124</v>
          </cell>
          <cell r="L58">
            <v>560</v>
          </cell>
          <cell r="M58">
            <v>60</v>
          </cell>
          <cell r="N58">
            <v>300</v>
          </cell>
          <cell r="U58">
            <v>350</v>
          </cell>
          <cell r="V58">
            <v>265.0034</v>
          </cell>
          <cell r="X58">
            <v>6.6936763830199917</v>
          </cell>
          <cell r="Y58">
            <v>2.3541094189734921</v>
          </cell>
          <cell r="AC58">
            <v>0</v>
          </cell>
          <cell r="AD58">
            <v>268.29259999999999</v>
          </cell>
          <cell r="AE58">
            <v>277.75920000000002</v>
          </cell>
          <cell r="AF58">
            <v>263.21800000000002</v>
          </cell>
          <cell r="AG58" t="str">
            <v>аксент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112.21599999999999</v>
          </cell>
          <cell r="D59">
            <v>24.483000000000001</v>
          </cell>
          <cell r="E59">
            <v>66.986999999999995</v>
          </cell>
          <cell r="F59">
            <v>69.712000000000003</v>
          </cell>
          <cell r="G59">
            <v>0</v>
          </cell>
          <cell r="H59">
            <v>1</v>
          </cell>
          <cell r="I59" t="e">
            <v>#N/A</v>
          </cell>
          <cell r="J59">
            <v>61.707000000000001</v>
          </cell>
          <cell r="K59">
            <v>5.279999999999994</v>
          </cell>
          <cell r="L59">
            <v>0</v>
          </cell>
          <cell r="M59">
            <v>0</v>
          </cell>
          <cell r="N59">
            <v>0</v>
          </cell>
          <cell r="V59">
            <v>13.397399999999999</v>
          </cell>
          <cell r="W59">
            <v>20</v>
          </cell>
          <cell r="X59">
            <v>6.6962246406019084</v>
          </cell>
          <cell r="Y59">
            <v>5.2033976741755872</v>
          </cell>
          <cell r="AC59">
            <v>0</v>
          </cell>
          <cell r="AD59">
            <v>19.566600000000001</v>
          </cell>
          <cell r="AE59">
            <v>14.377600000000001</v>
          </cell>
          <cell r="AF59">
            <v>22.010999999999999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70.381</v>
          </cell>
          <cell r="D60">
            <v>738.52499999999998</v>
          </cell>
          <cell r="E60">
            <v>317.20100000000002</v>
          </cell>
          <cell r="F60">
            <v>334.24599999999998</v>
          </cell>
          <cell r="G60" t="str">
            <v>н</v>
          </cell>
          <cell r="H60">
            <v>1</v>
          </cell>
          <cell r="I60" t="e">
            <v>#N/A</v>
          </cell>
          <cell r="J60">
            <v>636.06500000000005</v>
          </cell>
          <cell r="K60">
            <v>-318.86400000000003</v>
          </cell>
          <cell r="L60">
            <v>130</v>
          </cell>
          <cell r="M60">
            <v>60</v>
          </cell>
          <cell r="N60">
            <v>50</v>
          </cell>
          <cell r="V60">
            <v>63.440200000000004</v>
          </cell>
          <cell r="X60">
            <v>7.1602233284258237</v>
          </cell>
          <cell r="Y60">
            <v>5.2686782198038458</v>
          </cell>
          <cell r="AC60">
            <v>0</v>
          </cell>
          <cell r="AD60">
            <v>50.084600000000002</v>
          </cell>
          <cell r="AE60">
            <v>65.532200000000003</v>
          </cell>
          <cell r="AF60">
            <v>192.505</v>
          </cell>
          <cell r="AG60">
            <v>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134.48699999999999</v>
          </cell>
          <cell r="D61">
            <v>80.778000000000006</v>
          </cell>
          <cell r="E61">
            <v>118.28</v>
          </cell>
          <cell r="F61">
            <v>95.629000000000005</v>
          </cell>
          <cell r="G61">
            <v>0</v>
          </cell>
          <cell r="H61">
            <v>1</v>
          </cell>
          <cell r="I61" t="e">
            <v>#N/A</v>
          </cell>
          <cell r="J61">
            <v>118.163</v>
          </cell>
          <cell r="K61">
            <v>0.11700000000000443</v>
          </cell>
          <cell r="L61">
            <v>0</v>
          </cell>
          <cell r="M61">
            <v>0</v>
          </cell>
          <cell r="N61">
            <v>0</v>
          </cell>
          <cell r="U61">
            <v>30</v>
          </cell>
          <cell r="V61">
            <v>23.655999999999999</v>
          </cell>
          <cell r="W61">
            <v>20</v>
          </cell>
          <cell r="X61">
            <v>6.1561126141359495</v>
          </cell>
          <cell r="Y61">
            <v>4.04248393642205</v>
          </cell>
          <cell r="AC61">
            <v>0</v>
          </cell>
          <cell r="AD61">
            <v>28.4618</v>
          </cell>
          <cell r="AE61">
            <v>22.0274</v>
          </cell>
          <cell r="AF61">
            <v>21.006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317.86099999999999</v>
          </cell>
          <cell r="D62">
            <v>337.16</v>
          </cell>
          <cell r="E62">
            <v>453.09</v>
          </cell>
          <cell r="F62">
            <v>184.74600000000001</v>
          </cell>
          <cell r="G62" t="str">
            <v>н</v>
          </cell>
          <cell r="H62">
            <v>1</v>
          </cell>
          <cell r="I62" t="e">
            <v>#N/A</v>
          </cell>
          <cell r="J62">
            <v>525.649</v>
          </cell>
          <cell r="K62">
            <v>-72.559000000000026</v>
          </cell>
          <cell r="L62">
            <v>0</v>
          </cell>
          <cell r="M62">
            <v>0</v>
          </cell>
          <cell r="N62">
            <v>100</v>
          </cell>
          <cell r="U62">
            <v>120</v>
          </cell>
          <cell r="V62">
            <v>90.617999999999995</v>
          </cell>
          <cell r="W62">
            <v>170</v>
          </cell>
          <cell r="X62">
            <v>6.3425147321724165</v>
          </cell>
          <cell r="Y62">
            <v>2.0387340263523805</v>
          </cell>
          <cell r="AC62">
            <v>0</v>
          </cell>
          <cell r="AD62">
            <v>106.05019999999999</v>
          </cell>
          <cell r="AE62">
            <v>82.551999999999992</v>
          </cell>
          <cell r="AF62">
            <v>95.49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293.63200000000001</v>
          </cell>
          <cell r="D63">
            <v>376.29700000000003</v>
          </cell>
          <cell r="E63">
            <v>404.024</v>
          </cell>
          <cell r="F63">
            <v>251.47399999999999</v>
          </cell>
          <cell r="G63" t="str">
            <v>н</v>
          </cell>
          <cell r="H63">
            <v>1</v>
          </cell>
          <cell r="I63" t="e">
            <v>#N/A</v>
          </cell>
          <cell r="J63">
            <v>433.33300000000003</v>
          </cell>
          <cell r="K63">
            <v>-29.309000000000026</v>
          </cell>
          <cell r="L63">
            <v>30</v>
          </cell>
          <cell r="M63">
            <v>30</v>
          </cell>
          <cell r="N63">
            <v>100</v>
          </cell>
          <cell r="U63">
            <v>100</v>
          </cell>
          <cell r="V63">
            <v>80.8048</v>
          </cell>
          <cell r="W63">
            <v>100</v>
          </cell>
          <cell r="X63">
            <v>6.8247678355741233</v>
          </cell>
          <cell r="Y63">
            <v>3.1121171019543392</v>
          </cell>
          <cell r="AC63">
            <v>0</v>
          </cell>
          <cell r="AD63">
            <v>93.277999999999992</v>
          </cell>
          <cell r="AE63">
            <v>81.393000000000001</v>
          </cell>
          <cell r="AF63">
            <v>91.863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225.62299999999999</v>
          </cell>
          <cell r="D64">
            <v>414.99900000000002</v>
          </cell>
          <cell r="E64">
            <v>470.80099999999999</v>
          </cell>
          <cell r="F64">
            <v>156.12299999999999</v>
          </cell>
          <cell r="G64" t="str">
            <v>н</v>
          </cell>
          <cell r="H64">
            <v>1</v>
          </cell>
          <cell r="I64" t="e">
            <v>#N/A</v>
          </cell>
          <cell r="J64">
            <v>497.387</v>
          </cell>
          <cell r="K64">
            <v>-26.586000000000013</v>
          </cell>
          <cell r="L64">
            <v>30</v>
          </cell>
          <cell r="M64">
            <v>30</v>
          </cell>
          <cell r="N64">
            <v>100</v>
          </cell>
          <cell r="U64">
            <v>100</v>
          </cell>
          <cell r="V64">
            <v>94.160200000000003</v>
          </cell>
          <cell r="W64">
            <v>250</v>
          </cell>
          <cell r="X64">
            <v>6.4371464801476632</v>
          </cell>
          <cell r="Y64">
            <v>1.6580572258767503</v>
          </cell>
          <cell r="AC64">
            <v>0</v>
          </cell>
          <cell r="AD64">
            <v>93.313199999999995</v>
          </cell>
          <cell r="AE64">
            <v>80.8232</v>
          </cell>
          <cell r="AF64">
            <v>105.242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818</v>
          </cell>
          <cell r="D65">
            <v>1652</v>
          </cell>
          <cell r="E65">
            <v>1589</v>
          </cell>
          <cell r="F65">
            <v>842</v>
          </cell>
          <cell r="G65">
            <v>0</v>
          </cell>
          <cell r="H65">
            <v>0.35</v>
          </cell>
          <cell r="I65" t="e">
            <v>#N/A</v>
          </cell>
          <cell r="J65">
            <v>1605</v>
          </cell>
          <cell r="K65">
            <v>-16</v>
          </cell>
          <cell r="L65">
            <v>350</v>
          </cell>
          <cell r="M65">
            <v>0</v>
          </cell>
          <cell r="N65">
            <v>400</v>
          </cell>
          <cell r="U65">
            <v>400</v>
          </cell>
          <cell r="V65">
            <v>317.8</v>
          </cell>
          <cell r="X65">
            <v>6.2680931403398361</v>
          </cell>
          <cell r="Y65">
            <v>2.6494650723725615</v>
          </cell>
          <cell r="AC65">
            <v>0</v>
          </cell>
          <cell r="AD65">
            <v>363.6</v>
          </cell>
          <cell r="AE65">
            <v>357.8</v>
          </cell>
          <cell r="AF65">
            <v>337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2661</v>
          </cell>
          <cell r="D66">
            <v>5936</v>
          </cell>
          <cell r="E66">
            <v>5708</v>
          </cell>
          <cell r="F66">
            <v>2813</v>
          </cell>
          <cell r="G66">
            <v>0</v>
          </cell>
          <cell r="H66">
            <v>0.4</v>
          </cell>
          <cell r="I66" t="e">
            <v>#N/A</v>
          </cell>
          <cell r="J66">
            <v>5650</v>
          </cell>
          <cell r="K66">
            <v>58</v>
          </cell>
          <cell r="L66">
            <v>1224</v>
          </cell>
          <cell r="M66">
            <v>24</v>
          </cell>
          <cell r="N66">
            <v>1200</v>
          </cell>
          <cell r="U66">
            <v>1100</v>
          </cell>
          <cell r="V66">
            <v>1141.5999999999999</v>
          </cell>
          <cell r="W66">
            <v>500</v>
          </cell>
          <cell r="X66">
            <v>5.9679397337070785</v>
          </cell>
          <cell r="Y66">
            <v>2.4640854940434478</v>
          </cell>
          <cell r="AC66">
            <v>0</v>
          </cell>
          <cell r="AD66">
            <v>1196.5999999999999</v>
          </cell>
          <cell r="AE66">
            <v>1221</v>
          </cell>
          <cell r="AF66">
            <v>1087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1571</v>
          </cell>
          <cell r="D67">
            <v>3162</v>
          </cell>
          <cell r="E67">
            <v>2969</v>
          </cell>
          <cell r="F67">
            <v>1729</v>
          </cell>
          <cell r="G67">
            <v>0</v>
          </cell>
          <cell r="H67">
            <v>0.45</v>
          </cell>
          <cell r="I67" t="e">
            <v>#N/A</v>
          </cell>
          <cell r="J67">
            <v>2935</v>
          </cell>
          <cell r="K67">
            <v>34</v>
          </cell>
          <cell r="L67">
            <v>700</v>
          </cell>
          <cell r="M67">
            <v>0</v>
          </cell>
          <cell r="N67">
            <v>800</v>
          </cell>
          <cell r="U67">
            <v>300</v>
          </cell>
          <cell r="V67">
            <v>593.79999999999995</v>
          </cell>
          <cell r="W67">
            <v>300</v>
          </cell>
          <cell r="X67">
            <v>6.4482990906028972</v>
          </cell>
          <cell r="Y67">
            <v>2.911754799595824</v>
          </cell>
          <cell r="AC67">
            <v>0</v>
          </cell>
          <cell r="AD67">
            <v>703.6</v>
          </cell>
          <cell r="AE67">
            <v>674.8</v>
          </cell>
          <cell r="AF67">
            <v>533</v>
          </cell>
          <cell r="AG67" t="str">
            <v>продсент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43</v>
          </cell>
          <cell r="D68">
            <v>1</v>
          </cell>
          <cell r="E68">
            <v>28</v>
          </cell>
          <cell r="F68">
            <v>15</v>
          </cell>
          <cell r="G68">
            <v>0</v>
          </cell>
          <cell r="H68">
            <v>0</v>
          </cell>
          <cell r="I68" t="e">
            <v>#N/A</v>
          </cell>
          <cell r="J68">
            <v>58</v>
          </cell>
          <cell r="K68">
            <v>-30</v>
          </cell>
          <cell r="L68">
            <v>0</v>
          </cell>
          <cell r="M68">
            <v>0</v>
          </cell>
          <cell r="N68">
            <v>0</v>
          </cell>
          <cell r="V68">
            <v>5.6</v>
          </cell>
          <cell r="X68">
            <v>2.6785714285714288</v>
          </cell>
          <cell r="Y68">
            <v>2.6785714285714288</v>
          </cell>
          <cell r="AC68">
            <v>0</v>
          </cell>
          <cell r="AD68">
            <v>5.4</v>
          </cell>
          <cell r="AE68">
            <v>10.6</v>
          </cell>
          <cell r="AF68">
            <v>4</v>
          </cell>
          <cell r="AG68" t="str">
            <v>вывод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158.601</v>
          </cell>
          <cell r="D69">
            <v>741.36199999999997</v>
          </cell>
          <cell r="E69">
            <v>466.01799999999997</v>
          </cell>
          <cell r="F69">
            <v>416.87200000000001</v>
          </cell>
          <cell r="G69">
            <v>0</v>
          </cell>
          <cell r="H69">
            <v>1</v>
          </cell>
          <cell r="I69" t="e">
            <v>#N/A</v>
          </cell>
          <cell r="J69">
            <v>466.73500000000001</v>
          </cell>
          <cell r="K69">
            <v>-0.71700000000004138</v>
          </cell>
          <cell r="L69">
            <v>60</v>
          </cell>
          <cell r="M69">
            <v>0</v>
          </cell>
          <cell r="N69">
            <v>140</v>
          </cell>
          <cell r="V69">
            <v>93.203599999999994</v>
          </cell>
          <cell r="X69">
            <v>6.6185426314005049</v>
          </cell>
          <cell r="Y69">
            <v>4.4727027711375964</v>
          </cell>
          <cell r="AC69">
            <v>0</v>
          </cell>
          <cell r="AD69">
            <v>106.1824</v>
          </cell>
          <cell r="AE69">
            <v>126.88679999999999</v>
          </cell>
          <cell r="AF69">
            <v>152.02799999999999</v>
          </cell>
          <cell r="AG69">
            <v>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354</v>
          </cell>
          <cell r="D70">
            <v>21</v>
          </cell>
          <cell r="E70">
            <v>269</v>
          </cell>
          <cell r="F70">
            <v>98</v>
          </cell>
          <cell r="G70">
            <v>0</v>
          </cell>
          <cell r="H70">
            <v>0.1</v>
          </cell>
          <cell r="I70" t="e">
            <v>#N/A</v>
          </cell>
          <cell r="J70">
            <v>372</v>
          </cell>
          <cell r="K70">
            <v>-103</v>
          </cell>
          <cell r="L70">
            <v>0</v>
          </cell>
          <cell r="M70">
            <v>0</v>
          </cell>
          <cell r="N70">
            <v>0</v>
          </cell>
          <cell r="V70">
            <v>53.8</v>
          </cell>
          <cell r="W70">
            <v>500</v>
          </cell>
          <cell r="X70">
            <v>11.115241635687733</v>
          </cell>
          <cell r="Y70">
            <v>1.8215613382899629</v>
          </cell>
          <cell r="AC70">
            <v>0</v>
          </cell>
          <cell r="AD70">
            <v>69.2</v>
          </cell>
          <cell r="AE70">
            <v>72.8</v>
          </cell>
          <cell r="AF70">
            <v>31</v>
          </cell>
          <cell r="AG70" t="e">
            <v>#N/A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934</v>
          </cell>
          <cell r="D71">
            <v>2215</v>
          </cell>
          <cell r="E71">
            <v>1405</v>
          </cell>
          <cell r="F71">
            <v>970</v>
          </cell>
          <cell r="G71">
            <v>0</v>
          </cell>
          <cell r="H71">
            <v>0.35</v>
          </cell>
          <cell r="I71" t="e">
            <v>#N/A</v>
          </cell>
          <cell r="J71">
            <v>1140</v>
          </cell>
          <cell r="K71">
            <v>265</v>
          </cell>
          <cell r="L71">
            <v>250</v>
          </cell>
          <cell r="M71">
            <v>0</v>
          </cell>
          <cell r="N71">
            <v>400</v>
          </cell>
          <cell r="U71">
            <v>200</v>
          </cell>
          <cell r="V71">
            <v>281</v>
          </cell>
          <cell r="X71">
            <v>6.4768683274021353</v>
          </cell>
          <cell r="Y71">
            <v>3.4519572953736657</v>
          </cell>
          <cell r="AC71">
            <v>0</v>
          </cell>
          <cell r="AD71">
            <v>311.8</v>
          </cell>
          <cell r="AE71">
            <v>327.2</v>
          </cell>
          <cell r="AF71">
            <v>204</v>
          </cell>
          <cell r="AG71">
            <v>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455.38400000000001</v>
          </cell>
          <cell r="D72">
            <v>425.03100000000001</v>
          </cell>
          <cell r="E72">
            <v>579</v>
          </cell>
          <cell r="F72">
            <v>203</v>
          </cell>
          <cell r="G72">
            <v>0</v>
          </cell>
          <cell r="H72">
            <v>1</v>
          </cell>
          <cell r="I72" t="e">
            <v>#N/A</v>
          </cell>
          <cell r="J72">
            <v>255.15</v>
          </cell>
          <cell r="K72">
            <v>323.85000000000002</v>
          </cell>
          <cell r="L72">
            <v>100</v>
          </cell>
          <cell r="M72">
            <v>0</v>
          </cell>
          <cell r="N72">
            <v>100</v>
          </cell>
          <cell r="U72">
            <v>150</v>
          </cell>
          <cell r="V72">
            <v>115.8</v>
          </cell>
          <cell r="W72">
            <v>200</v>
          </cell>
          <cell r="X72">
            <v>6.5025906735751295</v>
          </cell>
          <cell r="Y72">
            <v>1.7530224525043179</v>
          </cell>
          <cell r="AC72">
            <v>0</v>
          </cell>
          <cell r="AD72">
            <v>121.8</v>
          </cell>
          <cell r="AE72">
            <v>104.8</v>
          </cell>
          <cell r="AF72">
            <v>51.017000000000003</v>
          </cell>
          <cell r="AG72" t="str">
            <v>увел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2251.1419999999998</v>
          </cell>
          <cell r="D73">
            <v>6082</v>
          </cell>
          <cell r="E73">
            <v>5614</v>
          </cell>
          <cell r="F73">
            <v>2610.1419999999998</v>
          </cell>
          <cell r="G73">
            <v>0</v>
          </cell>
          <cell r="H73">
            <v>0.4</v>
          </cell>
          <cell r="I73" t="e">
            <v>#N/A</v>
          </cell>
          <cell r="J73">
            <v>5633</v>
          </cell>
          <cell r="K73">
            <v>-19</v>
          </cell>
          <cell r="L73">
            <v>1160</v>
          </cell>
          <cell r="M73">
            <v>60</v>
          </cell>
          <cell r="N73">
            <v>1400</v>
          </cell>
          <cell r="U73">
            <v>1100</v>
          </cell>
          <cell r="V73">
            <v>1122.8</v>
          </cell>
          <cell r="W73">
            <v>500</v>
          </cell>
          <cell r="X73">
            <v>5.9762575703598149</v>
          </cell>
          <cell r="Y73">
            <v>2.3246722479515496</v>
          </cell>
          <cell r="AC73">
            <v>0</v>
          </cell>
          <cell r="AD73">
            <v>1120.5999999999999</v>
          </cell>
          <cell r="AE73">
            <v>1209.2</v>
          </cell>
          <cell r="AF73">
            <v>1162</v>
          </cell>
          <cell r="AG73" t="e">
            <v>#N/A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3320</v>
          </cell>
          <cell r="D74">
            <v>6170</v>
          </cell>
          <cell r="E74">
            <v>6268</v>
          </cell>
          <cell r="F74">
            <v>3096</v>
          </cell>
          <cell r="G74">
            <v>0</v>
          </cell>
          <cell r="H74">
            <v>0.4</v>
          </cell>
          <cell r="I74" t="e">
            <v>#N/A</v>
          </cell>
          <cell r="J74">
            <v>6293</v>
          </cell>
          <cell r="K74">
            <v>-25</v>
          </cell>
          <cell r="L74">
            <v>1260</v>
          </cell>
          <cell r="M74">
            <v>60</v>
          </cell>
          <cell r="N74">
            <v>1600</v>
          </cell>
          <cell r="U74">
            <v>1200</v>
          </cell>
          <cell r="V74">
            <v>1253.5999999999999</v>
          </cell>
          <cell r="W74">
            <v>400</v>
          </cell>
          <cell r="X74">
            <v>5.9795788130185068</v>
          </cell>
          <cell r="Y74">
            <v>2.4696873005743463</v>
          </cell>
          <cell r="AC74">
            <v>0</v>
          </cell>
          <cell r="AD74">
            <v>1324.6</v>
          </cell>
          <cell r="AE74">
            <v>1360.2</v>
          </cell>
          <cell r="AF74">
            <v>1217</v>
          </cell>
          <cell r="AG74" t="e">
            <v>#N/A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64.188000000000002</v>
          </cell>
          <cell r="D75">
            <v>43.125999999999998</v>
          </cell>
          <cell r="E75">
            <v>61.582999999999998</v>
          </cell>
          <cell r="F75">
            <v>45.021999999999998</v>
          </cell>
          <cell r="G75">
            <v>0</v>
          </cell>
          <cell r="H75">
            <v>1</v>
          </cell>
          <cell r="I75" t="e">
            <v>#N/A</v>
          </cell>
          <cell r="J75">
            <v>61.277000000000001</v>
          </cell>
          <cell r="K75">
            <v>0.30599999999999739</v>
          </cell>
          <cell r="L75">
            <v>0</v>
          </cell>
          <cell r="M75">
            <v>0</v>
          </cell>
          <cell r="N75">
            <v>0</v>
          </cell>
          <cell r="V75">
            <v>12.316599999999999</v>
          </cell>
          <cell r="W75">
            <v>30</v>
          </cell>
          <cell r="X75">
            <v>6.0911290453534255</v>
          </cell>
          <cell r="Y75">
            <v>3.6553919101050614</v>
          </cell>
          <cell r="AC75">
            <v>0</v>
          </cell>
          <cell r="AD75">
            <v>13.633000000000001</v>
          </cell>
          <cell r="AE75">
            <v>9.867799999999999</v>
          </cell>
          <cell r="AF75">
            <v>18.626999999999999</v>
          </cell>
          <cell r="AG75" t="e">
            <v>#N/A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31.535</v>
          </cell>
          <cell r="D76">
            <v>113.50700000000001</v>
          </cell>
          <cell r="E76">
            <v>61.069000000000003</v>
          </cell>
          <cell r="F76">
            <v>83.253</v>
          </cell>
          <cell r="G76">
            <v>0</v>
          </cell>
          <cell r="H76">
            <v>1</v>
          </cell>
          <cell r="I76" t="e">
            <v>#N/A</v>
          </cell>
          <cell r="J76">
            <v>65.231999999999999</v>
          </cell>
          <cell r="K76">
            <v>-4.1629999999999967</v>
          </cell>
          <cell r="L76">
            <v>0</v>
          </cell>
          <cell r="M76">
            <v>0</v>
          </cell>
          <cell r="N76">
            <v>0</v>
          </cell>
          <cell r="V76">
            <v>12.213800000000001</v>
          </cell>
          <cell r="X76">
            <v>6.8163061455075402</v>
          </cell>
          <cell r="Y76">
            <v>6.8163061455075402</v>
          </cell>
          <cell r="AC76">
            <v>0</v>
          </cell>
          <cell r="AD76">
            <v>18.868400000000001</v>
          </cell>
          <cell r="AE76">
            <v>15.3406</v>
          </cell>
          <cell r="AF76">
            <v>15.798</v>
          </cell>
          <cell r="AG76" t="e">
            <v>#N/A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589</v>
          </cell>
          <cell r="D77">
            <v>851</v>
          </cell>
          <cell r="E77">
            <v>925</v>
          </cell>
          <cell r="F77">
            <v>485</v>
          </cell>
          <cell r="G77">
            <v>0</v>
          </cell>
          <cell r="H77">
            <v>0.35</v>
          </cell>
          <cell r="I77" t="e">
            <v>#N/A</v>
          </cell>
          <cell r="J77">
            <v>940</v>
          </cell>
          <cell r="K77">
            <v>-15</v>
          </cell>
          <cell r="L77">
            <v>250</v>
          </cell>
          <cell r="M77">
            <v>0</v>
          </cell>
          <cell r="N77">
            <v>150</v>
          </cell>
          <cell r="U77">
            <v>300</v>
          </cell>
          <cell r="V77">
            <v>185</v>
          </cell>
          <cell r="X77">
            <v>6.4054054054054053</v>
          </cell>
          <cell r="Y77">
            <v>2.6216216216216215</v>
          </cell>
          <cell r="AC77">
            <v>0</v>
          </cell>
          <cell r="AD77">
            <v>202.8</v>
          </cell>
          <cell r="AE77">
            <v>196</v>
          </cell>
          <cell r="AF77">
            <v>190</v>
          </cell>
          <cell r="AG77" t="e">
            <v>#N/A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816</v>
          </cell>
          <cell r="D78">
            <v>1459</v>
          </cell>
          <cell r="E78">
            <v>1375</v>
          </cell>
          <cell r="F78">
            <v>860</v>
          </cell>
          <cell r="G78">
            <v>0</v>
          </cell>
          <cell r="H78">
            <v>0.35</v>
          </cell>
          <cell r="I78" t="e">
            <v>#N/A</v>
          </cell>
          <cell r="J78">
            <v>1401</v>
          </cell>
          <cell r="K78">
            <v>-26</v>
          </cell>
          <cell r="L78">
            <v>300</v>
          </cell>
          <cell r="M78">
            <v>0</v>
          </cell>
          <cell r="N78">
            <v>300</v>
          </cell>
          <cell r="U78">
            <v>300</v>
          </cell>
          <cell r="V78">
            <v>275</v>
          </cell>
          <cell r="X78">
            <v>6.4</v>
          </cell>
          <cell r="Y78">
            <v>3.1272727272727274</v>
          </cell>
          <cell r="AC78">
            <v>0</v>
          </cell>
          <cell r="AD78">
            <v>319.8</v>
          </cell>
          <cell r="AE78">
            <v>309.8</v>
          </cell>
          <cell r="AF78">
            <v>260</v>
          </cell>
          <cell r="AG78" t="e">
            <v>#N/A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793</v>
          </cell>
          <cell r="D79">
            <v>2388</v>
          </cell>
          <cell r="E79">
            <v>1201</v>
          </cell>
          <cell r="F79">
            <v>688</v>
          </cell>
          <cell r="G79">
            <v>0</v>
          </cell>
          <cell r="H79">
            <v>0.4</v>
          </cell>
          <cell r="I79" t="e">
            <v>#N/A</v>
          </cell>
          <cell r="J79">
            <v>1253</v>
          </cell>
          <cell r="K79">
            <v>-52</v>
          </cell>
          <cell r="L79">
            <v>250</v>
          </cell>
          <cell r="M79">
            <v>0</v>
          </cell>
          <cell r="N79">
            <v>300</v>
          </cell>
          <cell r="U79">
            <v>200</v>
          </cell>
          <cell r="V79">
            <v>240.2</v>
          </cell>
          <cell r="X79">
            <v>5.9866777685262287</v>
          </cell>
          <cell r="Y79">
            <v>2.8642797668609492</v>
          </cell>
          <cell r="AC79">
            <v>0</v>
          </cell>
          <cell r="AD79">
            <v>261</v>
          </cell>
          <cell r="AE79">
            <v>271.60000000000002</v>
          </cell>
          <cell r="AF79">
            <v>260</v>
          </cell>
          <cell r="AG79" t="e">
            <v>#N/A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176.779</v>
          </cell>
          <cell r="D80">
            <v>305.58699999999999</v>
          </cell>
          <cell r="E80">
            <v>274.87900000000002</v>
          </cell>
          <cell r="F80">
            <v>206.09200000000001</v>
          </cell>
          <cell r="G80">
            <v>0</v>
          </cell>
          <cell r="H80">
            <v>1</v>
          </cell>
          <cell r="I80" t="e">
            <v>#N/A</v>
          </cell>
          <cell r="J80">
            <v>270.63900000000001</v>
          </cell>
          <cell r="K80">
            <v>4.2400000000000091</v>
          </cell>
          <cell r="L80">
            <v>30</v>
          </cell>
          <cell r="M80">
            <v>0</v>
          </cell>
          <cell r="N80">
            <v>70</v>
          </cell>
          <cell r="U80">
            <v>50</v>
          </cell>
          <cell r="V80">
            <v>54.975800000000007</v>
          </cell>
          <cell r="X80">
            <v>6.4772499899955971</v>
          </cell>
          <cell r="Y80">
            <v>3.7487767344904483</v>
          </cell>
          <cell r="AC80">
            <v>0</v>
          </cell>
          <cell r="AD80">
            <v>63.217200000000005</v>
          </cell>
          <cell r="AE80">
            <v>62.189</v>
          </cell>
          <cell r="AF80">
            <v>55.600999999999999</v>
          </cell>
          <cell r="AG80" t="e">
            <v>#N/A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36</v>
          </cell>
          <cell r="D81">
            <v>111</v>
          </cell>
          <cell r="E81">
            <v>50</v>
          </cell>
          <cell r="F81">
            <v>86</v>
          </cell>
          <cell r="G81">
            <v>0</v>
          </cell>
          <cell r="H81">
            <v>0.3</v>
          </cell>
          <cell r="I81" t="e">
            <v>#N/A</v>
          </cell>
          <cell r="J81">
            <v>82</v>
          </cell>
          <cell r="K81">
            <v>-32</v>
          </cell>
          <cell r="L81">
            <v>0</v>
          </cell>
          <cell r="M81">
            <v>0</v>
          </cell>
          <cell r="N81">
            <v>0</v>
          </cell>
          <cell r="V81">
            <v>10</v>
          </cell>
          <cell r="X81">
            <v>8.6</v>
          </cell>
          <cell r="Y81">
            <v>8.6</v>
          </cell>
          <cell r="AC81">
            <v>0</v>
          </cell>
          <cell r="AD81">
            <v>17.2</v>
          </cell>
          <cell r="AE81">
            <v>15.8</v>
          </cell>
          <cell r="AF81">
            <v>22</v>
          </cell>
          <cell r="AG81" t="e">
            <v>#N/A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405.75599999999997</v>
          </cell>
          <cell r="D82">
            <v>1934.806</v>
          </cell>
          <cell r="E82">
            <v>1437.9839999999999</v>
          </cell>
          <cell r="F82">
            <v>891.76</v>
          </cell>
          <cell r="G82" t="str">
            <v>н</v>
          </cell>
          <cell r="H82">
            <v>1</v>
          </cell>
          <cell r="I82" t="e">
            <v>#N/A</v>
          </cell>
          <cell r="J82">
            <v>1365.7</v>
          </cell>
          <cell r="K82">
            <v>72.283999999999878</v>
          </cell>
          <cell r="L82">
            <v>200</v>
          </cell>
          <cell r="M82">
            <v>0</v>
          </cell>
          <cell r="N82">
            <v>350</v>
          </cell>
          <cell r="U82">
            <v>250</v>
          </cell>
          <cell r="V82">
            <v>287.59679999999997</v>
          </cell>
          <cell r="W82">
            <v>100</v>
          </cell>
          <cell r="X82">
            <v>6.2301110443509806</v>
          </cell>
          <cell r="Y82">
            <v>3.1007299107639588</v>
          </cell>
          <cell r="AC82">
            <v>0</v>
          </cell>
          <cell r="AD82">
            <v>322.45600000000002</v>
          </cell>
          <cell r="AE82">
            <v>351.9898</v>
          </cell>
          <cell r="AF82">
            <v>269.202</v>
          </cell>
          <cell r="AG82" t="str">
            <v>оконч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138.31899999999999</v>
          </cell>
          <cell r="D83">
            <v>261.99</v>
          </cell>
          <cell r="E83">
            <v>160.25200000000001</v>
          </cell>
          <cell r="F83">
            <v>178.58699999999999</v>
          </cell>
          <cell r="G83">
            <v>0</v>
          </cell>
          <cell r="H83">
            <v>1</v>
          </cell>
          <cell r="I83" t="e">
            <v>#N/A</v>
          </cell>
          <cell r="J83">
            <v>162.01499999999999</v>
          </cell>
          <cell r="K83">
            <v>-1.7629999999999768</v>
          </cell>
          <cell r="L83">
            <v>20</v>
          </cell>
          <cell r="M83">
            <v>0</v>
          </cell>
          <cell r="N83">
            <v>30</v>
          </cell>
          <cell r="V83">
            <v>32.050400000000003</v>
          </cell>
          <cell r="X83">
            <v>7.1321106756857935</v>
          </cell>
          <cell r="Y83">
            <v>5.5720677433042951</v>
          </cell>
          <cell r="AC83">
            <v>0</v>
          </cell>
          <cell r="AD83">
            <v>30.859400000000001</v>
          </cell>
          <cell r="AE83">
            <v>31.8568</v>
          </cell>
          <cell r="AF83">
            <v>18.021999999999998</v>
          </cell>
          <cell r="AG83">
            <v>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32.204000000000001</v>
          </cell>
          <cell r="D84">
            <v>13.118</v>
          </cell>
          <cell r="E84">
            <v>25.096</v>
          </cell>
          <cell r="F84">
            <v>20.225999999999999</v>
          </cell>
          <cell r="G84">
            <v>0</v>
          </cell>
          <cell r="H84">
            <v>1</v>
          </cell>
          <cell r="I84" t="e">
            <v>#N/A</v>
          </cell>
          <cell r="J84">
            <v>27.814</v>
          </cell>
          <cell r="K84">
            <v>-2.718</v>
          </cell>
          <cell r="L84">
            <v>10</v>
          </cell>
          <cell r="M84">
            <v>0</v>
          </cell>
          <cell r="N84">
            <v>10</v>
          </cell>
          <cell r="V84">
            <v>5.0191999999999997</v>
          </cell>
          <cell r="X84">
            <v>8.0144246094995228</v>
          </cell>
          <cell r="Y84">
            <v>4.0297258527255337</v>
          </cell>
          <cell r="AC84">
            <v>0</v>
          </cell>
          <cell r="AD84">
            <v>4.6978</v>
          </cell>
          <cell r="AE84">
            <v>5.9596</v>
          </cell>
          <cell r="AF84">
            <v>5.1980000000000004</v>
          </cell>
          <cell r="AG84" t="e">
            <v>#N/A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704.28700000000003</v>
          </cell>
          <cell r="D85">
            <v>2008.971</v>
          </cell>
          <cell r="E85">
            <v>2093.5300000000002</v>
          </cell>
          <cell r="F85">
            <v>598.51499999999999</v>
          </cell>
          <cell r="G85">
            <v>0</v>
          </cell>
          <cell r="H85">
            <v>1</v>
          </cell>
          <cell r="I85" t="e">
            <v>#N/A</v>
          </cell>
          <cell r="J85">
            <v>2031.577</v>
          </cell>
          <cell r="K85">
            <v>61.953000000000202</v>
          </cell>
          <cell r="L85">
            <v>420</v>
          </cell>
          <cell r="M85">
            <v>90</v>
          </cell>
          <cell r="N85">
            <v>400</v>
          </cell>
          <cell r="U85">
            <v>600</v>
          </cell>
          <cell r="V85">
            <v>418.70600000000002</v>
          </cell>
          <cell r="W85">
            <v>600</v>
          </cell>
          <cell r="X85">
            <v>6.0388793091094941</v>
          </cell>
          <cell r="Y85">
            <v>1.4294397500871732</v>
          </cell>
          <cell r="AC85">
            <v>0</v>
          </cell>
          <cell r="AD85">
            <v>388.15719999999999</v>
          </cell>
          <cell r="AE85">
            <v>385.548</v>
          </cell>
          <cell r="AF85">
            <v>544.24900000000002</v>
          </cell>
          <cell r="AG85" t="e">
            <v>#N/A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2872</v>
          </cell>
          <cell r="D86">
            <v>9035</v>
          </cell>
          <cell r="E86">
            <v>9514</v>
          </cell>
          <cell r="F86">
            <v>2332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9432</v>
          </cell>
          <cell r="K86">
            <v>82</v>
          </cell>
          <cell r="L86">
            <v>500</v>
          </cell>
          <cell r="M86">
            <v>0</v>
          </cell>
          <cell r="N86">
            <v>1200</v>
          </cell>
          <cell r="S86">
            <v>600</v>
          </cell>
          <cell r="U86">
            <v>800</v>
          </cell>
          <cell r="V86">
            <v>942.8</v>
          </cell>
          <cell r="W86">
            <v>500</v>
          </cell>
          <cell r="X86">
            <v>5.6554942723801442</v>
          </cell>
          <cell r="Y86">
            <v>2.4734832414085703</v>
          </cell>
          <cell r="AC86">
            <v>4800</v>
          </cell>
          <cell r="AD86">
            <v>1065</v>
          </cell>
          <cell r="AE86">
            <v>1003.4</v>
          </cell>
          <cell r="AF86">
            <v>984</v>
          </cell>
          <cell r="AG86" t="str">
            <v>оконч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2211</v>
          </cell>
          <cell r="D87">
            <v>4662</v>
          </cell>
          <cell r="E87">
            <v>4666</v>
          </cell>
          <cell r="F87">
            <v>2107</v>
          </cell>
          <cell r="G87">
            <v>0</v>
          </cell>
          <cell r="H87">
            <v>0.45</v>
          </cell>
          <cell r="I87" t="e">
            <v>#N/A</v>
          </cell>
          <cell r="J87">
            <v>4689</v>
          </cell>
          <cell r="K87">
            <v>-23</v>
          </cell>
          <cell r="L87">
            <v>1500</v>
          </cell>
          <cell r="M87">
            <v>0</v>
          </cell>
          <cell r="N87">
            <v>1200</v>
          </cell>
          <cell r="S87">
            <v>880</v>
          </cell>
          <cell r="U87">
            <v>1000</v>
          </cell>
          <cell r="V87">
            <v>753.2</v>
          </cell>
          <cell r="W87">
            <v>500</v>
          </cell>
          <cell r="X87">
            <v>8.3736059479553901</v>
          </cell>
          <cell r="Y87">
            <v>2.7973977695167282</v>
          </cell>
          <cell r="AC87">
            <v>900</v>
          </cell>
          <cell r="AD87">
            <v>835.2</v>
          </cell>
          <cell r="AE87">
            <v>838</v>
          </cell>
          <cell r="AF87">
            <v>813</v>
          </cell>
          <cell r="AG87" t="str">
            <v>аксент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479</v>
          </cell>
          <cell r="D88">
            <v>1050</v>
          </cell>
          <cell r="E88">
            <v>1022</v>
          </cell>
          <cell r="F88">
            <v>481</v>
          </cell>
          <cell r="G88">
            <v>0</v>
          </cell>
          <cell r="H88">
            <v>0.45</v>
          </cell>
          <cell r="I88" t="e">
            <v>#N/A</v>
          </cell>
          <cell r="J88">
            <v>1022</v>
          </cell>
          <cell r="K88">
            <v>0</v>
          </cell>
          <cell r="L88">
            <v>400</v>
          </cell>
          <cell r="M88">
            <v>0</v>
          </cell>
          <cell r="N88">
            <v>250</v>
          </cell>
          <cell r="U88">
            <v>300</v>
          </cell>
          <cell r="V88">
            <v>204.4</v>
          </cell>
          <cell r="X88">
            <v>7.0009784735812133</v>
          </cell>
          <cell r="Y88">
            <v>2.3532289628180036</v>
          </cell>
          <cell r="AC88">
            <v>0</v>
          </cell>
          <cell r="AD88">
            <v>199.8</v>
          </cell>
          <cell r="AE88">
            <v>209.2</v>
          </cell>
          <cell r="AF88">
            <v>189</v>
          </cell>
          <cell r="AG88" t="str">
            <v>аксент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34.732999999999997</v>
          </cell>
          <cell r="E89">
            <v>10.888</v>
          </cell>
          <cell r="F89">
            <v>20.844999999999999</v>
          </cell>
          <cell r="G89">
            <v>0</v>
          </cell>
          <cell r="H89">
            <v>1</v>
          </cell>
          <cell r="I89" t="e">
            <v>#N/A</v>
          </cell>
          <cell r="J89">
            <v>18.902000000000001</v>
          </cell>
          <cell r="K89">
            <v>-8.0140000000000011</v>
          </cell>
          <cell r="L89">
            <v>0</v>
          </cell>
          <cell r="M89">
            <v>0</v>
          </cell>
          <cell r="N89">
            <v>0</v>
          </cell>
          <cell r="V89">
            <v>2.1776</v>
          </cell>
          <cell r="X89">
            <v>9.5724650991917706</v>
          </cell>
          <cell r="Y89">
            <v>9.5724650991917706</v>
          </cell>
          <cell r="AC89">
            <v>0</v>
          </cell>
          <cell r="AD89">
            <v>3.6799999999999997</v>
          </cell>
          <cell r="AE89">
            <v>2.2350000000000003</v>
          </cell>
          <cell r="AF89">
            <v>0</v>
          </cell>
          <cell r="AG89" t="e">
            <v>#N/A</v>
          </cell>
        </row>
        <row r="90">
          <cell r="A90" t="str">
            <v xml:space="preserve"> 327  Сосиски Сочинки с сыром ТМ Стародворье, ВЕС ПОКОМ</v>
          </cell>
          <cell r="B90" t="str">
            <v>кг</v>
          </cell>
          <cell r="D90">
            <v>129.92599999999999</v>
          </cell>
          <cell r="E90">
            <v>14.605</v>
          </cell>
          <cell r="F90">
            <v>112.321</v>
          </cell>
          <cell r="G90" t="e">
            <v>#N/A</v>
          </cell>
          <cell r="H90">
            <v>0</v>
          </cell>
          <cell r="I90" t="e">
            <v>#N/A</v>
          </cell>
          <cell r="J90">
            <v>19.204000000000001</v>
          </cell>
          <cell r="K90">
            <v>-4.5990000000000002</v>
          </cell>
          <cell r="L90">
            <v>0</v>
          </cell>
          <cell r="M90">
            <v>0</v>
          </cell>
          <cell r="N90">
            <v>0</v>
          </cell>
          <cell r="V90">
            <v>2.9210000000000003</v>
          </cell>
          <cell r="X90">
            <v>38.4529270797672</v>
          </cell>
          <cell r="Y90">
            <v>38.4529270797672</v>
          </cell>
          <cell r="AC90">
            <v>0</v>
          </cell>
          <cell r="AD90">
            <v>0</v>
          </cell>
          <cell r="AE90">
            <v>0</v>
          </cell>
          <cell r="AF90">
            <v>6.6340000000000003</v>
          </cell>
          <cell r="AG90" t="e">
            <v>#N/A</v>
          </cell>
        </row>
        <row r="91">
          <cell r="A91" t="str">
            <v xml:space="preserve"> 328  Сардельки Сочинки Стародворье ТМ  0,4 кг ПОКОМ</v>
          </cell>
          <cell r="B91" t="str">
            <v>шт</v>
          </cell>
          <cell r="C91">
            <v>-1</v>
          </cell>
          <cell r="D91">
            <v>1</v>
          </cell>
          <cell r="E91">
            <v>0</v>
          </cell>
          <cell r="G91" t="e">
            <v>#N/A</v>
          </cell>
          <cell r="H91">
            <v>0</v>
          </cell>
          <cell r="I91" t="e">
            <v>#N/A</v>
          </cell>
          <cell r="J91">
            <v>22</v>
          </cell>
          <cell r="K91">
            <v>-22</v>
          </cell>
          <cell r="L91">
            <v>20</v>
          </cell>
          <cell r="M91">
            <v>0</v>
          </cell>
          <cell r="N91">
            <v>0</v>
          </cell>
          <cell r="V91">
            <v>0</v>
          </cell>
          <cell r="X91" t="e">
            <v>#DIV/0!</v>
          </cell>
          <cell r="Y91" t="e">
            <v>#DIV/0!</v>
          </cell>
          <cell r="AC91">
            <v>0</v>
          </cell>
          <cell r="AD91">
            <v>0</v>
          </cell>
          <cell r="AE91">
            <v>3</v>
          </cell>
          <cell r="AF91">
            <v>0</v>
          </cell>
          <cell r="AG91" t="e">
            <v>#N/A</v>
          </cell>
        </row>
        <row r="92">
          <cell r="A92" t="str">
            <v xml:space="preserve"> 329  Сардельки Сочинки с сыром Стародворье ТМ, 0,4 кг. ПОКОМ</v>
          </cell>
          <cell r="B92" t="str">
            <v>шт</v>
          </cell>
          <cell r="C92">
            <v>2</v>
          </cell>
          <cell r="D92">
            <v>611</v>
          </cell>
          <cell r="E92">
            <v>383</v>
          </cell>
          <cell r="F92">
            <v>84</v>
          </cell>
          <cell r="G92" t="e">
            <v>#N/A</v>
          </cell>
          <cell r="H92">
            <v>0.4</v>
          </cell>
          <cell r="I92" t="e">
            <v>#N/A</v>
          </cell>
          <cell r="J92">
            <v>510</v>
          </cell>
          <cell r="K92">
            <v>-127</v>
          </cell>
          <cell r="L92">
            <v>40</v>
          </cell>
          <cell r="M92">
            <v>0</v>
          </cell>
          <cell r="N92">
            <v>70</v>
          </cell>
          <cell r="U92">
            <v>120</v>
          </cell>
          <cell r="V92">
            <v>76.599999999999994</v>
          </cell>
          <cell r="W92">
            <v>150</v>
          </cell>
          <cell r="X92">
            <v>6.0574412532637076</v>
          </cell>
          <cell r="Y92">
            <v>1.0966057441253265</v>
          </cell>
          <cell r="AC92">
            <v>0</v>
          </cell>
          <cell r="AD92">
            <v>47.2</v>
          </cell>
          <cell r="AE92">
            <v>64.8</v>
          </cell>
          <cell r="AF92">
            <v>123</v>
          </cell>
          <cell r="AG92" t="e">
            <v>#N/A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B93" t="str">
            <v>кг</v>
          </cell>
          <cell r="C93">
            <v>1101.883</v>
          </cell>
          <cell r="D93">
            <v>1754.9</v>
          </cell>
          <cell r="E93">
            <v>1286</v>
          </cell>
          <cell r="F93">
            <v>568</v>
          </cell>
          <cell r="G93" t="str">
            <v>н</v>
          </cell>
          <cell r="H93">
            <v>1</v>
          </cell>
          <cell r="I93" t="e">
            <v>#N/A</v>
          </cell>
          <cell r="J93">
            <v>1024.1780000000001</v>
          </cell>
          <cell r="K93">
            <v>261.82199999999989</v>
          </cell>
          <cell r="L93">
            <v>700</v>
          </cell>
          <cell r="M93">
            <v>0</v>
          </cell>
          <cell r="N93">
            <v>350</v>
          </cell>
          <cell r="U93">
            <v>500</v>
          </cell>
          <cell r="V93">
            <v>257.2</v>
          </cell>
          <cell r="W93">
            <v>500</v>
          </cell>
          <cell r="X93">
            <v>10.178849144634526</v>
          </cell>
          <cell r="Y93">
            <v>2.208398133748056</v>
          </cell>
          <cell r="AC93">
            <v>0</v>
          </cell>
          <cell r="AD93">
            <v>317.60000000000002</v>
          </cell>
          <cell r="AE93">
            <v>344.2</v>
          </cell>
          <cell r="AF93">
            <v>21.643000000000001</v>
          </cell>
          <cell r="AG93" t="str">
            <v>аксент</v>
          </cell>
        </row>
        <row r="94">
          <cell r="A94" t="str">
            <v xml:space="preserve"> 331  Сосиски Сочинки по-баварски ВЕС ТМ Стародворье  Поком</v>
          </cell>
          <cell r="B94" t="str">
            <v>кг</v>
          </cell>
          <cell r="C94">
            <v>30.748999999999999</v>
          </cell>
          <cell r="D94">
            <v>12.965</v>
          </cell>
          <cell r="E94">
            <v>18.364999999999998</v>
          </cell>
          <cell r="F94">
            <v>18.349</v>
          </cell>
          <cell r="G94">
            <v>0</v>
          </cell>
          <cell r="H94">
            <v>1</v>
          </cell>
          <cell r="I94" t="e">
            <v>#N/A</v>
          </cell>
          <cell r="J94">
            <v>28.003</v>
          </cell>
          <cell r="K94">
            <v>-9.6380000000000017</v>
          </cell>
          <cell r="L94">
            <v>0</v>
          </cell>
          <cell r="M94">
            <v>0</v>
          </cell>
          <cell r="N94">
            <v>0</v>
          </cell>
          <cell r="U94">
            <v>10</v>
          </cell>
          <cell r="V94">
            <v>3.6729999999999996</v>
          </cell>
          <cell r="X94">
            <v>7.7182139940103465</v>
          </cell>
          <cell r="Y94">
            <v>4.9956438878301119</v>
          </cell>
          <cell r="AC94">
            <v>0</v>
          </cell>
          <cell r="AD94">
            <v>5.0891999999999999</v>
          </cell>
          <cell r="AE94">
            <v>3.4433999999999996</v>
          </cell>
          <cell r="AF94">
            <v>1.0089999999999999</v>
          </cell>
          <cell r="AG94" t="e">
            <v>#N/A</v>
          </cell>
        </row>
        <row r="95">
          <cell r="A95" t="str">
            <v xml:space="preserve"> 334  Паштет Любительский ТМ Стародворье ламистер 0,1 кг  ПОКОМ</v>
          </cell>
          <cell r="B95" t="str">
            <v>шт</v>
          </cell>
          <cell r="C95">
            <v>590</v>
          </cell>
          <cell r="D95">
            <v>317</v>
          </cell>
          <cell r="E95">
            <v>286</v>
          </cell>
          <cell r="F95">
            <v>609</v>
          </cell>
          <cell r="G95">
            <v>0</v>
          </cell>
          <cell r="H95">
            <v>0.1</v>
          </cell>
          <cell r="I95" t="e">
            <v>#N/A</v>
          </cell>
          <cell r="J95">
            <v>301</v>
          </cell>
          <cell r="K95">
            <v>-15</v>
          </cell>
          <cell r="L95">
            <v>0</v>
          </cell>
          <cell r="M95">
            <v>0</v>
          </cell>
          <cell r="N95">
            <v>0</v>
          </cell>
          <cell r="V95">
            <v>57.2</v>
          </cell>
          <cell r="X95">
            <v>10.646853146853147</v>
          </cell>
          <cell r="Y95">
            <v>10.646853146853147</v>
          </cell>
          <cell r="AC95">
            <v>0</v>
          </cell>
          <cell r="AD95">
            <v>65.2</v>
          </cell>
          <cell r="AE95">
            <v>59.4</v>
          </cell>
          <cell r="AF95">
            <v>59</v>
          </cell>
          <cell r="AG95" t="e">
            <v>#N/A</v>
          </cell>
        </row>
        <row r="96">
          <cell r="A96" t="str">
            <v xml:space="preserve"> 341 Сосиски Сочинки Сливочные ТМ Стародворье ВЕС ПОКОМ</v>
          </cell>
          <cell r="B96" t="str">
            <v>кг</v>
          </cell>
          <cell r="D96">
            <v>121.545</v>
          </cell>
          <cell r="E96">
            <v>9.4659999999999993</v>
          </cell>
          <cell r="F96">
            <v>112.07899999999999</v>
          </cell>
          <cell r="G96" t="e">
            <v>#N/A</v>
          </cell>
          <cell r="H96">
            <v>0</v>
          </cell>
          <cell r="I96" t="e">
            <v>#N/A</v>
          </cell>
          <cell r="J96">
            <v>10.353999999999999</v>
          </cell>
          <cell r="K96">
            <v>-0.8879999999999999</v>
          </cell>
          <cell r="L96">
            <v>0</v>
          </cell>
          <cell r="M96">
            <v>0</v>
          </cell>
          <cell r="N96">
            <v>0</v>
          </cell>
          <cell r="V96">
            <v>1.8931999999999998</v>
          </cell>
          <cell r="X96">
            <v>59.200824001690265</v>
          </cell>
          <cell r="Y96">
            <v>59.200824001690265</v>
          </cell>
          <cell r="AC96">
            <v>0</v>
          </cell>
          <cell r="AD96">
            <v>0</v>
          </cell>
          <cell r="AE96">
            <v>0</v>
          </cell>
          <cell r="AF96">
            <v>4.05</v>
          </cell>
          <cell r="AG96" t="e">
            <v>#N/A</v>
          </cell>
        </row>
        <row r="97">
          <cell r="A97" t="str">
            <v xml:space="preserve"> 342 Сосиски Сочинки Молочные ТМ Стародворье 0,4 кг ПОКОМ</v>
          </cell>
          <cell r="B97" t="str">
            <v>шт</v>
          </cell>
          <cell r="C97">
            <v>389</v>
          </cell>
          <cell r="D97">
            <v>2521</v>
          </cell>
          <cell r="E97">
            <v>1094</v>
          </cell>
          <cell r="F97">
            <v>388</v>
          </cell>
          <cell r="G97">
            <v>0</v>
          </cell>
          <cell r="H97">
            <v>0.4</v>
          </cell>
          <cell r="I97" t="e">
            <v>#N/A</v>
          </cell>
          <cell r="J97">
            <v>1247</v>
          </cell>
          <cell r="K97">
            <v>-153</v>
          </cell>
          <cell r="L97">
            <v>200</v>
          </cell>
          <cell r="M97">
            <v>0</v>
          </cell>
          <cell r="N97">
            <v>220</v>
          </cell>
          <cell r="U97">
            <v>300</v>
          </cell>
          <cell r="V97">
            <v>218.8</v>
          </cell>
          <cell r="W97">
            <v>250</v>
          </cell>
          <cell r="X97">
            <v>6.2065813528336378</v>
          </cell>
          <cell r="Y97">
            <v>1.7733089579524679</v>
          </cell>
          <cell r="AC97">
            <v>0</v>
          </cell>
          <cell r="AD97">
            <v>190.4</v>
          </cell>
          <cell r="AE97">
            <v>214.4</v>
          </cell>
          <cell r="AF97">
            <v>237</v>
          </cell>
          <cell r="AG97" t="e">
            <v>#N/A</v>
          </cell>
        </row>
        <row r="98">
          <cell r="A98" t="str">
            <v xml:space="preserve"> 343 Сосиски Сочинки Сливочные ТМ Стародворье  0,4 кг</v>
          </cell>
          <cell r="B98" t="str">
            <v>шт</v>
          </cell>
          <cell r="C98">
            <v>335</v>
          </cell>
          <cell r="D98">
            <v>2256</v>
          </cell>
          <cell r="E98">
            <v>913</v>
          </cell>
          <cell r="F98">
            <v>440</v>
          </cell>
          <cell r="G98">
            <v>0</v>
          </cell>
          <cell r="H98">
            <v>0.4</v>
          </cell>
          <cell r="I98" t="e">
            <v>#N/A</v>
          </cell>
          <cell r="J98">
            <v>1011</v>
          </cell>
          <cell r="K98">
            <v>-98</v>
          </cell>
          <cell r="L98">
            <v>200</v>
          </cell>
          <cell r="M98">
            <v>0</v>
          </cell>
          <cell r="N98">
            <v>180</v>
          </cell>
          <cell r="U98">
            <v>200</v>
          </cell>
          <cell r="V98">
            <v>182.6</v>
          </cell>
          <cell r="W98">
            <v>100</v>
          </cell>
          <cell r="X98">
            <v>6.1336254107338446</v>
          </cell>
          <cell r="Y98">
            <v>2.4096385542168677</v>
          </cell>
          <cell r="AC98">
            <v>0</v>
          </cell>
          <cell r="AD98">
            <v>161.80000000000001</v>
          </cell>
          <cell r="AE98">
            <v>190.8</v>
          </cell>
          <cell r="AF98">
            <v>206</v>
          </cell>
          <cell r="AG98" t="e">
            <v>#N/A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B99" t="str">
            <v>кг</v>
          </cell>
          <cell r="C99">
            <v>201.68700000000001</v>
          </cell>
          <cell r="D99">
            <v>303.28800000000001</v>
          </cell>
          <cell r="E99">
            <v>287.32900000000001</v>
          </cell>
          <cell r="F99">
            <v>205.34299999999999</v>
          </cell>
          <cell r="G99">
            <v>0</v>
          </cell>
          <cell r="H99">
            <v>1</v>
          </cell>
          <cell r="I99" t="e">
            <v>#N/A</v>
          </cell>
          <cell r="J99">
            <v>290.09500000000003</v>
          </cell>
          <cell r="K99">
            <v>-2.7660000000000196</v>
          </cell>
          <cell r="L99">
            <v>94</v>
          </cell>
          <cell r="M99">
            <v>24</v>
          </cell>
          <cell r="N99">
            <v>30</v>
          </cell>
          <cell r="U99">
            <v>60</v>
          </cell>
          <cell r="V99">
            <v>57.465800000000002</v>
          </cell>
          <cell r="X99">
            <v>6.3575726780102242</v>
          </cell>
          <cell r="Y99">
            <v>3.5733079501198972</v>
          </cell>
          <cell r="AC99">
            <v>0</v>
          </cell>
          <cell r="AD99">
            <v>64.494799999999998</v>
          </cell>
          <cell r="AE99">
            <v>59.433199999999999</v>
          </cell>
          <cell r="AF99">
            <v>62.74</v>
          </cell>
          <cell r="AG99" t="e">
            <v>#N/A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B100" t="str">
            <v>кг</v>
          </cell>
          <cell r="C100">
            <v>250.26499999999999</v>
          </cell>
          <cell r="D100">
            <v>410.61200000000002</v>
          </cell>
          <cell r="E100">
            <v>308.80700000000002</v>
          </cell>
          <cell r="F100">
            <v>331.887</v>
          </cell>
          <cell r="G100">
            <v>0</v>
          </cell>
          <cell r="H100">
            <v>1</v>
          </cell>
          <cell r="I100" t="e">
            <v>#N/A</v>
          </cell>
          <cell r="J100">
            <v>316.80399999999997</v>
          </cell>
          <cell r="K100">
            <v>-7.9969999999999573</v>
          </cell>
          <cell r="L100">
            <v>94</v>
          </cell>
          <cell r="M100">
            <v>24</v>
          </cell>
          <cell r="N100">
            <v>30</v>
          </cell>
          <cell r="V100">
            <v>61.761400000000002</v>
          </cell>
          <cell r="X100">
            <v>6.9928304734024813</v>
          </cell>
          <cell r="Y100">
            <v>5.3736961921199971</v>
          </cell>
          <cell r="AC100">
            <v>0</v>
          </cell>
          <cell r="AD100">
            <v>72.563199999999995</v>
          </cell>
          <cell r="AE100">
            <v>73.155799999999999</v>
          </cell>
          <cell r="AF100">
            <v>85.697000000000003</v>
          </cell>
          <cell r="AG100" t="e">
            <v>#N/A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B101" t="str">
            <v>кг</v>
          </cell>
          <cell r="C101">
            <v>339.63900000000001</v>
          </cell>
          <cell r="D101">
            <v>573.64300000000003</v>
          </cell>
          <cell r="E101">
            <v>586.55799999999999</v>
          </cell>
          <cell r="F101">
            <v>312.03399999999999</v>
          </cell>
          <cell r="G101">
            <v>0</v>
          </cell>
          <cell r="H101">
            <v>1</v>
          </cell>
          <cell r="I101" t="e">
            <v>#N/A</v>
          </cell>
          <cell r="J101">
            <v>586.29499999999996</v>
          </cell>
          <cell r="K101">
            <v>0.26300000000003365</v>
          </cell>
          <cell r="L101">
            <v>124</v>
          </cell>
          <cell r="M101">
            <v>24</v>
          </cell>
          <cell r="N101">
            <v>50</v>
          </cell>
          <cell r="U101">
            <v>150</v>
          </cell>
          <cell r="V101">
            <v>117.3116</v>
          </cell>
          <cell r="W101">
            <v>120</v>
          </cell>
          <cell r="X101">
            <v>6.2400819697284842</v>
          </cell>
          <cell r="Y101">
            <v>2.6598733629069931</v>
          </cell>
          <cell r="AC101">
            <v>0</v>
          </cell>
          <cell r="AD101">
            <v>106.1172</v>
          </cell>
          <cell r="AE101">
            <v>107.41679999999999</v>
          </cell>
          <cell r="AF101">
            <v>154.48599999999999</v>
          </cell>
          <cell r="AG101" t="e">
            <v>#N/A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B102" t="str">
            <v>кг</v>
          </cell>
          <cell r="C102">
            <v>245.87100000000001</v>
          </cell>
          <cell r="D102">
            <v>507.73200000000003</v>
          </cell>
          <cell r="E102">
            <v>423.26400000000001</v>
          </cell>
          <cell r="F102">
            <v>314.36200000000002</v>
          </cell>
          <cell r="G102">
            <v>0</v>
          </cell>
          <cell r="H102">
            <v>1</v>
          </cell>
          <cell r="I102" t="e">
            <v>#N/A</v>
          </cell>
          <cell r="J102">
            <v>423.60300000000001</v>
          </cell>
          <cell r="K102">
            <v>-0.33899999999999864</v>
          </cell>
          <cell r="L102">
            <v>124</v>
          </cell>
          <cell r="M102">
            <v>24</v>
          </cell>
          <cell r="N102">
            <v>50</v>
          </cell>
          <cell r="U102">
            <v>70</v>
          </cell>
          <cell r="V102">
            <v>84.652799999999999</v>
          </cell>
          <cell r="X102">
            <v>6.3123960459665849</v>
          </cell>
          <cell r="Y102">
            <v>3.71354521055417</v>
          </cell>
          <cell r="AC102">
            <v>0</v>
          </cell>
          <cell r="AD102">
            <v>81.196400000000011</v>
          </cell>
          <cell r="AE102">
            <v>87.025999999999996</v>
          </cell>
          <cell r="AF102">
            <v>91.385000000000005</v>
          </cell>
          <cell r="AG102" t="e">
            <v>#N/A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B103" t="str">
            <v>кг</v>
          </cell>
          <cell r="C103">
            <v>281.53899999999999</v>
          </cell>
          <cell r="D103">
            <v>20.814</v>
          </cell>
          <cell r="E103">
            <v>64.522000000000006</v>
          </cell>
          <cell r="F103">
            <v>233.631</v>
          </cell>
          <cell r="G103" t="e">
            <v>#N/A</v>
          </cell>
          <cell r="H103">
            <v>1</v>
          </cell>
          <cell r="I103" t="e">
            <v>#N/A</v>
          </cell>
          <cell r="J103">
            <v>71.504999999999995</v>
          </cell>
          <cell r="K103">
            <v>-6.9829999999999899</v>
          </cell>
          <cell r="L103">
            <v>0</v>
          </cell>
          <cell r="M103">
            <v>0</v>
          </cell>
          <cell r="N103">
            <v>0</v>
          </cell>
          <cell r="V103">
            <v>12.904400000000001</v>
          </cell>
          <cell r="X103">
            <v>18.104754967297975</v>
          </cell>
          <cell r="Y103">
            <v>18.104754967297975</v>
          </cell>
          <cell r="AC103">
            <v>0</v>
          </cell>
          <cell r="AD103">
            <v>28.957999999999998</v>
          </cell>
          <cell r="AE103">
            <v>11.8628</v>
          </cell>
          <cell r="AF103">
            <v>27.154</v>
          </cell>
          <cell r="AG103" t="str">
            <v>увел</v>
          </cell>
        </row>
        <row r="104">
          <cell r="A104" t="str">
            <v xml:space="preserve"> 349  Сосиски Сочные без свинины ТМ Особый рецепт, ВЕС ПОКОМ</v>
          </cell>
          <cell r="B104" t="str">
            <v>кг</v>
          </cell>
          <cell r="C104">
            <v>34.380000000000003</v>
          </cell>
          <cell r="D104">
            <v>16.998999999999999</v>
          </cell>
          <cell r="E104">
            <v>25.577000000000002</v>
          </cell>
          <cell r="F104">
            <v>25.802</v>
          </cell>
          <cell r="G104" t="e">
            <v>#N/A</v>
          </cell>
          <cell r="H104">
            <v>0</v>
          </cell>
          <cell r="I104" t="e">
            <v>#N/A</v>
          </cell>
          <cell r="J104">
            <v>26.701000000000001</v>
          </cell>
          <cell r="K104">
            <v>-1.1239999999999988</v>
          </cell>
          <cell r="L104">
            <v>0</v>
          </cell>
          <cell r="M104">
            <v>0</v>
          </cell>
          <cell r="N104">
            <v>0</v>
          </cell>
          <cell r="V104">
            <v>5.1154000000000002</v>
          </cell>
          <cell r="X104">
            <v>5.0439848301208112</v>
          </cell>
          <cell r="Y104">
            <v>5.0439848301208112</v>
          </cell>
          <cell r="AC104">
            <v>0</v>
          </cell>
          <cell r="AD104">
            <v>7.8230000000000004</v>
          </cell>
          <cell r="AE104">
            <v>5.3487999999999998</v>
          </cell>
          <cell r="AF104">
            <v>6.9450000000000003</v>
          </cell>
          <cell r="AG104" t="str">
            <v>выв</v>
          </cell>
        </row>
        <row r="105">
          <cell r="A105" t="str">
            <v xml:space="preserve"> 350  Сосиски Сочные без свинины ТМ Особый рецепт 0,4 кг. ПОКОМ</v>
          </cell>
          <cell r="B105" t="str">
            <v>шт</v>
          </cell>
          <cell r="C105">
            <v>33</v>
          </cell>
          <cell r="D105">
            <v>150</v>
          </cell>
          <cell r="E105">
            <v>65</v>
          </cell>
          <cell r="F105">
            <v>54</v>
          </cell>
          <cell r="G105" t="e">
            <v>#N/A</v>
          </cell>
          <cell r="H105">
            <v>0.4</v>
          </cell>
          <cell r="I105" t="e">
            <v>#N/A</v>
          </cell>
          <cell r="J105">
            <v>81</v>
          </cell>
          <cell r="K105">
            <v>-16</v>
          </cell>
          <cell r="L105">
            <v>30</v>
          </cell>
          <cell r="M105">
            <v>0</v>
          </cell>
          <cell r="N105">
            <v>20</v>
          </cell>
          <cell r="V105">
            <v>13</v>
          </cell>
          <cell r="X105">
            <v>8</v>
          </cell>
          <cell r="Y105">
            <v>4.1538461538461542</v>
          </cell>
          <cell r="AC105">
            <v>0</v>
          </cell>
          <cell r="AD105">
            <v>15.8</v>
          </cell>
          <cell r="AE105">
            <v>16.600000000000001</v>
          </cell>
          <cell r="AF105">
            <v>12</v>
          </cell>
          <cell r="AG105" t="str">
            <v>увел</v>
          </cell>
        </row>
        <row r="106">
          <cell r="A106" t="str">
            <v xml:space="preserve"> 351  Колбаса Стародворская без Шпика 0,4 кг. ТМ Стародворье  ПОКОМ</v>
          </cell>
          <cell r="B106" t="str">
            <v>шт</v>
          </cell>
          <cell r="C106">
            <v>67</v>
          </cell>
          <cell r="E106">
            <v>4</v>
          </cell>
          <cell r="F106">
            <v>63</v>
          </cell>
          <cell r="G106" t="e">
            <v>#N/A</v>
          </cell>
          <cell r="H106">
            <v>0</v>
          </cell>
          <cell r="I106" t="e">
            <v>#N/A</v>
          </cell>
          <cell r="J106">
            <v>11</v>
          </cell>
          <cell r="K106">
            <v>-7</v>
          </cell>
          <cell r="L106">
            <v>0</v>
          </cell>
          <cell r="M106">
            <v>0</v>
          </cell>
          <cell r="N106">
            <v>0</v>
          </cell>
          <cell r="V106">
            <v>0.8</v>
          </cell>
          <cell r="X106">
            <v>78.75</v>
          </cell>
          <cell r="Y106">
            <v>78.75</v>
          </cell>
          <cell r="AC106">
            <v>0</v>
          </cell>
          <cell r="AD106">
            <v>2.2000000000000002</v>
          </cell>
          <cell r="AE106">
            <v>0.4</v>
          </cell>
          <cell r="AF106">
            <v>4</v>
          </cell>
          <cell r="AG106" t="str">
            <v>вывод</v>
          </cell>
        </row>
        <row r="107">
          <cell r="A107" t="str">
            <v xml:space="preserve"> 352  Ветчина Нежная с нежным филе 0,4 кг ТМ Особый рецепт  ПОКОМ</v>
          </cell>
          <cell r="B107" t="str">
            <v>шт</v>
          </cell>
          <cell r="C107">
            <v>42</v>
          </cell>
          <cell r="D107">
            <v>2</v>
          </cell>
          <cell r="E107">
            <v>11</v>
          </cell>
          <cell r="F107">
            <v>33</v>
          </cell>
          <cell r="G107" t="e">
            <v>#N/A</v>
          </cell>
          <cell r="H107">
            <v>0</v>
          </cell>
          <cell r="I107" t="e">
            <v>#N/A</v>
          </cell>
          <cell r="J107">
            <v>18</v>
          </cell>
          <cell r="K107">
            <v>-7</v>
          </cell>
          <cell r="L107">
            <v>0</v>
          </cell>
          <cell r="M107">
            <v>0</v>
          </cell>
          <cell r="N107">
            <v>0</v>
          </cell>
          <cell r="V107">
            <v>2.2000000000000002</v>
          </cell>
          <cell r="X107">
            <v>14.999999999999998</v>
          </cell>
          <cell r="Y107">
            <v>14.999999999999998</v>
          </cell>
          <cell r="AC107">
            <v>0</v>
          </cell>
          <cell r="AD107">
            <v>4.8</v>
          </cell>
          <cell r="AE107">
            <v>3.2</v>
          </cell>
          <cell r="AF107">
            <v>1</v>
          </cell>
          <cell r="AG107" t="str">
            <v>вывод</v>
          </cell>
        </row>
        <row r="108">
          <cell r="A108" t="str">
            <v xml:space="preserve"> 353  Колбаса Салями запеченная ТМ Стародворье ТС Дугушка. 0,6 кг ПОКОМ</v>
          </cell>
          <cell r="B108" t="str">
            <v>шт</v>
          </cell>
          <cell r="C108">
            <v>35</v>
          </cell>
          <cell r="E108">
            <v>15</v>
          </cell>
          <cell r="F108">
            <v>20</v>
          </cell>
          <cell r="G108" t="e">
            <v>#N/A</v>
          </cell>
          <cell r="H108">
            <v>0</v>
          </cell>
          <cell r="I108" t="e">
            <v>#N/A</v>
          </cell>
          <cell r="J108">
            <v>16</v>
          </cell>
          <cell r="K108">
            <v>-1</v>
          </cell>
          <cell r="L108">
            <v>0</v>
          </cell>
          <cell r="M108">
            <v>0</v>
          </cell>
          <cell r="N108">
            <v>0</v>
          </cell>
          <cell r="V108">
            <v>3</v>
          </cell>
          <cell r="X108">
            <v>6.666666666666667</v>
          </cell>
          <cell r="Y108">
            <v>6.666666666666667</v>
          </cell>
          <cell r="AC108">
            <v>0</v>
          </cell>
          <cell r="AD108">
            <v>0</v>
          </cell>
          <cell r="AE108">
            <v>2.4</v>
          </cell>
          <cell r="AF108">
            <v>0</v>
          </cell>
          <cell r="AG108" t="e">
            <v>#N/A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B109" t="str">
            <v>шт</v>
          </cell>
          <cell r="C109">
            <v>47</v>
          </cell>
          <cell r="E109">
            <v>18</v>
          </cell>
          <cell r="F109">
            <v>29</v>
          </cell>
          <cell r="G109" t="e">
            <v>#N/A</v>
          </cell>
          <cell r="H109">
            <v>0</v>
          </cell>
          <cell r="I109" t="e">
            <v>#N/A</v>
          </cell>
          <cell r="J109">
            <v>20</v>
          </cell>
          <cell r="K109">
            <v>-2</v>
          </cell>
          <cell r="L109">
            <v>0</v>
          </cell>
          <cell r="M109">
            <v>0</v>
          </cell>
          <cell r="N109">
            <v>0</v>
          </cell>
          <cell r="V109">
            <v>3.6</v>
          </cell>
          <cell r="X109">
            <v>8.0555555555555554</v>
          </cell>
          <cell r="Y109">
            <v>8.0555555555555554</v>
          </cell>
          <cell r="AC109">
            <v>0</v>
          </cell>
          <cell r="AD109">
            <v>0</v>
          </cell>
          <cell r="AE109">
            <v>2.8</v>
          </cell>
          <cell r="AF109">
            <v>0</v>
          </cell>
          <cell r="AG109" t="e">
            <v>#N/A</v>
          </cell>
        </row>
        <row r="110">
          <cell r="A110" t="str">
            <v xml:space="preserve"> 364  Сардельки Филейские Вязанка ВЕС NDX ТМ Вязанка  ПОКОМ</v>
          </cell>
          <cell r="B110" t="str">
            <v>кг</v>
          </cell>
          <cell r="C110">
            <v>221.524</v>
          </cell>
          <cell r="D110">
            <v>201.18299999999999</v>
          </cell>
          <cell r="E110">
            <v>306.488</v>
          </cell>
          <cell r="F110">
            <v>104.163</v>
          </cell>
          <cell r="G110">
            <v>0</v>
          </cell>
          <cell r="H110">
            <v>1</v>
          </cell>
          <cell r="I110" t="e">
            <v>#N/A</v>
          </cell>
          <cell r="J110">
            <v>311.029</v>
          </cell>
          <cell r="K110">
            <v>-4.5409999999999968</v>
          </cell>
          <cell r="L110">
            <v>40</v>
          </cell>
          <cell r="M110">
            <v>0</v>
          </cell>
          <cell r="N110">
            <v>80</v>
          </cell>
          <cell r="U110">
            <v>80</v>
          </cell>
          <cell r="V110">
            <v>61.297600000000003</v>
          </cell>
          <cell r="W110">
            <v>120</v>
          </cell>
          <cell r="X110">
            <v>6.9197325833311583</v>
          </cell>
          <cell r="Y110">
            <v>1.6992998094542036</v>
          </cell>
          <cell r="AC110">
            <v>0</v>
          </cell>
          <cell r="AD110">
            <v>78</v>
          </cell>
          <cell r="AE110">
            <v>73.100800000000007</v>
          </cell>
          <cell r="AF110">
            <v>45.06</v>
          </cell>
          <cell r="AG110" t="e">
            <v>#N/A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B111" t="str">
            <v>шт</v>
          </cell>
          <cell r="D111">
            <v>586</v>
          </cell>
          <cell r="E111">
            <v>533</v>
          </cell>
          <cell r="G111" t="e">
            <v>#N/A</v>
          </cell>
          <cell r="H111">
            <v>0.03</v>
          </cell>
          <cell r="I111" t="e">
            <v>#N/A</v>
          </cell>
          <cell r="J111">
            <v>800</v>
          </cell>
          <cell r="K111">
            <v>-267</v>
          </cell>
          <cell r="L111">
            <v>0</v>
          </cell>
          <cell r="M111">
            <v>0</v>
          </cell>
          <cell r="N111">
            <v>0</v>
          </cell>
          <cell r="U111">
            <v>200</v>
          </cell>
          <cell r="V111">
            <v>106.6</v>
          </cell>
          <cell r="W111">
            <v>500</v>
          </cell>
          <cell r="X111">
            <v>6.5666041275797378</v>
          </cell>
          <cell r="Y111">
            <v>0</v>
          </cell>
          <cell r="AC111">
            <v>0</v>
          </cell>
          <cell r="AD111">
            <v>0</v>
          </cell>
          <cell r="AE111">
            <v>3.8</v>
          </cell>
          <cell r="AF111">
            <v>23</v>
          </cell>
          <cell r="AG111" t="e">
            <v>#N/A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B112" t="str">
            <v>шт</v>
          </cell>
          <cell r="D112">
            <v>554</v>
          </cell>
          <cell r="E112">
            <v>516</v>
          </cell>
          <cell r="G112" t="e">
            <v>#N/A</v>
          </cell>
          <cell r="H112">
            <v>0.03</v>
          </cell>
          <cell r="I112" t="e">
            <v>#N/A</v>
          </cell>
          <cell r="J112">
            <v>843</v>
          </cell>
          <cell r="K112">
            <v>-327</v>
          </cell>
          <cell r="L112">
            <v>0</v>
          </cell>
          <cell r="M112">
            <v>0</v>
          </cell>
          <cell r="N112">
            <v>0</v>
          </cell>
          <cell r="U112">
            <v>200</v>
          </cell>
          <cell r="V112">
            <v>103.2</v>
          </cell>
          <cell r="W112">
            <v>500</v>
          </cell>
          <cell r="X112">
            <v>6.7829457364341081</v>
          </cell>
          <cell r="Y112">
            <v>0</v>
          </cell>
          <cell r="AC112">
            <v>0</v>
          </cell>
          <cell r="AD112">
            <v>0</v>
          </cell>
          <cell r="AE112">
            <v>5.6</v>
          </cell>
          <cell r="AF112">
            <v>4</v>
          </cell>
          <cell r="AG112" t="e">
            <v>#N/A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B113" t="str">
            <v>шт</v>
          </cell>
          <cell r="D113">
            <v>117</v>
          </cell>
          <cell r="E113">
            <v>103</v>
          </cell>
          <cell r="F113">
            <v>2</v>
          </cell>
          <cell r="G113" t="e">
            <v>#N/A</v>
          </cell>
          <cell r="H113">
            <v>0.13</v>
          </cell>
          <cell r="I113" t="e">
            <v>#N/A</v>
          </cell>
          <cell r="J113">
            <v>487</v>
          </cell>
          <cell r="K113">
            <v>-384</v>
          </cell>
          <cell r="L113">
            <v>0</v>
          </cell>
          <cell r="M113">
            <v>0</v>
          </cell>
          <cell r="N113">
            <v>0</v>
          </cell>
          <cell r="U113">
            <v>100</v>
          </cell>
          <cell r="V113">
            <v>20.6</v>
          </cell>
          <cell r="W113">
            <v>300</v>
          </cell>
          <cell r="X113">
            <v>19.514563106796114</v>
          </cell>
          <cell r="Y113">
            <v>9.7087378640776698E-2</v>
          </cell>
          <cell r="AC113">
            <v>0</v>
          </cell>
          <cell r="AD113">
            <v>0</v>
          </cell>
          <cell r="AE113">
            <v>5.8</v>
          </cell>
          <cell r="AF113">
            <v>4</v>
          </cell>
          <cell r="AG113" t="e">
            <v>#N/A</v>
          </cell>
        </row>
        <row r="114">
          <cell r="A114" t="str">
            <v xml:space="preserve"> 372  Ветчина Сочинка ТМ Стародворье. ВЕС ПОКОМ</v>
          </cell>
          <cell r="B114" t="str">
            <v>кг</v>
          </cell>
          <cell r="D114">
            <v>129.80500000000001</v>
          </cell>
          <cell r="E114">
            <v>32.531999999999996</v>
          </cell>
          <cell r="F114">
            <v>97.272999999999996</v>
          </cell>
          <cell r="G114" t="e">
            <v>#N/A</v>
          </cell>
          <cell r="H114">
            <v>1</v>
          </cell>
          <cell r="I114" t="e">
            <v>#N/A</v>
          </cell>
          <cell r="J114">
            <v>30.763000000000002</v>
          </cell>
          <cell r="K114">
            <v>1.7689999999999948</v>
          </cell>
          <cell r="L114">
            <v>0</v>
          </cell>
          <cell r="M114">
            <v>0</v>
          </cell>
          <cell r="N114">
            <v>0</v>
          </cell>
          <cell r="V114">
            <v>6.5063999999999993</v>
          </cell>
          <cell r="X114">
            <v>14.950356571990657</v>
          </cell>
          <cell r="Y114">
            <v>14.950356571990657</v>
          </cell>
          <cell r="AC114">
            <v>0</v>
          </cell>
          <cell r="AD114">
            <v>0</v>
          </cell>
          <cell r="AE114">
            <v>1.0795999999999999</v>
          </cell>
          <cell r="AF114">
            <v>6.7480000000000002</v>
          </cell>
          <cell r="AG114" t="e">
            <v>#N/A</v>
          </cell>
        </row>
        <row r="115">
          <cell r="A115" t="str">
            <v xml:space="preserve"> 373 Колбаса вареная Сочинка ТМ Стародворье ВЕС ПОКОМ</v>
          </cell>
          <cell r="B115" t="str">
            <v>кг</v>
          </cell>
          <cell r="D115">
            <v>131.15700000000001</v>
          </cell>
          <cell r="E115">
            <v>44.59</v>
          </cell>
          <cell r="F115">
            <v>85.215000000000003</v>
          </cell>
          <cell r="G115" t="e">
            <v>#N/A</v>
          </cell>
          <cell r="H115">
            <v>1</v>
          </cell>
          <cell r="I115" t="e">
            <v>#N/A</v>
          </cell>
          <cell r="J115">
            <v>44.503999999999998</v>
          </cell>
          <cell r="K115">
            <v>8.6000000000005627E-2</v>
          </cell>
          <cell r="L115">
            <v>0</v>
          </cell>
          <cell r="M115">
            <v>0</v>
          </cell>
          <cell r="N115">
            <v>0</v>
          </cell>
          <cell r="V115">
            <v>8.918000000000001</v>
          </cell>
          <cell r="X115">
            <v>9.555393586005831</v>
          </cell>
          <cell r="Y115">
            <v>9.555393586005831</v>
          </cell>
          <cell r="AC115">
            <v>0</v>
          </cell>
          <cell r="AD115">
            <v>0</v>
          </cell>
          <cell r="AE115">
            <v>0</v>
          </cell>
          <cell r="AF115">
            <v>13.483000000000001</v>
          </cell>
          <cell r="AG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-242.726</v>
          </cell>
          <cell r="D116">
            <v>549.64700000000005</v>
          </cell>
          <cell r="E116">
            <v>401.435</v>
          </cell>
          <cell r="F116">
            <v>-99.950999999999993</v>
          </cell>
          <cell r="G116">
            <v>0</v>
          </cell>
          <cell r="H116">
            <v>0</v>
          </cell>
          <cell r="I116" t="e">
            <v>#N/A</v>
          </cell>
          <cell r="J116">
            <v>474.529</v>
          </cell>
          <cell r="K116">
            <v>-73.093999999999994</v>
          </cell>
          <cell r="L116">
            <v>0</v>
          </cell>
          <cell r="M116">
            <v>0</v>
          </cell>
          <cell r="N116">
            <v>0</v>
          </cell>
          <cell r="V116">
            <v>80.287000000000006</v>
          </cell>
          <cell r="X116">
            <v>-1.2449213446759748</v>
          </cell>
          <cell r="Y116">
            <v>-1.2449213446759748</v>
          </cell>
          <cell r="AC116">
            <v>0</v>
          </cell>
          <cell r="AD116">
            <v>96.415999999999997</v>
          </cell>
          <cell r="AE116">
            <v>111.94559999999998</v>
          </cell>
          <cell r="AF116">
            <v>13.531000000000001</v>
          </cell>
          <cell r="AG116" t="e">
            <v>#N/A</v>
          </cell>
        </row>
        <row r="117">
          <cell r="A117" t="str">
            <v>БОНУС_Колбаса Мясорубская с рубленой грудинкой 0,35кг срез ТМ Стародворье  ПОКОМ</v>
          </cell>
          <cell r="B117" t="str">
            <v>шт</v>
          </cell>
          <cell r="C117">
            <v>-178</v>
          </cell>
          <cell r="D117">
            <v>370</v>
          </cell>
          <cell r="E117">
            <v>299</v>
          </cell>
          <cell r="F117">
            <v>-109</v>
          </cell>
          <cell r="G117">
            <v>0</v>
          </cell>
          <cell r="H117">
            <v>0</v>
          </cell>
          <cell r="I117" t="e">
            <v>#N/A</v>
          </cell>
          <cell r="J117">
            <v>305</v>
          </cell>
          <cell r="K117">
            <v>-6</v>
          </cell>
          <cell r="L117">
            <v>0</v>
          </cell>
          <cell r="M117">
            <v>0</v>
          </cell>
          <cell r="N117">
            <v>0</v>
          </cell>
          <cell r="V117">
            <v>59.8</v>
          </cell>
          <cell r="X117">
            <v>-1.8227424749163881</v>
          </cell>
          <cell r="Y117">
            <v>-1.8227424749163881</v>
          </cell>
          <cell r="AC117">
            <v>0</v>
          </cell>
          <cell r="AD117">
            <v>64.8</v>
          </cell>
          <cell r="AE117">
            <v>70.400000000000006</v>
          </cell>
          <cell r="AF117">
            <v>69</v>
          </cell>
          <cell r="AG117" t="e">
            <v>#N/A</v>
          </cell>
        </row>
        <row r="118">
          <cell r="A118" t="str">
            <v>БОНУС_Колбаса Мясорубская с рубленой грудинкой ВЕС ТМ Стародворье  ПОКОМ</v>
          </cell>
          <cell r="B118" t="str">
            <v>кг</v>
          </cell>
          <cell r="C118">
            <v>-53.88</v>
          </cell>
          <cell r="D118">
            <v>249.72200000000001</v>
          </cell>
          <cell r="E118">
            <v>320.88200000000001</v>
          </cell>
          <cell r="F118">
            <v>-130.07499999999999</v>
          </cell>
          <cell r="G118">
            <v>0</v>
          </cell>
          <cell r="H118">
            <v>0</v>
          </cell>
          <cell r="I118" t="e">
            <v>#N/A</v>
          </cell>
          <cell r="J118">
            <v>325.33</v>
          </cell>
          <cell r="K118">
            <v>-4.4479999999999791</v>
          </cell>
          <cell r="L118">
            <v>0</v>
          </cell>
          <cell r="M118">
            <v>0</v>
          </cell>
          <cell r="N118">
            <v>0</v>
          </cell>
          <cell r="V118">
            <v>64.176400000000001</v>
          </cell>
          <cell r="X118">
            <v>-2.0268354099014587</v>
          </cell>
          <cell r="Y118">
            <v>-2.0268354099014587</v>
          </cell>
          <cell r="AC118">
            <v>0</v>
          </cell>
          <cell r="AD118">
            <v>66.338200000000001</v>
          </cell>
          <cell r="AE118">
            <v>56.0398</v>
          </cell>
          <cell r="AF118">
            <v>63.215000000000003</v>
          </cell>
          <cell r="AG118" t="e">
            <v>#N/A</v>
          </cell>
        </row>
        <row r="119">
          <cell r="A119" t="str">
            <v>БОНУС_Сосиски Баварские,  0.42кг,ПОКОМ</v>
          </cell>
          <cell r="B119" t="str">
            <v>шт</v>
          </cell>
          <cell r="C119">
            <v>-621</v>
          </cell>
          <cell r="D119">
            <v>1435</v>
          </cell>
          <cell r="E119">
            <v>1269</v>
          </cell>
          <cell r="F119">
            <v>-468</v>
          </cell>
          <cell r="G119">
            <v>0</v>
          </cell>
          <cell r="H119">
            <v>0</v>
          </cell>
          <cell r="I119" t="e">
            <v>#N/A</v>
          </cell>
          <cell r="J119">
            <v>1306</v>
          </cell>
          <cell r="K119">
            <v>-37</v>
          </cell>
          <cell r="L119">
            <v>0</v>
          </cell>
          <cell r="M119">
            <v>0</v>
          </cell>
          <cell r="N119">
            <v>0</v>
          </cell>
          <cell r="V119">
            <v>253.8</v>
          </cell>
          <cell r="X119">
            <v>-1.8439716312056738</v>
          </cell>
          <cell r="Y119">
            <v>-1.8439716312056738</v>
          </cell>
          <cell r="AC119">
            <v>0</v>
          </cell>
          <cell r="AD119">
            <v>249.6</v>
          </cell>
          <cell r="AE119">
            <v>281.39999999999998</v>
          </cell>
          <cell r="AF119">
            <v>238</v>
          </cell>
          <cell r="AG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25.08.2023 - 31.08.2023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89.453999999999994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79.653000000000006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</v>
          </cell>
          <cell r="F9">
            <v>594.10900000000004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16.951000000000001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5.35</v>
          </cell>
          <cell r="F11">
            <v>442.07600000000002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2076.1039999999998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223.44800000000001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13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4</v>
          </cell>
          <cell r="F15">
            <v>737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197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209</v>
          </cell>
          <cell r="F17">
            <v>1595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3403</v>
          </cell>
          <cell r="F19">
            <v>7438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1110</v>
          </cell>
          <cell r="F20">
            <v>4478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242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131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141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214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405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2</v>
          </cell>
          <cell r="F27">
            <v>333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281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245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89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94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5</v>
          </cell>
          <cell r="F35">
            <v>1260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11</v>
          </cell>
          <cell r="F36">
            <v>3751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4</v>
          </cell>
          <cell r="F37">
            <v>413</v>
          </cell>
        </row>
        <row r="38">
          <cell r="A38" t="str">
            <v xml:space="preserve"> 092  Сосиски Баварские с сыром,  0.42кг,ПОКОМ</v>
          </cell>
          <cell r="D38">
            <v>1216</v>
          </cell>
          <cell r="F38">
            <v>4797</v>
          </cell>
        </row>
        <row r="39">
          <cell r="A39" t="str">
            <v xml:space="preserve"> 094  Сосиски Баварские,  0.35кг, ТМ Колбасный стандарт ПОКОМ</v>
          </cell>
          <cell r="F39">
            <v>1</v>
          </cell>
        </row>
        <row r="40">
          <cell r="A40" t="str">
            <v xml:space="preserve"> 096  Сосиски Баварские,  0.42кг,ПОКОМ</v>
          </cell>
          <cell r="D40">
            <v>23</v>
          </cell>
          <cell r="F40">
            <v>6584</v>
          </cell>
        </row>
        <row r="41">
          <cell r="A41" t="str">
            <v xml:space="preserve"> 112  Сосиски Филейбургские, 0,55 кг, БАВАРУШКА ПОКОМ</v>
          </cell>
          <cell r="F41">
            <v>1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5</v>
          </cell>
          <cell r="F42">
            <v>1307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1370</v>
          </cell>
          <cell r="F43">
            <v>1617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1801</v>
          </cell>
          <cell r="F44">
            <v>2491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6</v>
          </cell>
          <cell r="F45">
            <v>1131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40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40</v>
          </cell>
        </row>
        <row r="48">
          <cell r="A48" t="str">
            <v xml:space="preserve"> 200  Ветчина Дугушка ТМ Стародворье, вектор в/у    ПОКОМ</v>
          </cell>
          <cell r="F48">
            <v>490.959</v>
          </cell>
        </row>
        <row r="49">
          <cell r="A49" t="str">
            <v xml:space="preserve"> 201  Ветчина Нежная ТМ Особый рецепт, (2,5кг), ПОКОМ</v>
          </cell>
          <cell r="D49">
            <v>47.511000000000003</v>
          </cell>
          <cell r="F49">
            <v>5904.9219999999996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375.60500000000002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699.51300000000003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3.4</v>
          </cell>
          <cell r="F52">
            <v>219.458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37.505000000000003</v>
          </cell>
          <cell r="F53">
            <v>11973.027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496.221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81.22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0.7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1.6020000000000001</v>
          </cell>
          <cell r="F57">
            <v>569.02700000000004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15.002000000000001</v>
          </cell>
          <cell r="F58">
            <v>3446.4250000000002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22.504999999999999</v>
          </cell>
          <cell r="F59">
            <v>5574.6109999999999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F60">
            <v>289.56799999999998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F61">
            <v>339.01900000000001</v>
          </cell>
        </row>
        <row r="62">
          <cell r="A62" t="str">
            <v xml:space="preserve"> 240  Колбаса Салями охотничья, ВЕС. ПОКОМ</v>
          </cell>
          <cell r="F62">
            <v>19.867000000000001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1</v>
          </cell>
          <cell r="F63">
            <v>531.298</v>
          </cell>
        </row>
        <row r="64">
          <cell r="A64" t="str">
            <v xml:space="preserve"> 243  Колбаса Сервелат Зернистый, ВЕС.  ПОКОМ</v>
          </cell>
          <cell r="D64">
            <v>0.7</v>
          </cell>
          <cell r="F64">
            <v>44.006</v>
          </cell>
        </row>
        <row r="65">
          <cell r="A65" t="str">
            <v xml:space="preserve"> 244  Колбаса Сервелат Кремлевский, ВЕС. ПОКОМ</v>
          </cell>
          <cell r="F65">
            <v>4.5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140.91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283.53300000000002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2.6</v>
          </cell>
          <cell r="F68">
            <v>1258.82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65.704999999999998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559.56500000000005</v>
          </cell>
        </row>
        <row r="71">
          <cell r="A71" t="str">
            <v xml:space="preserve"> 263  Шпикачки Стародворские, ВЕС.  ПОКОМ</v>
          </cell>
          <cell r="F71">
            <v>111.663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4.3040000000000003</v>
          </cell>
          <cell r="F72">
            <v>512.58100000000002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2.802</v>
          </cell>
          <cell r="F73">
            <v>416.19900000000001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490.32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13</v>
          </cell>
          <cell r="F75">
            <v>1531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22</v>
          </cell>
          <cell r="F76">
            <v>5424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9</v>
          </cell>
          <cell r="F77">
            <v>2770</v>
          </cell>
        </row>
        <row r="78">
          <cell r="A78" t="str">
            <v xml:space="preserve"> 280  Ветчина Вязанка с индейкой, вектор, ВЕС, ТМ Стародворские колбасы   ПОКОМ</v>
          </cell>
          <cell r="F78">
            <v>1.3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D79">
            <v>3</v>
          </cell>
          <cell r="F79">
            <v>52</v>
          </cell>
        </row>
        <row r="80">
          <cell r="A80" t="str">
            <v xml:space="preserve"> 283  Сосиски Сочинки, ВЕС, ТМ Стародворье ПОКОМ</v>
          </cell>
          <cell r="D80">
            <v>1.3</v>
          </cell>
          <cell r="F80">
            <v>433.99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328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10</v>
          </cell>
          <cell r="F82">
            <v>1060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2.1019999999999999</v>
          </cell>
          <cell r="F83">
            <v>210.465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41</v>
          </cell>
          <cell r="F84">
            <v>5577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36</v>
          </cell>
          <cell r="F85">
            <v>6294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60.125999999999998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F87">
            <v>71.150999999999996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10</v>
          </cell>
          <cell r="F88">
            <v>918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11</v>
          </cell>
          <cell r="F89">
            <v>1349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16</v>
          </cell>
          <cell r="F90">
            <v>1169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1</v>
          </cell>
          <cell r="F91">
            <v>268.29000000000002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4</v>
          </cell>
          <cell r="F92">
            <v>78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5.3</v>
          </cell>
          <cell r="F93">
            <v>1333.9939999999999</v>
          </cell>
        </row>
        <row r="94">
          <cell r="A94" t="str">
            <v xml:space="preserve"> 316  Колбаса Нежная ТМ Зареченские ВЕС  ПОКОМ</v>
          </cell>
          <cell r="F94">
            <v>151.91300000000001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23.428000000000001</v>
          </cell>
        </row>
        <row r="96">
          <cell r="A96" t="str">
            <v xml:space="preserve"> 318  Сосиски Датские ТМ Зареченские, ВЕС  ПОКОМ</v>
          </cell>
          <cell r="D96">
            <v>7.8</v>
          </cell>
          <cell r="F96">
            <v>1989.223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4813</v>
          </cell>
          <cell r="F97">
            <v>9281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910</v>
          </cell>
          <cell r="F98">
            <v>4560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10</v>
          </cell>
          <cell r="F99">
            <v>979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18.902000000000001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23.106000000000002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11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6</v>
          </cell>
          <cell r="F103">
            <v>476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6.65</v>
          </cell>
          <cell r="F104">
            <v>996.16899999999998</v>
          </cell>
        </row>
        <row r="105">
          <cell r="A105" t="str">
            <v xml:space="preserve"> 331  Сосиски Сочинки по-баварски ВЕС ТМ Стародворье  Поком</v>
          </cell>
          <cell r="F105">
            <v>18.803000000000001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262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11.654999999999999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8</v>
          </cell>
          <cell r="F108">
            <v>1172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9</v>
          </cell>
          <cell r="F109">
            <v>912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F110">
            <v>279.88499999999999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F111">
            <v>297.94900000000001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1.5</v>
          </cell>
          <cell r="F112">
            <v>560.93399999999997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F113">
            <v>403.25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66.204999999999998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25.401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74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13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16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10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18</v>
          </cell>
        </row>
        <row r="121">
          <cell r="A121" t="str">
            <v xml:space="preserve"> 364  Сардельки Филейские Вязанка ВЕС NDX ТМ Вязанка  ПОКОМ</v>
          </cell>
          <cell r="F121">
            <v>321.279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7</v>
          </cell>
          <cell r="F122">
            <v>820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D123">
            <v>7</v>
          </cell>
          <cell r="F123">
            <v>868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5</v>
          </cell>
          <cell r="F124">
            <v>506</v>
          </cell>
        </row>
        <row r="125">
          <cell r="A125" t="str">
            <v xml:space="preserve"> 372  Ветчина Сочинка ТМ Стародворье. ВЕС ПОКОМ</v>
          </cell>
          <cell r="F125">
            <v>35.363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55.905000000000001</v>
          </cell>
        </row>
        <row r="127">
          <cell r="A127" t="str">
            <v>1002 Ветчина По Швейцарскому рецепту 0,3 (Знаменский СГЦ)  МК</v>
          </cell>
          <cell r="D127">
            <v>78</v>
          </cell>
          <cell r="F127">
            <v>78</v>
          </cell>
        </row>
        <row r="128">
          <cell r="A128" t="str">
            <v>1003 Грудинка с/к (продукт из свинины мясной сырокопченый) (Знамениский СГЦ)  МК</v>
          </cell>
          <cell r="D128">
            <v>14</v>
          </cell>
          <cell r="F128">
            <v>14</v>
          </cell>
        </row>
        <row r="129">
          <cell r="A129" t="str">
            <v>1004 Рулька свиная бескостная в/к в/у (Знаменский СГЦ) МК</v>
          </cell>
          <cell r="D129">
            <v>39.195</v>
          </cell>
          <cell r="F129">
            <v>39.195</v>
          </cell>
        </row>
        <row r="130">
          <cell r="A130" t="str">
            <v>1008 Хлеб печеночный 0,3кг в/у ШТ (Знаменский СГЦ)  МК</v>
          </cell>
          <cell r="D130">
            <v>66</v>
          </cell>
          <cell r="F130">
            <v>66</v>
          </cell>
        </row>
        <row r="131">
          <cell r="A131" t="str">
            <v>1009 Мясо по домашнему в/у 0,35шт (Знаменский СГЦ)  МК</v>
          </cell>
          <cell r="D131">
            <v>97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281</v>
          </cell>
          <cell r="F132">
            <v>281</v>
          </cell>
        </row>
        <row r="133">
          <cell r="A133" t="str">
            <v>3678 СОЧНЫЕ сос п/о мгс 2*2     ОСТАНКИНО</v>
          </cell>
          <cell r="D133">
            <v>2474.6</v>
          </cell>
          <cell r="F133">
            <v>2474.6</v>
          </cell>
        </row>
        <row r="134">
          <cell r="A134" t="str">
            <v>3717 СОЧНЫЕ сос п/о мгс 1*6 ОСТАНКИНО</v>
          </cell>
          <cell r="D134">
            <v>2121.9</v>
          </cell>
          <cell r="F134">
            <v>2121.9</v>
          </cell>
        </row>
        <row r="135">
          <cell r="A135" t="str">
            <v>4019 Сосиски Кремлевские 380гр термо (Микоян)  МК</v>
          </cell>
          <cell r="D135">
            <v>10</v>
          </cell>
          <cell r="F135">
            <v>10</v>
          </cell>
        </row>
        <row r="136">
          <cell r="A136" t="str">
            <v>4029 Колбаса Советская п/к 300гр (Микоян)  МК</v>
          </cell>
          <cell r="D136">
            <v>3</v>
          </cell>
          <cell r="F136">
            <v>3</v>
          </cell>
        </row>
        <row r="137">
          <cell r="A137" t="str">
            <v>4030 Светская вяленая в/к в/с в/у (Микоян)  МК</v>
          </cell>
          <cell r="D137">
            <v>9</v>
          </cell>
          <cell r="F137">
            <v>9</v>
          </cell>
        </row>
        <row r="138">
          <cell r="A138" t="str">
            <v>4063 МЯСНАЯ Папа может вар п/о_Л   ОСТАНКИНО</v>
          </cell>
          <cell r="D138">
            <v>2060.6060000000002</v>
          </cell>
          <cell r="F138">
            <v>2060.6060000000002</v>
          </cell>
        </row>
        <row r="139">
          <cell r="A139" t="str">
            <v>4117 ЭКСТРА Папа может с/к в/у_Л   ОСТАНКИНО</v>
          </cell>
          <cell r="D139">
            <v>60</v>
          </cell>
          <cell r="F139">
            <v>60</v>
          </cell>
        </row>
        <row r="140">
          <cell r="A140" t="str">
            <v>4574 Мясная со шпиком Папа может вар п/о ОСТАНКИНО</v>
          </cell>
          <cell r="D140">
            <v>153.6</v>
          </cell>
          <cell r="F140">
            <v>153.6</v>
          </cell>
        </row>
        <row r="141">
          <cell r="A141" t="str">
            <v>4611 ВЕТЧ.ЛЮБИТЕЛЬСКАЯ п/о 0.4кг ОСТАНКИНО</v>
          </cell>
          <cell r="D141">
            <v>102</v>
          </cell>
          <cell r="F141">
            <v>102</v>
          </cell>
        </row>
        <row r="142">
          <cell r="A142" t="str">
            <v>4614 ВЕТЧ.ЛЮБИТЕЛЬСКАЯ п/о _ ОСТАНКИНО</v>
          </cell>
          <cell r="D142">
            <v>304.8</v>
          </cell>
          <cell r="F142">
            <v>304.8</v>
          </cell>
        </row>
        <row r="143">
          <cell r="A143" t="str">
            <v>4813 ФИЛЕЙНАЯ Папа может вар п/о_Л   ОСТАНКИНО</v>
          </cell>
          <cell r="D143">
            <v>546.65</v>
          </cell>
          <cell r="F143">
            <v>546.65</v>
          </cell>
        </row>
        <row r="144">
          <cell r="A144" t="str">
            <v>4993 САЛЯМИ ИТАЛЬЯНСКАЯ с/к в/у 1/250*8_120c ОСТАНКИНО</v>
          </cell>
          <cell r="D144">
            <v>662</v>
          </cell>
          <cell r="F144">
            <v>662</v>
          </cell>
        </row>
        <row r="145">
          <cell r="A145" t="str">
            <v>5003 Колбаса с/к полусухая "Браун" 1 сорт  (Царицыно)   МК</v>
          </cell>
          <cell r="D145">
            <v>3</v>
          </cell>
          <cell r="F145">
            <v>3</v>
          </cell>
        </row>
        <row r="146">
          <cell r="A146" t="str">
            <v>5005 Колбаса с/к полусухая "Сервелат Гусарский" 1 сорт (Царицыно)  МК</v>
          </cell>
          <cell r="D146">
            <v>2</v>
          </cell>
          <cell r="F146">
            <v>2</v>
          </cell>
        </row>
        <row r="147">
          <cell r="A147" t="str">
            <v>5160 Мясной пашт п/о 0,150 ОСТАНКИНО</v>
          </cell>
          <cell r="D147">
            <v>11</v>
          </cell>
          <cell r="F147">
            <v>11</v>
          </cell>
        </row>
        <row r="148">
          <cell r="A148" t="str">
            <v>5161 Печеночный пашт 0,150 ОСТАНКИНО</v>
          </cell>
          <cell r="D148">
            <v>16</v>
          </cell>
          <cell r="F148">
            <v>16</v>
          </cell>
        </row>
        <row r="149">
          <cell r="A149" t="str">
            <v>5246 ДОКТОРСКАЯ ПРЕМИУМ вар б/о мгс_30с ОСТАНКИНО</v>
          </cell>
          <cell r="D149">
            <v>110.2</v>
          </cell>
          <cell r="F149">
            <v>110.2</v>
          </cell>
        </row>
        <row r="150">
          <cell r="A150" t="str">
            <v>5247 РУССКАЯ ПРЕМИУМ вар б/о мгс_30с ОСТАНКИНО</v>
          </cell>
          <cell r="D150">
            <v>115.3</v>
          </cell>
          <cell r="F150">
            <v>115.3</v>
          </cell>
        </row>
        <row r="151">
          <cell r="A151" t="str">
            <v>5336 ОСОБАЯ вар п/о  ОСТАНКИНО</v>
          </cell>
          <cell r="D151">
            <v>49.4</v>
          </cell>
          <cell r="F151">
            <v>49.4</v>
          </cell>
        </row>
        <row r="152">
          <cell r="A152" t="str">
            <v>5337 ОСОБАЯ СО ШПИКОМ вар п/о  ОСТАНКИНО</v>
          </cell>
          <cell r="D152">
            <v>39.299999999999997</v>
          </cell>
          <cell r="F152">
            <v>39.299999999999997</v>
          </cell>
        </row>
        <row r="153">
          <cell r="A153" t="str">
            <v>5341 СЕРВЕЛАТ ОХОТНИЧИЙ в/к в/у  ОСТАНКИНО</v>
          </cell>
          <cell r="D153">
            <v>537.40300000000002</v>
          </cell>
          <cell r="F153">
            <v>537.40300000000002</v>
          </cell>
        </row>
        <row r="154">
          <cell r="A154" t="str">
            <v>5483 ЭКСТРА Папа может с/к в/у 1/250 8шт.   ОСТАНКИНО</v>
          </cell>
          <cell r="D154">
            <v>1078</v>
          </cell>
          <cell r="F154">
            <v>1078</v>
          </cell>
        </row>
        <row r="155">
          <cell r="A155" t="str">
            <v>5489 СЕРВЕЛАТ ЗЕРНИСТЫЙ Папа может в/к в/у  ОСТАНКИНО</v>
          </cell>
          <cell r="D155">
            <v>0.8</v>
          </cell>
          <cell r="F155">
            <v>0.8</v>
          </cell>
        </row>
        <row r="156">
          <cell r="A156" t="str">
            <v>5532 СОЧНЫЕ сос п/о мгс 0.45кг 10шт_45с   ОСТАНКИНО</v>
          </cell>
          <cell r="D156">
            <v>7660</v>
          </cell>
          <cell r="F156">
            <v>7660</v>
          </cell>
        </row>
        <row r="157">
          <cell r="A157" t="str">
            <v>5544 Сервелат Финский в/к в/у_45с НОВАЯ ОСТАНКИНО</v>
          </cell>
          <cell r="D157">
            <v>1089.328</v>
          </cell>
          <cell r="F157">
            <v>1089.328</v>
          </cell>
        </row>
        <row r="158">
          <cell r="A158" t="str">
            <v>5682 САЛЯМИ МЕЛКОЗЕРНЕНАЯ с/к в/у 1/120_60с   ОСТАНКИНО</v>
          </cell>
          <cell r="D158">
            <v>3827</v>
          </cell>
          <cell r="F158">
            <v>3827</v>
          </cell>
        </row>
        <row r="159">
          <cell r="A159" t="str">
            <v>5706 АРОМАТНАЯ Папа может с/к в/у 1/250 8шт.  ОСТАНКИНО</v>
          </cell>
          <cell r="D159">
            <v>1102</v>
          </cell>
          <cell r="F159">
            <v>1102</v>
          </cell>
        </row>
        <row r="160">
          <cell r="A160" t="str">
            <v>5708 ПОСОЛЬСКАЯ Папа может с/к в/у ОСТАНКИНО</v>
          </cell>
          <cell r="D160">
            <v>101.024</v>
          </cell>
          <cell r="F160">
            <v>101.024</v>
          </cell>
        </row>
        <row r="161">
          <cell r="A161" t="str">
            <v>5818 МЯСНЫЕ Папа может сос п/о мгс 1*3_45с   ОСТАНКИНО</v>
          </cell>
          <cell r="D161">
            <v>356.4</v>
          </cell>
          <cell r="F161">
            <v>356.4</v>
          </cell>
        </row>
        <row r="162">
          <cell r="A162" t="str">
            <v>5819 МЯСНЫЕ Папа может сос п/о в/у 0,4кг_45с  ОСТАНКИНО</v>
          </cell>
          <cell r="D162">
            <v>18</v>
          </cell>
          <cell r="F162">
            <v>18</v>
          </cell>
        </row>
        <row r="163">
          <cell r="A163" t="str">
            <v>5820 СЛИВОЧНЫЕ Папа может сос п/о мгс 2*2_45с   ОСТАНКИНО</v>
          </cell>
          <cell r="D163">
            <v>130.065</v>
          </cell>
          <cell r="F163">
            <v>130.065</v>
          </cell>
        </row>
        <row r="164">
          <cell r="A164" t="str">
            <v>5851 ЭКСТРА Папа может вар п/о   ОСТАНКИНО</v>
          </cell>
          <cell r="D164">
            <v>625.1</v>
          </cell>
          <cell r="F164">
            <v>625.1</v>
          </cell>
        </row>
        <row r="165">
          <cell r="A165" t="str">
            <v>5931 ОХОТНИЧЬЯ Папа может с/к в/у 1/220 8шт.   ОСТАНКИНО</v>
          </cell>
          <cell r="D165">
            <v>879</v>
          </cell>
          <cell r="F165">
            <v>879</v>
          </cell>
        </row>
        <row r="166">
          <cell r="A166" t="str">
            <v>5992 ВРЕМЯ ОКРОШКИ Папа может вар п/о 0.4кг   ОСТАНКИНО</v>
          </cell>
          <cell r="D166">
            <v>81</v>
          </cell>
          <cell r="F166">
            <v>81</v>
          </cell>
        </row>
        <row r="167">
          <cell r="A167" t="str">
            <v>5997 ОСОБАЯ Коровино вар п/о  ОСТАНКИНО</v>
          </cell>
          <cell r="D167">
            <v>152.44999999999999</v>
          </cell>
          <cell r="F167">
            <v>152.44999999999999</v>
          </cell>
        </row>
        <row r="168">
          <cell r="A168" t="str">
            <v>6004 РАГУ СВИНОЕ 1кг 8шт.зам_120с ОСТАНКИНО</v>
          </cell>
          <cell r="D168">
            <v>11</v>
          </cell>
          <cell r="F168">
            <v>11</v>
          </cell>
        </row>
        <row r="169">
          <cell r="A169" t="str">
            <v>6042 МОЛОЧНЫЕ К ЗАВТРАКУ сос п/о в/у 0.4кг   ОСТАНКИНО</v>
          </cell>
          <cell r="D169">
            <v>1589</v>
          </cell>
          <cell r="F169">
            <v>1589</v>
          </cell>
        </row>
        <row r="170">
          <cell r="A170" t="str">
            <v>6062 МОЛОЧНЫЕ К ЗАВТРАКУ сос п/о мгс 2*2   ОСТАНКИНО</v>
          </cell>
          <cell r="D170">
            <v>459</v>
          </cell>
          <cell r="F170">
            <v>459</v>
          </cell>
        </row>
        <row r="171">
          <cell r="A171" t="str">
            <v>6123 МОЛОЧНЫЕ КЛАССИЧЕСКИЕ ПМ сос п/о мгс 2*4   ОСТАНКИНО</v>
          </cell>
          <cell r="D171">
            <v>1301</v>
          </cell>
          <cell r="F171">
            <v>1301</v>
          </cell>
        </row>
        <row r="172">
          <cell r="A172" t="str">
            <v>6279 КОРЕЙКА ПО-ОСТ.к/в в/с с/н в/у 1/150_45с  ОСТАНКИНО</v>
          </cell>
          <cell r="D172">
            <v>181</v>
          </cell>
          <cell r="F172">
            <v>181</v>
          </cell>
        </row>
        <row r="173">
          <cell r="A173" t="str">
            <v>6281 СВИНИНА ДЕЛИКАТ. к/в мл/к в/у 0.3кг 45с  ОСТАНКИНО</v>
          </cell>
          <cell r="D173">
            <v>666</v>
          </cell>
          <cell r="F173">
            <v>666</v>
          </cell>
        </row>
        <row r="174">
          <cell r="A174" t="str">
            <v>6297 ФИЛЕЙНЫЕ сос ц/о в/у 1/270 12шт_45с  ОСТАНКИНО</v>
          </cell>
          <cell r="D174">
            <v>3152</v>
          </cell>
          <cell r="F174">
            <v>3152</v>
          </cell>
        </row>
        <row r="175">
          <cell r="A175" t="str">
            <v>6325 ДОКТОРСКАЯ ПРЕМИУМ вар п/о 0.4кг 8шт.  ОСТАНКИНО</v>
          </cell>
          <cell r="D175">
            <v>900</v>
          </cell>
          <cell r="F175">
            <v>900</v>
          </cell>
        </row>
        <row r="176">
          <cell r="A176" t="str">
            <v>6333 МЯСНАЯ Папа может вар п/о 0.4кг 8шт.  ОСТАНКИНО</v>
          </cell>
          <cell r="D176">
            <v>7754</v>
          </cell>
          <cell r="F176">
            <v>7755</v>
          </cell>
        </row>
        <row r="177">
          <cell r="A177" t="str">
            <v>6348 ФИЛЕЙНАЯ Папа может вар п/о 0,4кг 8шт.  ОСТАНКИНО</v>
          </cell>
          <cell r="D177">
            <v>4942</v>
          </cell>
          <cell r="F177">
            <v>4942</v>
          </cell>
        </row>
        <row r="178">
          <cell r="A178" t="str">
            <v>6353 ЭКСТРА Папа может вар п/о 0.4кг 8шт.  ОСТАНКИНО</v>
          </cell>
          <cell r="D178">
            <v>3065</v>
          </cell>
          <cell r="F178">
            <v>3071</v>
          </cell>
        </row>
        <row r="179">
          <cell r="A179" t="str">
            <v>6392 ФИЛЕЙНАЯ Папа может вар п/о 0.4кг. ОСТАНКИНО</v>
          </cell>
          <cell r="D179">
            <v>362</v>
          </cell>
          <cell r="F179">
            <v>362</v>
          </cell>
        </row>
        <row r="180">
          <cell r="A180" t="str">
            <v>6397 БОЯNСКАЯ Папа может п/к в/у 0.28кг 8шт.  ОСТАНКИНО</v>
          </cell>
          <cell r="D180">
            <v>2005</v>
          </cell>
          <cell r="F180">
            <v>2006</v>
          </cell>
        </row>
        <row r="181">
          <cell r="A181" t="str">
            <v>6400 ВЕНСКАЯ САЛЯМИ п/к в/у 0.28кг 8шт.  ОСТАНКИНО</v>
          </cell>
          <cell r="D181">
            <v>7</v>
          </cell>
          <cell r="F181">
            <v>7</v>
          </cell>
        </row>
        <row r="182">
          <cell r="A182" t="str">
            <v>6415 БАЛЫКОВАЯ Коровино п/к в/у 0.84кг 6шт.  ОСТАНКИНО</v>
          </cell>
          <cell r="D182">
            <v>493</v>
          </cell>
          <cell r="F182">
            <v>493</v>
          </cell>
        </row>
        <row r="183">
          <cell r="A183" t="str">
            <v>6427 КЛАССИЧЕСКАЯ ПМ вар п/о 0.35кг 8шт. ОСТАНКИНО</v>
          </cell>
          <cell r="D183">
            <v>1099</v>
          </cell>
          <cell r="F183">
            <v>1099</v>
          </cell>
        </row>
        <row r="184">
          <cell r="A184" t="str">
            <v>6438 БОГАТЫРСКИЕ Папа Может сос п/о в/у 0,3кг  ОСТАНКИНО</v>
          </cell>
          <cell r="D184">
            <v>794</v>
          </cell>
          <cell r="F184">
            <v>801</v>
          </cell>
        </row>
        <row r="185">
          <cell r="A185" t="str">
            <v>6439 ХОТ-ДОГ Папа может сос п/о мгс 0.38кг  ОСТАНКИНО</v>
          </cell>
          <cell r="D185">
            <v>461</v>
          </cell>
          <cell r="F185">
            <v>461</v>
          </cell>
        </row>
        <row r="186">
          <cell r="A186" t="str">
            <v>6448 СВИНИНА МАДЕРА с/к с/н в/у 1/100 10шт.   ОСТАНКИНО</v>
          </cell>
          <cell r="D186">
            <v>251</v>
          </cell>
          <cell r="F186">
            <v>251</v>
          </cell>
        </row>
        <row r="187">
          <cell r="A187" t="str">
            <v>6450 БЕКОН с/к с/н в/у 1/100 10шт.  ОСТАНКИНО</v>
          </cell>
          <cell r="D187">
            <v>485</v>
          </cell>
          <cell r="F187">
            <v>485</v>
          </cell>
        </row>
        <row r="188">
          <cell r="A188" t="str">
            <v>6453 ЭКСТРА Папа может с/к с/н в/у 1/100 14шт.   ОСТАНКИНО</v>
          </cell>
          <cell r="D188">
            <v>1824</v>
          </cell>
          <cell r="F188">
            <v>1824</v>
          </cell>
        </row>
        <row r="189">
          <cell r="A189" t="str">
            <v>6454 АРОМАТНАЯ с/к с/н в/у 1/100 14шт.  ОСТАНКИНО</v>
          </cell>
          <cell r="D189">
            <v>1556</v>
          </cell>
          <cell r="F189">
            <v>1556</v>
          </cell>
        </row>
        <row r="190">
          <cell r="A190" t="str">
            <v>6461 СОЧНЫЙ ГРИЛЬ ПМ сос п/о мгс 1*6  ОСТАНКИНО</v>
          </cell>
          <cell r="D190">
            <v>155</v>
          </cell>
          <cell r="F190">
            <v>155</v>
          </cell>
        </row>
        <row r="191">
          <cell r="A191" t="str">
            <v>6475 С СЫРОМ Папа может сос ц/о мгс 0.4кг6шт  ОСТАНКИНО</v>
          </cell>
          <cell r="D191">
            <v>490</v>
          </cell>
          <cell r="F191">
            <v>490</v>
          </cell>
        </row>
        <row r="192">
          <cell r="A192" t="str">
            <v>6500 КАРБОНАД к/в с/н в/у 1/150 8шт.  ОСТАНКИНО</v>
          </cell>
          <cell r="D192">
            <v>5</v>
          </cell>
          <cell r="F192">
            <v>5</v>
          </cell>
        </row>
        <row r="193">
          <cell r="A193" t="str">
            <v>6509 СЕРВЕЛАТ ФИНСКИЙ ПМ в/к в/у 0,35кг 8шт.  ОСТАНКИНО</v>
          </cell>
          <cell r="D193">
            <v>16</v>
          </cell>
          <cell r="F193">
            <v>16</v>
          </cell>
        </row>
        <row r="194">
          <cell r="A194" t="str">
            <v>6510 СЕРВЕЛАТ ЗЕРНИСТЫЙ ПМ в/к в/у 0.35кг  ОСТАНКИНО</v>
          </cell>
          <cell r="D194">
            <v>4</v>
          </cell>
          <cell r="F194">
            <v>4</v>
          </cell>
        </row>
        <row r="195">
          <cell r="A195" t="str">
            <v>6517 БОГАТЫРСКИЕ Папа Может сос п/о 1*6  ОСТАНКИНО</v>
          </cell>
          <cell r="D195">
            <v>46</v>
          </cell>
          <cell r="F195">
            <v>46</v>
          </cell>
        </row>
        <row r="196">
          <cell r="A196" t="str">
            <v>6527 ШПИКАЧКИ СОЧНЫЕ ПМ сар б/о мгс 1*3 45с ОСТАНКИНО</v>
          </cell>
          <cell r="D196">
            <v>549</v>
          </cell>
          <cell r="F196">
            <v>549</v>
          </cell>
        </row>
        <row r="197">
          <cell r="A197" t="str">
            <v>6534 СЕРВЕЛАТ ФИНСКИЙ СН в/к п/о 0.35кг 8шт  ОСТАНКИНО</v>
          </cell>
          <cell r="D197">
            <v>203</v>
          </cell>
          <cell r="F197">
            <v>203</v>
          </cell>
        </row>
        <row r="198">
          <cell r="A198" t="str">
            <v>6535 СЕРВЕЛАТ ОРЕХОВЫЙ СН в/к п/о 0,35кг 8шт.  ОСТАНКИНО</v>
          </cell>
          <cell r="D198">
            <v>468</v>
          </cell>
          <cell r="F198">
            <v>468</v>
          </cell>
        </row>
        <row r="199">
          <cell r="A199" t="str">
            <v>6562 СЕРВЕЛАТ КАРЕЛЬСКИЙ СН в/к в/у 0,28кг  ОСТАНКИНО</v>
          </cell>
          <cell r="D199">
            <v>895</v>
          </cell>
          <cell r="F199">
            <v>895</v>
          </cell>
        </row>
        <row r="200">
          <cell r="A200" t="str">
            <v>6563 СЛИВОЧНЫЕ СН сос п/о мгс 1*6  ОСТАНКИНО</v>
          </cell>
          <cell r="D200">
            <v>63</v>
          </cell>
          <cell r="F200">
            <v>63</v>
          </cell>
        </row>
        <row r="201">
          <cell r="A201" t="str">
            <v>6564 СЕРВЕЛАТ ОРЕХОВЫЙ ПМ в/к в/у 0.31кг 8шт.  ОСТАНКИНО</v>
          </cell>
          <cell r="D201">
            <v>317</v>
          </cell>
          <cell r="F201">
            <v>317</v>
          </cell>
        </row>
        <row r="202">
          <cell r="A202" t="str">
            <v>6566 СЕРВЕЛАТ С БЕЛ.ГРИБАМИ в/к в/у 0,31кг  ОСТАНКИНО</v>
          </cell>
          <cell r="D202">
            <v>189</v>
          </cell>
          <cell r="F202">
            <v>189</v>
          </cell>
        </row>
        <row r="203">
          <cell r="A203" t="str">
            <v>6589 МОЛОЧНЫЕ ГОСТ СН сос п/о мгс 0.41кг 10шт  ОСТАНКИНО</v>
          </cell>
          <cell r="D203">
            <v>109</v>
          </cell>
          <cell r="F203">
            <v>109</v>
          </cell>
        </row>
        <row r="204">
          <cell r="A204" t="str">
            <v>6590 СЛИВОЧНЫЕ СН сос п/о мгс 0.41кг 10шт.  ОСТАНКИНО</v>
          </cell>
          <cell r="D204">
            <v>416</v>
          </cell>
          <cell r="F204">
            <v>416</v>
          </cell>
        </row>
        <row r="205">
          <cell r="A205" t="str">
            <v>6592 ДОКТОРСКАЯ СН вар п/о  ОСТАНКИНО</v>
          </cell>
          <cell r="D205">
            <v>84.1</v>
          </cell>
          <cell r="F205">
            <v>84.1</v>
          </cell>
        </row>
        <row r="206">
          <cell r="A206" t="str">
            <v>6593 ДОКТОРСКАЯ СН вар п/о 0.45кг 8шт.  ОСТАНКИНО</v>
          </cell>
          <cell r="D206">
            <v>178</v>
          </cell>
          <cell r="F206">
            <v>178</v>
          </cell>
        </row>
        <row r="207">
          <cell r="A207" t="str">
            <v>6594 МОЛОЧНАЯ СН вар п/о  ОСТАНКИНО</v>
          </cell>
          <cell r="D207">
            <v>82.25</v>
          </cell>
          <cell r="F207">
            <v>82.25</v>
          </cell>
        </row>
        <row r="208">
          <cell r="A208" t="str">
            <v>6595 МОЛОЧНАЯ СН вар п/о 0.45кг 8шт.  ОСТАНКИНО</v>
          </cell>
          <cell r="D208">
            <v>250</v>
          </cell>
          <cell r="F208">
            <v>250</v>
          </cell>
        </row>
        <row r="209">
          <cell r="A209" t="str">
            <v>6597 РУССКАЯ СН вар п/о 0.45кг 8шт.  ОСТАНКИНО</v>
          </cell>
          <cell r="D209">
            <v>58</v>
          </cell>
          <cell r="F209">
            <v>58</v>
          </cell>
        </row>
        <row r="210">
          <cell r="A210" t="str">
            <v>6601 ГОВЯЖЬИ СН сос п/о мгс 1*6  ОСТАНКИНО</v>
          </cell>
          <cell r="D210">
            <v>205</v>
          </cell>
          <cell r="F210">
            <v>205</v>
          </cell>
        </row>
        <row r="211">
          <cell r="A211" t="str">
            <v>6606 СЫТНЫЕ Папа может сар б/о мгс 1*3 45с  ОСТАНКИНО</v>
          </cell>
          <cell r="D211">
            <v>157</v>
          </cell>
          <cell r="F211">
            <v>157</v>
          </cell>
        </row>
        <row r="212">
          <cell r="A212" t="str">
            <v>6636 БАЛЫКОВАЯ СН в/к п/о 0,35кг 8шт  ОСТАНКИНО</v>
          </cell>
          <cell r="D212">
            <v>15</v>
          </cell>
          <cell r="F212">
            <v>15</v>
          </cell>
        </row>
        <row r="213">
          <cell r="A213" t="str">
            <v>6641 СЛИВОЧНЫЕ ПМ сос п/о мгс 0,41кг 10шт.  ОСТАНКИНО</v>
          </cell>
          <cell r="D213">
            <v>1362</v>
          </cell>
          <cell r="F213">
            <v>1362</v>
          </cell>
        </row>
        <row r="214">
          <cell r="A214" t="str">
            <v>6642 СОЧНЫЙ ГРИЛЬ ПМ сос п/о мгс 0,41кг 8шт.  ОСТАНКИНО</v>
          </cell>
          <cell r="D214">
            <v>1619</v>
          </cell>
          <cell r="F214">
            <v>1619</v>
          </cell>
        </row>
        <row r="215">
          <cell r="A215" t="str">
            <v>6644 СОЧНЫЕ ПМ сос п/о мгс 0,41кг 10шт.  ОСТАНКИНО</v>
          </cell>
          <cell r="D215">
            <v>33</v>
          </cell>
          <cell r="F215">
            <v>33</v>
          </cell>
        </row>
        <row r="216">
          <cell r="A216" t="str">
            <v>6646 СОСИСКА.РУ сос ц/о в/у 1/300 8шт.  ОСТАНКИНО</v>
          </cell>
          <cell r="D216">
            <v>43</v>
          </cell>
          <cell r="F216">
            <v>43</v>
          </cell>
        </row>
        <row r="217">
          <cell r="A217" t="str">
            <v>6648 СОЧНЫЕ Папа может сар п/о мгс 1*3  ОСТАНКИНО</v>
          </cell>
          <cell r="D217">
            <v>57</v>
          </cell>
          <cell r="F217">
            <v>57</v>
          </cell>
        </row>
        <row r="218">
          <cell r="A218" t="str">
            <v>6650 СОЧНЫЕ С СЫРОМ ПМ сар п/о мгс 1*3  ОСТАНКИНО</v>
          </cell>
          <cell r="D218">
            <v>45</v>
          </cell>
          <cell r="F218">
            <v>45</v>
          </cell>
        </row>
        <row r="219">
          <cell r="A219" t="str">
            <v>6652 ШПИКАЧКИ СОЧНЫЕ С БЕКОНОМ п/о мгс 1*3  ОСТАНКИНО</v>
          </cell>
          <cell r="D219">
            <v>33</v>
          </cell>
          <cell r="F219">
            <v>33</v>
          </cell>
        </row>
        <row r="220">
          <cell r="A220" t="str">
            <v>6658 АРОМАТНАЯ С ЧЕСНОЧКОМ СН в/к мтс 0.330кг  ОСТАНКИНО</v>
          </cell>
          <cell r="D220">
            <v>48</v>
          </cell>
          <cell r="F220">
            <v>48</v>
          </cell>
        </row>
        <row r="221">
          <cell r="A221" t="str">
            <v>6669 ВЕНСКАЯ САЛЯМИ п/к в/у 0.28кг 8шт  ОСТАНКИНО</v>
          </cell>
          <cell r="D221">
            <v>519</v>
          </cell>
          <cell r="F221">
            <v>519</v>
          </cell>
        </row>
        <row r="222">
          <cell r="A222" t="str">
            <v>6683 СЕРВЕЛАТ ЗЕРНИСТЫЙ ПМ в/к в/у 0,35кг  ОСТАНКИНО</v>
          </cell>
          <cell r="D222">
            <v>4512</v>
          </cell>
          <cell r="F222">
            <v>4521</v>
          </cell>
        </row>
        <row r="223">
          <cell r="A223" t="str">
            <v>6684 СЕРВЕЛАТ КАРЕЛЬСКИЙ ПМ в/к в/у 0.28кг  ОСТАНКИНО</v>
          </cell>
          <cell r="D223">
            <v>3456</v>
          </cell>
          <cell r="F223">
            <v>3467</v>
          </cell>
        </row>
        <row r="224">
          <cell r="A224" t="str">
            <v>6689 СЕРВЕЛАТ ОХОТНИЧИЙ ПМ в/к в/у 0,35кг 8шт  ОСТАНКИНО</v>
          </cell>
          <cell r="D224">
            <v>4511</v>
          </cell>
          <cell r="F224">
            <v>4515</v>
          </cell>
        </row>
        <row r="225">
          <cell r="A225" t="str">
            <v>6692 СЕРВЕЛАТ ПРИМА в/к в/у 0.28кг 8шт.  ОСТАНКИНО</v>
          </cell>
          <cell r="D225">
            <v>1055</v>
          </cell>
          <cell r="F225">
            <v>1055</v>
          </cell>
        </row>
        <row r="226">
          <cell r="A226" t="str">
            <v>6697 СЕРВЕЛАТ ФИНСКИЙ ПМ в/к в/у 0,35кг 8шт.  ОСТАНКИНО</v>
          </cell>
          <cell r="D226">
            <v>6436</v>
          </cell>
          <cell r="F226">
            <v>6449</v>
          </cell>
        </row>
        <row r="227">
          <cell r="A227" t="str">
            <v>7001 Грудинка Особая Мясной Посол (Панский дворик МХ)  МК</v>
          </cell>
          <cell r="D227">
            <v>38</v>
          </cell>
          <cell r="F227">
            <v>39.57</v>
          </cell>
        </row>
        <row r="228">
          <cell r="A228" t="str">
            <v>7004 Окорок Губернский в/к Мясной Посол (Панский дворик)  МК</v>
          </cell>
          <cell r="D228">
            <v>9</v>
          </cell>
          <cell r="F228">
            <v>9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165</v>
          </cell>
          <cell r="F229">
            <v>165</v>
          </cell>
        </row>
        <row r="230">
          <cell r="A230" t="str">
            <v>БАЛЫК С/К ЧЕРНЫЙ КАБАН НАРЕЗ 95ГР МГА МЯСН ПРОД КАТ. А  Клин</v>
          </cell>
          <cell r="D230">
            <v>54</v>
          </cell>
          <cell r="F230">
            <v>54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205</v>
          </cell>
          <cell r="F231">
            <v>205</v>
          </cell>
        </row>
        <row r="232">
          <cell r="A232" t="str">
            <v>Бекон Черный Кабан сырокопченый 95 г  Клин</v>
          </cell>
          <cell r="D232">
            <v>9</v>
          </cell>
          <cell r="F232">
            <v>9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327</v>
          </cell>
        </row>
        <row r="234">
          <cell r="A234" t="str">
            <v>БОНУС_Колбаса вареная Филейская ТМ Вязанка. ВЕС  ПОКОМ</v>
          </cell>
          <cell r="D234">
            <v>2.7</v>
          </cell>
          <cell r="F234">
            <v>470.52699999999999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F235">
            <v>290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2.1019999999999999</v>
          </cell>
          <cell r="F236">
            <v>305.12799999999999</v>
          </cell>
        </row>
        <row r="237">
          <cell r="A237" t="str">
            <v>БОНУС_Мини-сосиски в тесте "Фрайпики" 1,8кг ВЕС,  ПОКОМ</v>
          </cell>
          <cell r="D237">
            <v>1.8</v>
          </cell>
          <cell r="F237">
            <v>182.20400000000001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258</v>
          </cell>
        </row>
        <row r="239">
          <cell r="A239" t="str">
            <v>БОНУС_Сосиски Баварские,  0.42кг,ПОКОМ</v>
          </cell>
          <cell r="D239">
            <v>3</v>
          </cell>
          <cell r="F239">
            <v>1189</v>
          </cell>
        </row>
        <row r="240">
          <cell r="A240" t="str">
            <v>Бутербродная вареная 0,47 кг шт.  СПК</v>
          </cell>
          <cell r="D240">
            <v>28</v>
          </cell>
          <cell r="F240">
            <v>28</v>
          </cell>
        </row>
        <row r="241">
          <cell r="A241" t="str">
            <v>Вареники замороженные "Благолепные" с картофелем и грибами. ВЕС  ПОКОМ</v>
          </cell>
          <cell r="F241">
            <v>59.5</v>
          </cell>
        </row>
        <row r="242">
          <cell r="A242" t="str">
            <v>Вацлавская вареная 400 гр.шт.  СПК</v>
          </cell>
          <cell r="D242">
            <v>104</v>
          </cell>
          <cell r="F242">
            <v>104</v>
          </cell>
        </row>
        <row r="243">
          <cell r="A243" t="str">
            <v>Вацлавская вареная ВЕС СПК</v>
          </cell>
          <cell r="D243">
            <v>68</v>
          </cell>
          <cell r="F243">
            <v>68</v>
          </cell>
        </row>
        <row r="244">
          <cell r="A244" t="str">
            <v>Вацлавская п/к (черева) 390 гр.шт. термоус.пак  СПК</v>
          </cell>
          <cell r="D244">
            <v>98</v>
          </cell>
          <cell r="F244">
            <v>98</v>
          </cell>
        </row>
        <row r="245">
          <cell r="A245" t="str">
            <v>Ветч.Владимирская ПГН от 0 до +6 60сут ВЕС МИКОЯН</v>
          </cell>
          <cell r="D245">
            <v>15</v>
          </cell>
          <cell r="F245">
            <v>15</v>
          </cell>
        </row>
        <row r="246">
          <cell r="A246" t="str">
            <v>Ветчина Вацлавская 400 гр.шт.  СПК</v>
          </cell>
          <cell r="D246">
            <v>93</v>
          </cell>
          <cell r="F246">
            <v>93</v>
          </cell>
        </row>
        <row r="247">
          <cell r="A247" t="str">
            <v>Ветчина Московская ПГН от 0 до +6 60сут ВЕС МИКОЯН</v>
          </cell>
          <cell r="D247">
            <v>27.940999999999999</v>
          </cell>
          <cell r="F247">
            <v>27.940999999999999</v>
          </cell>
        </row>
        <row r="248">
          <cell r="A248" t="str">
            <v>ВЫВЕДЕНА  Пельмени Со свининой и говядиной Любимая ложка 1,0 кг  ПОКОМ</v>
          </cell>
          <cell r="F248">
            <v>1</v>
          </cell>
        </row>
        <row r="249">
          <cell r="A249" t="str">
            <v>ВЫВЕДЕНА 6372 СЕРВЕЛАТ ОХОТНИЧИЙ ПМ в/к в/у 0.35кг 8шт  ОСТАНКИНО</v>
          </cell>
          <cell r="D249">
            <v>2</v>
          </cell>
          <cell r="F249">
            <v>2</v>
          </cell>
        </row>
        <row r="250">
          <cell r="A250" t="str">
            <v>Готовые чебупели острые с мясом Горячая штучка 0,3 кг зам  ПОКОМ</v>
          </cell>
          <cell r="F250">
            <v>238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977</v>
          </cell>
          <cell r="F251">
            <v>2709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823</v>
          </cell>
          <cell r="F252">
            <v>1645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703</v>
          </cell>
        </row>
        <row r="254">
          <cell r="A254" t="str">
            <v>Дельгаро с/в "Эликатессе" 140 гр.шт.  СПК</v>
          </cell>
          <cell r="D254">
            <v>156</v>
          </cell>
          <cell r="F254">
            <v>176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129</v>
          </cell>
          <cell r="F255">
            <v>129</v>
          </cell>
        </row>
        <row r="256">
          <cell r="A256" t="str">
            <v>Докторская вареная в/с 0,47 кг шт.  СПК</v>
          </cell>
          <cell r="D256">
            <v>3</v>
          </cell>
          <cell r="F256">
            <v>3</v>
          </cell>
        </row>
        <row r="257">
          <cell r="A257" t="str">
            <v>Докторская вареная термоус.пак. "Высокий вкус"  СПК</v>
          </cell>
          <cell r="D257">
            <v>174</v>
          </cell>
          <cell r="F257">
            <v>294</v>
          </cell>
        </row>
        <row r="258">
          <cell r="A258" t="str">
            <v>Домашняя п/к "Сибирский стандарт" (черева) (в ср.защ.атм.)  СПК</v>
          </cell>
          <cell r="D258">
            <v>242</v>
          </cell>
          <cell r="F258">
            <v>242</v>
          </cell>
        </row>
        <row r="259">
          <cell r="A259" t="str">
            <v>Жар-боллы с курочкой и сыром, ВЕС  ПОКОМ</v>
          </cell>
          <cell r="F259">
            <v>192.501</v>
          </cell>
        </row>
        <row r="260">
          <cell r="A260" t="str">
            <v>Жар-ладушки с клубникой и вишней. Жареные с начинкой.ВЕС  ПОКОМ</v>
          </cell>
          <cell r="F260">
            <v>22.2</v>
          </cell>
        </row>
        <row r="261">
          <cell r="A261" t="str">
            <v>Жар-ладушки с мясом, картофелем и грибами. ВЕС  ПОКОМ</v>
          </cell>
          <cell r="D261">
            <v>3.7</v>
          </cell>
          <cell r="F261">
            <v>75.001999999999995</v>
          </cell>
        </row>
        <row r="262">
          <cell r="A262" t="str">
            <v>Жар-ладушки с мясом. ВЕС  ПОКОМ</v>
          </cell>
          <cell r="D262">
            <v>3.7</v>
          </cell>
          <cell r="F262">
            <v>296.90300000000002</v>
          </cell>
        </row>
        <row r="263">
          <cell r="A263" t="str">
            <v>Жар-ладушки с яблоком и грушей, ВЕС  ПОКОМ</v>
          </cell>
          <cell r="F263">
            <v>122.101</v>
          </cell>
        </row>
        <row r="264">
          <cell r="A264" t="str">
            <v>Жар-мени с картофелем и сочной грудинкой. ВЕС  ПОКОМ</v>
          </cell>
          <cell r="F264">
            <v>3.5</v>
          </cell>
        </row>
        <row r="265">
          <cell r="A265" t="str">
            <v>Карбонад Юбилейный термоус.пак.  СПК</v>
          </cell>
          <cell r="D265">
            <v>20.9</v>
          </cell>
          <cell r="F265">
            <v>20.9</v>
          </cell>
        </row>
        <row r="266">
          <cell r="A266" t="str">
            <v>Классика с/к 235 гр.шт. "Высокий вкус"  СПК</v>
          </cell>
          <cell r="D266">
            <v>290</v>
          </cell>
          <cell r="F266">
            <v>290</v>
          </cell>
        </row>
        <row r="267">
          <cell r="A267" t="str">
            <v>Классическая с/к "Сибирский стандарт" 560 гр.шт.  СПК</v>
          </cell>
          <cell r="D267">
            <v>1980</v>
          </cell>
          <cell r="F267">
            <v>2980</v>
          </cell>
        </row>
        <row r="268">
          <cell r="A268" t="str">
            <v>КЛБ С/В ВАЛЕТТА НАРЕЗ 85ГР МГА  Клин</v>
          </cell>
          <cell r="D268">
            <v>53</v>
          </cell>
          <cell r="F268">
            <v>53</v>
          </cell>
        </row>
        <row r="269">
          <cell r="A269" t="str">
            <v>КЛБ С/К БРАУНШВЕЙКСКАЯ ПОЛУСУХ. МЯСН. ПРОД.КАТ.А В/У 300 гр  Клин</v>
          </cell>
          <cell r="D269">
            <v>11</v>
          </cell>
          <cell r="F269">
            <v>11</v>
          </cell>
        </row>
        <row r="270">
          <cell r="A270" t="str">
            <v>КЛБ С/К ЗЕРНИСТАЯ МЯСН. ПРОД.КАТ.Б В/У 300 гр  Клин</v>
          </cell>
          <cell r="D270">
            <v>23</v>
          </cell>
          <cell r="F270">
            <v>23</v>
          </cell>
        </row>
        <row r="271">
          <cell r="A271" t="str">
            <v>КЛБ С/К ИСПАНСКАЯ 280г  Клин</v>
          </cell>
          <cell r="D271">
            <v>17</v>
          </cell>
          <cell r="F271">
            <v>17</v>
          </cell>
        </row>
        <row r="272">
          <cell r="A272" t="str">
            <v>КЛБ С/К ИТАЛЬЯНСКАЯ 300Г В/У МЯСН. ПРОД  Клин</v>
          </cell>
          <cell r="D272">
            <v>18</v>
          </cell>
          <cell r="F272">
            <v>18</v>
          </cell>
        </row>
        <row r="273">
          <cell r="A273" t="str">
            <v>КЛБ С/К КОНЬЯЧНАЯ 210Г В/У МЯСН ПРОД ЧК  Клин</v>
          </cell>
          <cell r="D273">
            <v>25</v>
          </cell>
          <cell r="F273">
            <v>25</v>
          </cell>
        </row>
        <row r="274">
          <cell r="A274" t="str">
            <v>КЛБ С/К МИНИ-САЛЯМИ 300 г  Клин</v>
          </cell>
          <cell r="D274">
            <v>46</v>
          </cell>
          <cell r="F274">
            <v>46</v>
          </cell>
        </row>
        <row r="275">
          <cell r="A275" t="str">
            <v>КЛБ С/К ПАРМЕ НАРЕЗ 85ГР МГА  Клин</v>
          </cell>
          <cell r="D275">
            <v>45</v>
          </cell>
          <cell r="F275">
            <v>45</v>
          </cell>
        </row>
        <row r="276">
          <cell r="A276" t="str">
            <v>КЛБ С/К САЛЬЧИЧОН 280Г В/У МЯСН ПРОД ЧК  Клин</v>
          </cell>
          <cell r="D276">
            <v>28</v>
          </cell>
          <cell r="F276">
            <v>28</v>
          </cell>
        </row>
        <row r="277">
          <cell r="A277" t="str">
            <v>КЛБ С/К САЛЬЧИЧОН НАРЕЗ 95Г МГА МЯСН ПРОД ЧК  Клин</v>
          </cell>
          <cell r="D277">
            <v>34</v>
          </cell>
          <cell r="F277">
            <v>34</v>
          </cell>
        </row>
        <row r="278">
          <cell r="A278" t="str">
            <v>КЛБ С/К САЛЯМИ ВЕНСКАЯ В/У 300Г  Клин</v>
          </cell>
          <cell r="D278">
            <v>36</v>
          </cell>
          <cell r="F278">
            <v>36</v>
          </cell>
        </row>
        <row r="279">
          <cell r="A279" t="str">
            <v>КЛБ С/К СЕРВЕЛАТ ЧЕРНЫЙ КАБАН 210Г В/У МЯСН ПРОД  Клин</v>
          </cell>
          <cell r="D279">
            <v>17</v>
          </cell>
          <cell r="F279">
            <v>17</v>
          </cell>
        </row>
        <row r="280">
          <cell r="A280" t="str">
            <v>КЛБ С/К СЕРВЕЛАТ ЧЕРНЫЙ КАБАН ВЕС В/У МЯСН ПРОД  Клин</v>
          </cell>
          <cell r="D280">
            <v>10</v>
          </cell>
          <cell r="F280">
            <v>10</v>
          </cell>
        </row>
        <row r="281">
          <cell r="A281" t="str">
            <v>КЛБ С/К ЧЕРНЫЙ КАБАН В/У 300ГР  Клин</v>
          </cell>
          <cell r="D281">
            <v>27</v>
          </cell>
          <cell r="F281">
            <v>27</v>
          </cell>
        </row>
        <row r="282">
          <cell r="A282" t="str">
            <v>Колб.Марочная с/к в/у  ВЕС МИКОЯН</v>
          </cell>
          <cell r="D282">
            <v>15</v>
          </cell>
          <cell r="F282">
            <v>15</v>
          </cell>
        </row>
        <row r="283">
          <cell r="A283" t="str">
            <v>Колб.Серв.Коньячный в/к  ВЕС МИКОЯН</v>
          </cell>
          <cell r="D283">
            <v>14</v>
          </cell>
          <cell r="F283">
            <v>14</v>
          </cell>
        </row>
        <row r="284">
          <cell r="A284" t="str">
            <v>Колб.Серв.Коньячный в/к срез термо шт 350г. МИКОЯН</v>
          </cell>
          <cell r="D284">
            <v>33</v>
          </cell>
          <cell r="F284">
            <v>33</v>
          </cell>
        </row>
        <row r="285">
          <cell r="A285" t="str">
            <v>Колб.Серв.Российский в/к срез термо шт 350г. МИКОЯН</v>
          </cell>
          <cell r="D285">
            <v>33</v>
          </cell>
          <cell r="F285">
            <v>33</v>
          </cell>
        </row>
        <row r="286">
          <cell r="A286" t="str">
            <v>Колб.Серв.Российский в/к термо.ВЕС МИКОЯН</v>
          </cell>
          <cell r="D286">
            <v>13</v>
          </cell>
          <cell r="F286">
            <v>13</v>
          </cell>
        </row>
        <row r="287">
          <cell r="A287" t="str">
            <v>Колб.Серв.Талинский в/к термо. ВЕС МИКОЯН</v>
          </cell>
          <cell r="D287">
            <v>32</v>
          </cell>
          <cell r="F287">
            <v>32</v>
          </cell>
        </row>
        <row r="288">
          <cell r="A288" t="str">
            <v>Колб.Серв.Таллинский в/к срез термо шт 350г. МИКОЯН</v>
          </cell>
          <cell r="D288">
            <v>13</v>
          </cell>
          <cell r="F288">
            <v>13</v>
          </cell>
        </row>
        <row r="289">
          <cell r="A289" t="str">
            <v>Колбаса Кремлевская с/к в/у. ВЕС МИКОЯН</v>
          </cell>
          <cell r="D289">
            <v>42</v>
          </cell>
          <cell r="F289">
            <v>42</v>
          </cell>
        </row>
        <row r="290">
          <cell r="A290" t="str">
            <v>Колбаса Фрусто с/в шт 150гр защ.сред. МИКОЯН</v>
          </cell>
          <cell r="D290">
            <v>96</v>
          </cell>
          <cell r="F290">
            <v>96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1970</v>
          </cell>
          <cell r="F291">
            <v>1970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1406</v>
          </cell>
          <cell r="F292">
            <v>1406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1376</v>
          </cell>
          <cell r="F293">
            <v>1376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770</v>
          </cell>
          <cell r="F294">
            <v>770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5</v>
          </cell>
          <cell r="F295">
            <v>653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472</v>
          </cell>
          <cell r="F296">
            <v>1181</v>
          </cell>
        </row>
        <row r="297">
          <cell r="A297" t="str">
            <v>Ла Фаворте с/в "Эликатессе" 140 гр.шт.  СПК</v>
          </cell>
          <cell r="D297">
            <v>108</v>
          </cell>
          <cell r="F297">
            <v>123</v>
          </cell>
        </row>
        <row r="298">
          <cell r="A298" t="str">
            <v>Ливерная Печеночная "Просто выгодно" 0,3 кг.шт.  СПК</v>
          </cell>
          <cell r="D298">
            <v>69</v>
          </cell>
          <cell r="F298">
            <v>69</v>
          </cell>
        </row>
        <row r="299">
          <cell r="A299" t="str">
            <v>Любительская вареная термоус.пак. "Высокий вкус"  СПК</v>
          </cell>
          <cell r="D299">
            <v>195</v>
          </cell>
          <cell r="F299">
            <v>325</v>
          </cell>
        </row>
        <row r="300">
          <cell r="A300" t="str">
            <v>Мини-сосиски в тесте "Фрайпики" 1,8кг ВЕС,  ПОКОМ</v>
          </cell>
          <cell r="F300">
            <v>43.3</v>
          </cell>
        </row>
        <row r="301">
          <cell r="A301" t="str">
            <v>Мини-сосиски в тесте "Фрайпики" 3,7кг ВЕС,  ПОКОМ</v>
          </cell>
          <cell r="F301">
            <v>167.80099999999999</v>
          </cell>
        </row>
        <row r="302">
          <cell r="A302" t="str">
            <v>Московская С/К п/с МП в/у порц. нарезка 200 г г/т  ТАВР</v>
          </cell>
          <cell r="D302">
            <v>32</v>
          </cell>
          <cell r="F302">
            <v>32</v>
          </cell>
        </row>
        <row r="303">
          <cell r="A303" t="str">
            <v>Наггетсы из печи 0,25кг ТМ Вязанка ТС Няняггетсы Сливушки замор.  ПОКОМ</v>
          </cell>
          <cell r="D303">
            <v>10</v>
          </cell>
          <cell r="F303">
            <v>1857</v>
          </cell>
        </row>
        <row r="304">
          <cell r="A304" t="str">
            <v>Наггетсы Нагетосы Сочная курочка ТМ Горячая штучка 0,25 кг зам  ПОКОМ</v>
          </cell>
          <cell r="D304">
            <v>10</v>
          </cell>
          <cell r="F304">
            <v>1781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D305">
            <v>8</v>
          </cell>
          <cell r="F305">
            <v>1593</v>
          </cell>
        </row>
        <row r="306">
          <cell r="A306" t="str">
            <v>Наггетсы хрустящие п/ф ВЕС ПОКОМ</v>
          </cell>
          <cell r="D306">
            <v>18</v>
          </cell>
          <cell r="F306">
            <v>326.5</v>
          </cell>
        </row>
        <row r="307">
          <cell r="A307" t="str">
            <v>Окорок Черный Кабан, 95г (нар), Категории А  Клин</v>
          </cell>
          <cell r="D307">
            <v>8</v>
          </cell>
          <cell r="F307">
            <v>8</v>
          </cell>
        </row>
        <row r="308">
          <cell r="A308" t="str">
            <v>Оригинальная с перцем с/к  СПК</v>
          </cell>
          <cell r="D308">
            <v>694.1</v>
          </cell>
          <cell r="F308">
            <v>3394.1</v>
          </cell>
        </row>
        <row r="309">
          <cell r="A309" t="str">
            <v>Оригинальная с перцем с/к "Сибирский стандарт" 560 гр.шт.  СПК</v>
          </cell>
          <cell r="D309">
            <v>1728</v>
          </cell>
          <cell r="F309">
            <v>2628</v>
          </cell>
        </row>
        <row r="310">
          <cell r="A310" t="str">
            <v>Особая вареная  СПК</v>
          </cell>
          <cell r="D310">
            <v>10.5</v>
          </cell>
          <cell r="F310">
            <v>10.5</v>
          </cell>
        </row>
        <row r="311">
          <cell r="A311" t="str">
            <v>Пельмени Grandmeni со сливочным маслом Горячая штучка 0,75 кг ПОКОМ</v>
          </cell>
          <cell r="F311">
            <v>539</v>
          </cell>
        </row>
        <row r="312">
          <cell r="A312" t="str">
            <v>Пельмени Бигбули #МЕГАВКУСИЩЕ с сочной грудинкой 0,43 кг  ПОКОМ</v>
          </cell>
          <cell r="D312">
            <v>2</v>
          </cell>
          <cell r="F312">
            <v>101</v>
          </cell>
        </row>
        <row r="313">
          <cell r="A313" t="str">
            <v>Пельмени Бигбули #МЕГАВКУСИЩЕ с сочной грудинкой 0,9 кг  ПОКОМ</v>
          </cell>
          <cell r="F313">
            <v>534</v>
          </cell>
        </row>
        <row r="314">
          <cell r="A314" t="str">
            <v>Пельмени Бигбули с мясом, Горячая штучка 0,43кг  ПОКОМ</v>
          </cell>
          <cell r="D314">
            <v>1</v>
          </cell>
          <cell r="F314">
            <v>30</v>
          </cell>
        </row>
        <row r="315">
          <cell r="A315" t="str">
            <v>Пельмени Бигбули с мясом, Горячая штучка 0,9кг  ПОКОМ</v>
          </cell>
          <cell r="D315">
            <v>267</v>
          </cell>
          <cell r="F315">
            <v>588</v>
          </cell>
        </row>
        <row r="316">
          <cell r="A316" t="str">
            <v>Пельмени Бигбули со сливоч.маслом (Мегамаслище) ТМ БУЛЬМЕНИ сфера 0,43. замор. ПОКОМ</v>
          </cell>
          <cell r="D316">
            <v>1</v>
          </cell>
          <cell r="F316">
            <v>1149</v>
          </cell>
        </row>
        <row r="317">
          <cell r="A317" t="str">
            <v>Пельмени Бигбули со сливочным маслом #МЕГАМАСЛИЩЕ Горячая штучка 0,9 кг  ПОКОМ</v>
          </cell>
          <cell r="F317">
            <v>196</v>
          </cell>
        </row>
        <row r="318">
          <cell r="A318" t="str">
            <v>Пельмени Бульмени с говядиной и свининой Горячая шт. 0,9 кг  ПОКОМ</v>
          </cell>
          <cell r="D318">
            <v>8</v>
          </cell>
          <cell r="F318">
            <v>935</v>
          </cell>
        </row>
        <row r="319">
          <cell r="A319" t="str">
            <v>Пельмени Бульмени с говядиной и свининой Горячая штучка 0,43  ПОКОМ</v>
          </cell>
          <cell r="D319">
            <v>5</v>
          </cell>
          <cell r="F319">
            <v>778</v>
          </cell>
        </row>
        <row r="320">
          <cell r="A320" t="str">
            <v>Пельмени Бульмени с говядиной и свининой Наваристые Горячая штучка ВЕС  ПОКОМ</v>
          </cell>
          <cell r="D320">
            <v>10</v>
          </cell>
          <cell r="F320">
            <v>1525</v>
          </cell>
        </row>
        <row r="321">
          <cell r="A321" t="str">
            <v>Пельмени Бульмени со сливочным маслом Горячая штучка 0,9 кг  ПОКОМ</v>
          </cell>
          <cell r="D321">
            <v>14</v>
          </cell>
          <cell r="F321">
            <v>2653</v>
          </cell>
        </row>
        <row r="322">
          <cell r="A322" t="str">
            <v>Пельмени Бульмени со сливочным маслом ТМ Горячая шт. 0,43 кг  ПОКОМ</v>
          </cell>
          <cell r="D322">
            <v>6</v>
          </cell>
          <cell r="F322">
            <v>901</v>
          </cell>
        </row>
        <row r="323">
          <cell r="A323" t="str">
            <v>Пельмени Быстромени сфера, ВЕС  ПОКОМ</v>
          </cell>
          <cell r="F323">
            <v>15</v>
          </cell>
        </row>
        <row r="324">
          <cell r="A324" t="str">
            <v>Пельмени Левантские ТМ Особый рецепт 0,8 кг  ПОКОМ</v>
          </cell>
          <cell r="F324">
            <v>11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14</v>
          </cell>
          <cell r="F325">
            <v>1250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3</v>
          </cell>
          <cell r="F326">
            <v>217</v>
          </cell>
        </row>
        <row r="327">
          <cell r="A327" t="str">
            <v>Пельмени Отборные с говядиной 0,9 кг НОВА ТМ Стародворье ТС Медвежье ушко  ПОКОМ</v>
          </cell>
          <cell r="F327">
            <v>18</v>
          </cell>
        </row>
        <row r="328">
          <cell r="A328" t="str">
            <v>Пельмени Отборные с говядиной и свининой 0,43 кг ТМ Стародворье ТС Медвежье ушко</v>
          </cell>
          <cell r="F328">
            <v>20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F329">
            <v>510.00200000000001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3</v>
          </cell>
          <cell r="F330">
            <v>694</v>
          </cell>
        </row>
        <row r="331">
          <cell r="A331" t="str">
            <v>Пельмени Сочные сфера 0,9 кг ТМ Стародворье ПОКОМ</v>
          </cell>
          <cell r="D331">
            <v>3</v>
          </cell>
          <cell r="F331">
            <v>1093</v>
          </cell>
        </row>
        <row r="332">
          <cell r="A332" t="str">
            <v>Пипперони с/к "Эликатессе" 0,10 кг.шт.  СПК</v>
          </cell>
          <cell r="D332">
            <v>13</v>
          </cell>
          <cell r="F332">
            <v>13</v>
          </cell>
        </row>
        <row r="333">
          <cell r="A333" t="str">
            <v>Пипперони с/к "Эликатессе" 0,20 кг.шт.  СПК</v>
          </cell>
          <cell r="D333">
            <v>13</v>
          </cell>
          <cell r="F333">
            <v>13</v>
          </cell>
        </row>
        <row r="334">
          <cell r="A334" t="str">
            <v>По-Австрийски с/к 260 гр.шт. "Высокий вкус"  СПК</v>
          </cell>
          <cell r="D334">
            <v>112</v>
          </cell>
          <cell r="F334">
            <v>112</v>
          </cell>
        </row>
        <row r="335">
          <cell r="A335" t="str">
            <v>Покровская вареная 0,47 кг шт.  СПК</v>
          </cell>
          <cell r="D335">
            <v>23</v>
          </cell>
          <cell r="F335">
            <v>23</v>
          </cell>
        </row>
        <row r="336">
          <cell r="A336" t="str">
            <v>Праздничная с/к "Сибирский стандарт" 560 гр.шт.  СПК</v>
          </cell>
          <cell r="D336">
            <v>1332</v>
          </cell>
          <cell r="F336">
            <v>1832</v>
          </cell>
        </row>
        <row r="337">
          <cell r="A337" t="str">
            <v>Салями Трюфель с/в "Эликатессе" 0,16 кг.шт.  СПК</v>
          </cell>
          <cell r="D337">
            <v>181</v>
          </cell>
          <cell r="F337">
            <v>181</v>
          </cell>
        </row>
        <row r="338">
          <cell r="A338" t="str">
            <v>Салями Финская с/к 235 гр.шт. "Высокий вкус"  СПК</v>
          </cell>
          <cell r="D338">
            <v>77</v>
          </cell>
          <cell r="F338">
            <v>77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208</v>
          </cell>
          <cell r="F339">
            <v>308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123</v>
          </cell>
          <cell r="F340">
            <v>273</v>
          </cell>
        </row>
        <row r="341">
          <cell r="A341" t="str">
            <v>Сем.трад.Куринка вареная из мяса птицы 3 с 500 г г/т( D)  ТАВР</v>
          </cell>
          <cell r="D341">
            <v>19</v>
          </cell>
          <cell r="F341">
            <v>19</v>
          </cell>
        </row>
        <row r="342">
          <cell r="A342" t="str">
            <v>Сем.трад.Куринка вареная из мяса птицы 3 с г/т  ТАВР</v>
          </cell>
          <cell r="D342">
            <v>10</v>
          </cell>
          <cell r="F342">
            <v>10</v>
          </cell>
        </row>
        <row r="343">
          <cell r="A343" t="str">
            <v>Сем.трад.Ливерная печеночная МП 300 г г/т (C)  ТАВР</v>
          </cell>
          <cell r="D343">
            <v>20</v>
          </cell>
          <cell r="F343">
            <v>20</v>
          </cell>
        </row>
        <row r="344">
          <cell r="A344" t="str">
            <v>Сем.трад.Сервелат киевский п/к МП в/у г/т (С)  ТАВР</v>
          </cell>
          <cell r="D344">
            <v>2</v>
          </cell>
          <cell r="F344">
            <v>2</v>
          </cell>
        </row>
        <row r="345">
          <cell r="A345" t="str">
            <v>Сем.трад.Сосиски столовые из мяса птицы 3с в/у 600 г г/т  ТАВР</v>
          </cell>
          <cell r="D345">
            <v>23</v>
          </cell>
          <cell r="F345">
            <v>23</v>
          </cell>
        </row>
        <row r="346">
          <cell r="A346" t="str">
            <v>Семейная с чесночком вареная (СПК+СКМ)  СПК</v>
          </cell>
          <cell r="D346">
            <v>550</v>
          </cell>
          <cell r="F346">
            <v>550</v>
          </cell>
        </row>
        <row r="347">
          <cell r="A347" t="str">
            <v>Семейная с чесночком Экстра вареная  СПК</v>
          </cell>
          <cell r="D347">
            <v>105.5</v>
          </cell>
          <cell r="F347">
            <v>105.5</v>
          </cell>
        </row>
        <row r="348">
          <cell r="A348" t="str">
            <v>Семейная с чесночком Экстра вареная 0,5 кг.шт.  СПК</v>
          </cell>
          <cell r="D348">
            <v>9</v>
          </cell>
          <cell r="F348">
            <v>9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42</v>
          </cell>
          <cell r="F349">
            <v>42</v>
          </cell>
        </row>
        <row r="350">
          <cell r="A350" t="str">
            <v>Сервелат Финский в/к 0,38 кг.шт. термофор.пак.  СПК</v>
          </cell>
          <cell r="D350">
            <v>50</v>
          </cell>
          <cell r="F350">
            <v>50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15</v>
          </cell>
          <cell r="F351">
            <v>15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237</v>
          </cell>
          <cell r="F352">
            <v>237</v>
          </cell>
        </row>
        <row r="353">
          <cell r="A353" t="str">
            <v>Сибирская особая с/к 0,235 кг шт.  СПК</v>
          </cell>
          <cell r="D353">
            <v>273</v>
          </cell>
          <cell r="F353">
            <v>273</v>
          </cell>
        </row>
        <row r="354">
          <cell r="A354" t="str">
            <v>Славянская п/к 0,38 кг шт.термофор.пак.  СПК</v>
          </cell>
          <cell r="D354">
            <v>14</v>
          </cell>
          <cell r="F354">
            <v>14</v>
          </cell>
        </row>
        <row r="355">
          <cell r="A355" t="str">
            <v>Снеки  ЖАР-мени ВЕС. рубленые в тесте замор.  ПОКОМ</v>
          </cell>
          <cell r="F355">
            <v>200.90100000000001</v>
          </cell>
        </row>
        <row r="356">
          <cell r="A356" t="str">
            <v>СОС МОЛОЧНЫЕ 470Г МГА МЯСН. ПРОД.КАТ.Б  Клин</v>
          </cell>
          <cell r="D356">
            <v>47</v>
          </cell>
          <cell r="F356">
            <v>47</v>
          </cell>
        </row>
        <row r="357">
          <cell r="A357" t="str">
            <v>Сосис.Доктор.с нат.Мол. а/о 2кг. ВЕС. МИКОЯН</v>
          </cell>
          <cell r="D357">
            <v>5</v>
          </cell>
          <cell r="F357">
            <v>5</v>
          </cell>
        </row>
        <row r="358">
          <cell r="A358" t="str">
            <v>Сосис.Кремлевские защ сред. ВЕС МИКОЯН</v>
          </cell>
          <cell r="D358">
            <v>18</v>
          </cell>
          <cell r="F358">
            <v>18</v>
          </cell>
        </row>
        <row r="359">
          <cell r="A359" t="str">
            <v>Сосис.Кремлевские шт 380г.термо МИКОЯН</v>
          </cell>
          <cell r="D359">
            <v>46</v>
          </cell>
          <cell r="F359">
            <v>46</v>
          </cell>
        </row>
        <row r="360">
          <cell r="A360" t="str">
            <v>Сосиски "Баварские" 0,36 кг.шт. вак.упак.  СПК</v>
          </cell>
          <cell r="D360">
            <v>20</v>
          </cell>
          <cell r="F360">
            <v>20</v>
          </cell>
        </row>
        <row r="361">
          <cell r="A361" t="str">
            <v>Сосиски "БОЛЬШАЯ сосиска" "Сибирский стандарт" (лоток с ср.защ.атм.)  СПК</v>
          </cell>
          <cell r="D361">
            <v>468</v>
          </cell>
          <cell r="F361">
            <v>618</v>
          </cell>
        </row>
        <row r="362">
          <cell r="A362" t="str">
            <v>Сосиски "Молочные" 0,36 кг.шт. вак.упак.  СПК</v>
          </cell>
          <cell r="D362">
            <v>34</v>
          </cell>
          <cell r="F362">
            <v>34</v>
          </cell>
        </row>
        <row r="363">
          <cell r="A363" t="str">
            <v>Сосиски итальянские с сыром пармезан МСП в/у 350 г/т  ТАВР</v>
          </cell>
          <cell r="D363">
            <v>20</v>
          </cell>
          <cell r="F363">
            <v>20</v>
          </cell>
        </row>
        <row r="364">
          <cell r="A364" t="str">
            <v>Сосиски Мусульманские "Просто выгодно" (в ср.защ.атм.)  СПК</v>
          </cell>
          <cell r="D364">
            <v>49</v>
          </cell>
          <cell r="F364">
            <v>199</v>
          </cell>
        </row>
        <row r="365">
          <cell r="A365" t="str">
            <v>Сосиски Оригинальные ТМ Стародворье  0,33 кг.  ПОКОМ</v>
          </cell>
          <cell r="F365">
            <v>1</v>
          </cell>
        </row>
        <row r="366">
          <cell r="A366" t="str">
            <v>Сосиски с сыром  Пармезан  МСП в/у 600 г г/т  ТАВР</v>
          </cell>
          <cell r="D366">
            <v>20</v>
          </cell>
          <cell r="F366">
            <v>20</v>
          </cell>
        </row>
        <row r="367">
          <cell r="A367" t="str">
            <v>Сосиски Сливушки #нежнушки ТМ Вязанка  0,33 кг.  ПОКОМ</v>
          </cell>
          <cell r="F367">
            <v>1</v>
          </cell>
        </row>
        <row r="368">
          <cell r="A368" t="str">
            <v>Сосиски Хот-дог ВЕС (лоток с ср.защ.атм.)   СПК</v>
          </cell>
          <cell r="D368">
            <v>107</v>
          </cell>
          <cell r="F368">
            <v>108.261</v>
          </cell>
        </row>
        <row r="369">
          <cell r="A369" t="str">
            <v>Сыр Папа Может Гауда  45% 200гр     Останкино</v>
          </cell>
          <cell r="D369">
            <v>424</v>
          </cell>
          <cell r="F369">
            <v>424</v>
          </cell>
        </row>
        <row r="370">
          <cell r="A370" t="str">
            <v>Сыр Папа Может Гауда  45% вес     Останкино</v>
          </cell>
          <cell r="D370">
            <v>21.5</v>
          </cell>
          <cell r="F370">
            <v>21.5</v>
          </cell>
        </row>
        <row r="371">
          <cell r="A371" t="str">
            <v>Сыр Папа Может Гауда 48%, нарез, 125г (9 шт)  Останкино</v>
          </cell>
          <cell r="D371">
            <v>16</v>
          </cell>
          <cell r="F371">
            <v>16</v>
          </cell>
        </row>
        <row r="372">
          <cell r="A372" t="str">
            <v>Сыр Папа Может Голландский  45% 200гр     Останкино</v>
          </cell>
          <cell r="D372">
            <v>721</v>
          </cell>
          <cell r="F372">
            <v>721</v>
          </cell>
        </row>
        <row r="373">
          <cell r="A373" t="str">
            <v>Сыр Папа Может Голландский  45% вес      Останкино</v>
          </cell>
          <cell r="D373">
            <v>88.5</v>
          </cell>
          <cell r="F373">
            <v>88.5</v>
          </cell>
        </row>
        <row r="374">
          <cell r="A374" t="str">
            <v>Сыр Папа Может Голландский 45%, нарез, 125г (9 шт)  Останкино</v>
          </cell>
          <cell r="D374">
            <v>31</v>
          </cell>
          <cell r="F374">
            <v>31</v>
          </cell>
        </row>
        <row r="375">
          <cell r="A375" t="str">
            <v>Сыр Папа Может Министерский 45% 200г  Останкино</v>
          </cell>
          <cell r="D375">
            <v>9</v>
          </cell>
          <cell r="F375">
            <v>9</v>
          </cell>
        </row>
        <row r="376">
          <cell r="A376" t="str">
            <v>Сыр Папа Может Министерский 50%, нарезка 125г  Останкино</v>
          </cell>
          <cell r="D376">
            <v>2</v>
          </cell>
          <cell r="F376">
            <v>2</v>
          </cell>
        </row>
        <row r="377">
          <cell r="A377" t="str">
            <v>Сыр Папа Может Папин завтрак 45%, нарезка 125г  Останкино</v>
          </cell>
          <cell r="D377">
            <v>26</v>
          </cell>
          <cell r="F377">
            <v>26</v>
          </cell>
        </row>
        <row r="378">
          <cell r="A378" t="str">
            <v>Сыр Папа Может Папин Завтрак 50% 200г  Останкино</v>
          </cell>
          <cell r="D378">
            <v>33</v>
          </cell>
          <cell r="F378">
            <v>33</v>
          </cell>
        </row>
        <row r="379">
          <cell r="A379" t="str">
            <v>Сыр Папа Может Российский  50% 200гр    Останкино</v>
          </cell>
          <cell r="D379">
            <v>902</v>
          </cell>
          <cell r="F379">
            <v>902</v>
          </cell>
        </row>
        <row r="380">
          <cell r="A380" t="str">
            <v>Сыр Папа Может Российский  50% вес    Останкино</v>
          </cell>
          <cell r="D380">
            <v>114.5</v>
          </cell>
          <cell r="F380">
            <v>114.5</v>
          </cell>
        </row>
        <row r="381">
          <cell r="A381" t="str">
            <v>Сыр Папа Может Российский 50%, нарезка 125г  Останкино</v>
          </cell>
          <cell r="D381">
            <v>130</v>
          </cell>
          <cell r="F381">
            <v>130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125.4</v>
          </cell>
          <cell r="F382">
            <v>125.4</v>
          </cell>
        </row>
        <row r="383">
          <cell r="A383" t="str">
            <v>Сыр Папа Может Тильзитер   45% 200гр     Останкино</v>
          </cell>
          <cell r="D383">
            <v>470</v>
          </cell>
          <cell r="F383">
            <v>470</v>
          </cell>
        </row>
        <row r="384">
          <cell r="A384" t="str">
            <v>Сыр Папа Может Тильзитер   45% вес      Останкино</v>
          </cell>
          <cell r="D384">
            <v>115</v>
          </cell>
          <cell r="F384">
            <v>115</v>
          </cell>
        </row>
        <row r="385">
          <cell r="A385" t="str">
            <v>Сыр Папа Может Тильзитер 50%, нарезка 125г  Останкино</v>
          </cell>
          <cell r="D385">
            <v>14</v>
          </cell>
          <cell r="F385">
            <v>14</v>
          </cell>
        </row>
        <row r="386">
          <cell r="A386" t="str">
            <v>Сыр Папа Может Эдам 45% вес (=3,5кг)  Останкино</v>
          </cell>
          <cell r="D386">
            <v>10.5</v>
          </cell>
          <cell r="F386">
            <v>10.5</v>
          </cell>
        </row>
        <row r="387">
          <cell r="A387" t="str">
            <v>Сыр Плавл. Сливочный 55% 190гр  Останкино</v>
          </cell>
          <cell r="D387">
            <v>43</v>
          </cell>
          <cell r="F387">
            <v>43</v>
          </cell>
        </row>
        <row r="388">
          <cell r="A388" t="str">
            <v>Сыч/Прод Коровино Российский 50% 200г НОВАЯ СЗМЖ  ОСТАНКИНО</v>
          </cell>
          <cell r="D388">
            <v>111</v>
          </cell>
          <cell r="F388">
            <v>111</v>
          </cell>
        </row>
        <row r="389">
          <cell r="A389" t="str">
            <v>Сыч/Прод Коровино Российский Оригин 50% ВЕС НОВАЯ (5 кг)  ОСТАНКИНО</v>
          </cell>
          <cell r="D389">
            <v>230</v>
          </cell>
          <cell r="F389">
            <v>230</v>
          </cell>
        </row>
        <row r="390">
          <cell r="A390" t="str">
            <v>Сыч/Прод Коровино Тильзитер 50% 200г НОВАЯ СЗМЖ  ОСТАНКИНО</v>
          </cell>
          <cell r="D390">
            <v>171</v>
          </cell>
          <cell r="F390">
            <v>171</v>
          </cell>
        </row>
        <row r="391">
          <cell r="A391" t="str">
            <v>Сыч/Прод Коровино Тильзитер Оригин 50% ВЕС НОВАЯ (5 кг брус) СЗМЖ  ОСТАНКИНО</v>
          </cell>
          <cell r="D391">
            <v>240</v>
          </cell>
          <cell r="F391">
            <v>240</v>
          </cell>
        </row>
        <row r="392">
          <cell r="A392" t="str">
            <v>Торо Неро с/в "Эликатессе" 140 гр.шт.  СПК</v>
          </cell>
          <cell r="D392">
            <v>66</v>
          </cell>
          <cell r="F392">
            <v>66</v>
          </cell>
        </row>
        <row r="393">
          <cell r="A393" t="str">
            <v>Уши свиные копченые к пиву 0,15кг нар. д/ф шт.  СПК</v>
          </cell>
          <cell r="D393">
            <v>86</v>
          </cell>
          <cell r="F393">
            <v>86</v>
          </cell>
        </row>
        <row r="394">
          <cell r="A394" t="str">
            <v>Фестивальная с/к 0,10 кг.шт. нарезка (лоток с ср.защ.атм.)  СПК</v>
          </cell>
          <cell r="D394">
            <v>279</v>
          </cell>
          <cell r="F394">
            <v>279</v>
          </cell>
        </row>
        <row r="395">
          <cell r="A395" t="str">
            <v>Фестивальная с/к 0,235 кг.шт.  СПК</v>
          </cell>
          <cell r="D395">
            <v>713</v>
          </cell>
          <cell r="F395">
            <v>713</v>
          </cell>
        </row>
        <row r="396">
          <cell r="A396" t="str">
            <v>Фрай-пицца с ветчиной и грибами 3,0 кг. ВЕС.  ПОКОМ</v>
          </cell>
          <cell r="F396">
            <v>3</v>
          </cell>
        </row>
        <row r="397">
          <cell r="A397" t="str">
            <v>Фуэт с/в "Эликатессе" 160 гр.шт.  СПК</v>
          </cell>
          <cell r="D397">
            <v>107</v>
          </cell>
          <cell r="F397">
            <v>107</v>
          </cell>
        </row>
        <row r="398">
          <cell r="A398" t="str">
            <v>Хинкали Классические хинкали ВЕС,  ПОКОМ</v>
          </cell>
          <cell r="F398">
            <v>80.5</v>
          </cell>
        </row>
        <row r="399">
          <cell r="A399" t="str">
            <v>Хотстеры ТМ Горячая штучка ТС Хотстеры 0,25 кг зам  ПОКОМ</v>
          </cell>
          <cell r="D399">
            <v>553</v>
          </cell>
          <cell r="F399">
            <v>1937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</v>
          </cell>
          <cell r="F400">
            <v>109</v>
          </cell>
        </row>
        <row r="401">
          <cell r="A401" t="str">
            <v>Хрустящие крылышки ТМ Горячая штучка 0,3 кг зам  ПОКОМ</v>
          </cell>
          <cell r="D401">
            <v>1</v>
          </cell>
          <cell r="F401">
            <v>144</v>
          </cell>
        </row>
        <row r="402">
          <cell r="A402" t="str">
            <v>Хрустящие крылышки. В панировке куриные жареные.ВЕС  ПОКОМ</v>
          </cell>
          <cell r="F402">
            <v>12.6</v>
          </cell>
        </row>
        <row r="403">
          <cell r="A403" t="str">
            <v>Чебупай сочное яблоко ТМ Горячая штучка 0,2 кг зам.  ПОКОМ</v>
          </cell>
          <cell r="F403">
            <v>79</v>
          </cell>
        </row>
        <row r="404">
          <cell r="A404" t="str">
            <v>Чебупай спелая вишня ТМ Горячая штучка 0,2 кг зам.  ПОКОМ</v>
          </cell>
          <cell r="F404">
            <v>217</v>
          </cell>
        </row>
        <row r="405">
          <cell r="A405" t="str">
            <v>Чебупели Курочка гриль ТМ Горячая штучка, 0,3 кг зам  ПОКОМ</v>
          </cell>
          <cell r="D405">
            <v>3</v>
          </cell>
          <cell r="F405">
            <v>649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881</v>
          </cell>
          <cell r="F406">
            <v>2595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2141</v>
          </cell>
          <cell r="F407">
            <v>3969</v>
          </cell>
        </row>
        <row r="408">
          <cell r="A408" t="str">
            <v>Чебуреки Мясные вес 2,7  ПОКОМ</v>
          </cell>
          <cell r="F408">
            <v>180.9</v>
          </cell>
        </row>
        <row r="409">
          <cell r="A409" t="str">
            <v>Чебуреки с мясом, грибами и картофелем. ВЕС  ПОКОМ</v>
          </cell>
          <cell r="F409">
            <v>13.4</v>
          </cell>
        </row>
        <row r="410">
          <cell r="A410" t="str">
            <v>Чебуреки сочные, ВЕС, куриные жарен. зам  ПОКОМ</v>
          </cell>
          <cell r="F410">
            <v>548.50300000000004</v>
          </cell>
        </row>
        <row r="411">
          <cell r="A411" t="str">
            <v>Чоризо с/к "Эликатессе" 0,20 кг.шт.  СПК</v>
          </cell>
          <cell r="D411">
            <v>1</v>
          </cell>
          <cell r="F411">
            <v>1</v>
          </cell>
        </row>
        <row r="412">
          <cell r="A412" t="str">
            <v>ШЕЙКА С/К НАРЕЗ. 95ГР МГА МЯСН.ПРОД.КАТ.А ЧК  Клин</v>
          </cell>
          <cell r="D412">
            <v>27</v>
          </cell>
          <cell r="F412">
            <v>27</v>
          </cell>
        </row>
        <row r="413">
          <cell r="A413" t="str">
            <v>Шпикачки Русские (черева) (в ср.защ.атм.) "Высокий вкус"  СПК</v>
          </cell>
          <cell r="D413">
            <v>111</v>
          </cell>
          <cell r="F413">
            <v>111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257</v>
          </cell>
          <cell r="F414">
            <v>257</v>
          </cell>
        </row>
        <row r="415">
          <cell r="A415" t="str">
            <v>Юбилейная с/к 0,10 кг.шт. нарезка (лоток с ср.защ.атм.)  СПК</v>
          </cell>
          <cell r="D415">
            <v>91</v>
          </cell>
          <cell r="F415">
            <v>91</v>
          </cell>
        </row>
        <row r="416">
          <cell r="A416" t="str">
            <v>Юбилейная с/к 0,235 кг.шт.  СПК</v>
          </cell>
          <cell r="D416">
            <v>1372</v>
          </cell>
          <cell r="F416">
            <v>1372</v>
          </cell>
        </row>
        <row r="417">
          <cell r="A417" t="str">
            <v>Итого</v>
          </cell>
          <cell r="D417">
            <v>135097.05100000001</v>
          </cell>
          <cell r="F417">
            <v>293375.33899999998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31.08.2023 - 31.08.2023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12.092000000000001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13.506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45.616999999999997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73.745999999999995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137.386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51.469000000000001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75</v>
          </cell>
        </row>
        <row r="15">
          <cell r="A15" t="str">
            <v xml:space="preserve"> 022  Колбаса Вязанка со шпиком, вектор 0,5кг, ПОКОМ</v>
          </cell>
          <cell r="D15">
            <v>51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432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514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53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36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-4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-3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69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39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38</v>
          </cell>
        </row>
        <row r="27">
          <cell r="A27" t="str">
            <v xml:space="preserve"> 068  Колбаса Особая ТМ Особый рецепт, 0,5 кг, ПОКОМ</v>
          </cell>
          <cell r="D27">
            <v>16</v>
          </cell>
        </row>
        <row r="28">
          <cell r="A28" t="str">
            <v xml:space="preserve"> 073  Колбаса Салями Баварушка зернистая, в/у 0.35 кг срез, ТМ Стародворье ПОКОМ</v>
          </cell>
          <cell r="D28">
            <v>-2</v>
          </cell>
        </row>
        <row r="29">
          <cell r="A29" t="str">
            <v xml:space="preserve"> 079  Колбаса Сервелат Кремлевский,  0.35 кг, ПОКОМ</v>
          </cell>
          <cell r="D29">
            <v>14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199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468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106</v>
          </cell>
        </row>
        <row r="33">
          <cell r="A33" t="str">
            <v xml:space="preserve"> 092  Сосиски Баварские с сыром,  0.42кг,ПОКОМ</v>
          </cell>
          <cell r="D33">
            <v>294</v>
          </cell>
        </row>
        <row r="34">
          <cell r="A34" t="str">
            <v xml:space="preserve"> 096  Сосиски Баварские,  0.42кг,ПОКОМ</v>
          </cell>
          <cell r="D34">
            <v>1131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171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50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136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122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24.641999999999999</v>
          </cell>
        </row>
        <row r="40">
          <cell r="A40" t="str">
            <v xml:space="preserve"> 201  Ветчина Нежная ТМ Особый рецепт, (2,5кг), ПОКОМ</v>
          </cell>
          <cell r="D40">
            <v>892.34299999999996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52.524999999999999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117.884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42.917999999999999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1625.537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70.569000000000003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16.550999999999998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49.35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572.25400000000002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850.69200000000001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32.143000000000001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25.106000000000002</v>
          </cell>
        </row>
        <row r="52">
          <cell r="A52" t="str">
            <v xml:space="preserve"> 240  Колбаса Салями охотничья, ВЕС. ПОКОМ</v>
          </cell>
          <cell r="D52">
            <v>1.091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88.725999999999999</v>
          </cell>
        </row>
        <row r="54">
          <cell r="A54" t="str">
            <v xml:space="preserve"> 243  Колбаса Сервелат Зернистый, ВЕС.  ПОКОМ</v>
          </cell>
          <cell r="D54">
            <v>9.6790000000000003</v>
          </cell>
        </row>
        <row r="55">
          <cell r="A55" t="str">
            <v xml:space="preserve"> 247  Сардельки Нежные, ВЕС.  ПОКОМ</v>
          </cell>
          <cell r="D55">
            <v>30.391999999999999</v>
          </cell>
        </row>
        <row r="56">
          <cell r="A56" t="str">
            <v xml:space="preserve"> 248  Сардельки Сочные ТМ Особый рецепт,   ПОКОМ</v>
          </cell>
          <cell r="D56">
            <v>43.378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219.89599999999999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13.66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26.471</v>
          </cell>
        </row>
        <row r="60">
          <cell r="A60" t="str">
            <v xml:space="preserve"> 263  Шпикачки Стародворские, ВЕС.  ПОКОМ</v>
          </cell>
          <cell r="D60">
            <v>15.241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14.936999999999999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50.261000000000003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44.819000000000003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207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816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337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60.177999999999997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13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212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16.481999999999999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842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1100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10.01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13.234999999999999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213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278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239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28.454999999999998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16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93.796000000000006</v>
          </cell>
        </row>
        <row r="82">
          <cell r="A82" t="str">
            <v xml:space="preserve"> 316  Колбаса Нежная ТМ Зареченские ВЕС  ПОКОМ</v>
          </cell>
          <cell r="D82">
            <v>48.997999999999998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1.5209999999999999</v>
          </cell>
        </row>
        <row r="84">
          <cell r="A84" t="str">
            <v xml:space="preserve"> 318  Сосиски Датские ТМ Зареченские, ВЕС  ПОКОМ</v>
          </cell>
          <cell r="D84">
            <v>218.142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583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543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124</v>
          </cell>
        </row>
        <row r="88">
          <cell r="A88" t="str">
            <v xml:space="preserve"> 327  Сосиски Сочинки с сыром ТМ Стародворье, ВЕС ПОКОМ</v>
          </cell>
          <cell r="D88">
            <v>3.9580000000000002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108.985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0.99299999999999999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35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1.34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219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169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57.149000000000001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57.985999999999997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109.247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86.031000000000006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9.8770000000000007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5.0410000000000004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11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4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54.499000000000002</v>
          </cell>
        </row>
        <row r="105">
          <cell r="A105" t="str">
            <v xml:space="preserve"> 366 Колбаса Филейбургская зернистая 0,03 кг с/к нарезка. ТМ Баварушка  ПОКОМ</v>
          </cell>
          <cell r="D105">
            <v>2</v>
          </cell>
        </row>
        <row r="106">
          <cell r="A106" t="str">
            <v xml:space="preserve"> 367 Колбаса Балыкбургская с мраморным балыком и кориандра. 0,03кг нарезка ТМ Баварушка  ПОКОМ</v>
          </cell>
          <cell r="D106">
            <v>3</v>
          </cell>
        </row>
        <row r="107">
          <cell r="A107" t="str">
            <v xml:space="preserve"> 372  Ветчина Сочинка ТМ Стародворье. ВЕС ПОКОМ</v>
          </cell>
          <cell r="D107">
            <v>5.3860000000000001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9.6639999999999997</v>
          </cell>
        </row>
        <row r="109">
          <cell r="A109" t="str">
            <v>3215 ВЕТЧ.МЯСНАЯ Папа может п/о 0.4кг 8шт.    ОСТАНКИНО</v>
          </cell>
          <cell r="D109">
            <v>60</v>
          </cell>
        </row>
        <row r="110">
          <cell r="A110" t="str">
            <v>3678 СОЧНЫЕ сос п/о мгс 2*2     ОСТАНКИНО</v>
          </cell>
          <cell r="D110">
            <v>266.06299999999999</v>
          </cell>
        </row>
        <row r="111">
          <cell r="A111" t="str">
            <v>3717 СОЧНЫЕ сос п/о мгс 1*6 ОСТАНКИНО</v>
          </cell>
          <cell r="D111">
            <v>250.12299999999999</v>
          </cell>
        </row>
        <row r="112">
          <cell r="A112" t="str">
            <v>4063 МЯСНАЯ Папа может вар п/о_Л   ОСТАНКИНО</v>
          </cell>
          <cell r="D112">
            <v>240.33699999999999</v>
          </cell>
        </row>
        <row r="113">
          <cell r="A113" t="str">
            <v>4117 ЭКСТРА Папа может с/к в/у_Л   ОСТАНКИНО</v>
          </cell>
          <cell r="D113">
            <v>15.013</v>
          </cell>
        </row>
        <row r="114">
          <cell r="A114" t="str">
            <v>4574 Мясная со шпиком Папа может вар п/о ОСТАНКИНО</v>
          </cell>
          <cell r="D114">
            <v>27.279</v>
          </cell>
        </row>
        <row r="115">
          <cell r="A115" t="str">
            <v>4611 ВЕТЧ.ЛЮБИТЕЛЬСКАЯ п/о 0.4кг ОСТАНКИНО</v>
          </cell>
          <cell r="D115">
            <v>24</v>
          </cell>
        </row>
        <row r="116">
          <cell r="A116" t="str">
            <v>4614 ВЕТЧ.ЛЮБИТЕЛЬСКАЯ п/о _ ОСТАНКИНО</v>
          </cell>
          <cell r="D116">
            <v>37.220999999999997</v>
          </cell>
        </row>
        <row r="117">
          <cell r="A117" t="str">
            <v>4813 ФИЛЕЙНАЯ Папа может вар п/о_Л   ОСТАНКИНО</v>
          </cell>
          <cell r="D117">
            <v>68.162999999999997</v>
          </cell>
        </row>
        <row r="118">
          <cell r="A118" t="str">
            <v>4993 САЛЯМИ ИТАЛЬЯНСКАЯ с/к в/у 1/250*8_120c ОСТАНКИНО</v>
          </cell>
          <cell r="D118">
            <v>121</v>
          </cell>
        </row>
        <row r="119">
          <cell r="A119" t="str">
            <v>5246 ДОКТОРСКАЯ ПРЕМИУМ вар б/о мгс_30с ОСТАНКИНО</v>
          </cell>
          <cell r="D119">
            <v>2.9940000000000002</v>
          </cell>
        </row>
        <row r="120">
          <cell r="A120" t="str">
            <v>5336 ОСОБАЯ вар п/о  ОСТАНКИНО</v>
          </cell>
          <cell r="D120">
            <v>9.9469999999999992</v>
          </cell>
        </row>
        <row r="121">
          <cell r="A121" t="str">
            <v>5337 ОСОБАЯ СО ШПИКОМ вар п/о  ОСТАНКИНО</v>
          </cell>
          <cell r="D121">
            <v>8.09</v>
          </cell>
        </row>
        <row r="122">
          <cell r="A122" t="str">
            <v>5341 СЕРВЕЛАТ ОХОТНИЧИЙ в/к в/у  ОСТАНКИНО</v>
          </cell>
          <cell r="D122">
            <v>49.96</v>
          </cell>
        </row>
        <row r="123">
          <cell r="A123" t="str">
            <v>5483 ЭКСТРА Папа может с/к в/у 1/250 8шт.   ОСТАНКИНО</v>
          </cell>
          <cell r="D123">
            <v>152</v>
          </cell>
        </row>
        <row r="124">
          <cell r="A124" t="str">
            <v>5532 СОЧНЫЕ сос п/о мгс 0.45кг 10шт_45с   ОСТАНКИНО</v>
          </cell>
          <cell r="D124">
            <v>616</v>
          </cell>
        </row>
        <row r="125">
          <cell r="A125" t="str">
            <v>5544 Сервелат Финский в/к в/у_45с НОВАЯ ОСТАНКИНО</v>
          </cell>
          <cell r="D125">
            <v>91.421999999999997</v>
          </cell>
        </row>
        <row r="126">
          <cell r="A126" t="str">
            <v>5682 САЛЯМИ МЕЛКОЗЕРНЕНАЯ с/к в/у 1/120_60с   ОСТАНКИНО</v>
          </cell>
          <cell r="D126">
            <v>289</v>
          </cell>
        </row>
        <row r="127">
          <cell r="A127" t="str">
            <v>5706 АРОМАТНАЯ Папа может с/к в/у 1/250 8шт.  ОСТАНКИНО</v>
          </cell>
          <cell r="D127">
            <v>222</v>
          </cell>
        </row>
        <row r="128">
          <cell r="A128" t="str">
            <v>5708 ПОСОЛЬСКАЯ Папа может с/к в/у ОСТАНКИНО</v>
          </cell>
          <cell r="D128">
            <v>10.212999999999999</v>
          </cell>
        </row>
        <row r="129">
          <cell r="A129" t="str">
            <v>5818 МЯСНЫЕ Папа может сос п/о мгс 1*3_45с   ОСТАНКИНО</v>
          </cell>
          <cell r="D129">
            <v>40.746000000000002</v>
          </cell>
        </row>
        <row r="130">
          <cell r="A130" t="str">
            <v>5820 СЛИВОЧНЫЕ Папа может сос п/о мгс 2*2_45с   ОСТАНКИНО</v>
          </cell>
          <cell r="D130">
            <v>14.315</v>
          </cell>
        </row>
        <row r="131">
          <cell r="A131" t="str">
            <v>5851 ЭКСТРА Папа может вар п/о   ОСТАНКИНО</v>
          </cell>
          <cell r="D131">
            <v>84.01</v>
          </cell>
        </row>
        <row r="132">
          <cell r="A132" t="str">
            <v>5931 ОХОТНИЧЬЯ Папа может с/к в/у 1/220 8шт.   ОСТАНКИНО</v>
          </cell>
          <cell r="D132">
            <v>153</v>
          </cell>
        </row>
        <row r="133">
          <cell r="A133" t="str">
            <v>5992 ВРЕМЯ ОКРОШКИ Папа может вар п/о 0.4кг   ОСТАНКИНО</v>
          </cell>
          <cell r="D133">
            <v>9</v>
          </cell>
        </row>
        <row r="134">
          <cell r="A134" t="str">
            <v>5997 ОСОБАЯ Коровино вар п/о  ОСТАНКИНО</v>
          </cell>
          <cell r="D134">
            <v>10.906000000000001</v>
          </cell>
        </row>
        <row r="135">
          <cell r="A135" t="str">
            <v>6042 МОЛОЧНЫЕ К ЗАВТРАКУ сос п/о в/у 0.4кг   ОСТАНКИНО</v>
          </cell>
          <cell r="D135">
            <v>235</v>
          </cell>
        </row>
        <row r="136">
          <cell r="A136" t="str">
            <v>6062 МОЛОЧНЫЕ К ЗАВТРАКУ сос п/о мгс 2*2   ОСТАНКИНО</v>
          </cell>
          <cell r="D136">
            <v>12.409000000000001</v>
          </cell>
        </row>
        <row r="137">
          <cell r="A137" t="str">
            <v>6123 МОЛОЧНЫЕ КЛАССИЧЕСКИЕ ПМ сос п/о мгс 2*4   ОСТАНКИНО</v>
          </cell>
          <cell r="D137">
            <v>411.916</v>
          </cell>
        </row>
        <row r="138">
          <cell r="A138" t="str">
            <v>6279 КОРЕЙКА ПО-ОСТ.к/в в/с с/н в/у 1/150_45с  ОСТАНКИНО</v>
          </cell>
          <cell r="D138">
            <v>11</v>
          </cell>
        </row>
        <row r="139">
          <cell r="A139" t="str">
            <v>6281 СВИНИНА ДЕЛИКАТ. к/в мл/к в/у 0.3кг 45с  ОСТАНКИНО</v>
          </cell>
          <cell r="D139">
            <v>62</v>
          </cell>
        </row>
        <row r="140">
          <cell r="A140" t="str">
            <v>6297 ФИЛЕЙНЫЕ сос ц/о в/у 1/270 12шт_45с  ОСТАНКИНО</v>
          </cell>
          <cell r="D140">
            <v>297</v>
          </cell>
        </row>
        <row r="141">
          <cell r="A141" t="str">
            <v>6325 ДОКТОРСКАЯ ПРЕМИУМ вар п/о 0.4кг 8шт.  ОСТАНКИНО</v>
          </cell>
          <cell r="D141">
            <v>181</v>
          </cell>
        </row>
        <row r="142">
          <cell r="A142" t="str">
            <v>6333 МЯСНАЯ Папа может вар п/о 0.4кг 8шт.  ОСТАНКИНО</v>
          </cell>
          <cell r="D142">
            <v>891</v>
          </cell>
        </row>
        <row r="143">
          <cell r="A143" t="str">
            <v>6348 ФИЛЕЙНАЯ Папа может вар п/о 0,4кг 8шт.  ОСТАНКИНО</v>
          </cell>
          <cell r="D143">
            <v>506</v>
          </cell>
        </row>
        <row r="144">
          <cell r="A144" t="str">
            <v>6353 ЭКСТРА Папа может вар п/о 0.4кг 8шт.  ОСТАНКИНО</v>
          </cell>
          <cell r="D144">
            <v>355</v>
          </cell>
        </row>
        <row r="145">
          <cell r="A145" t="str">
            <v>6392 ФИЛЕЙНАЯ Папа может вар п/о 0.4кг. ОСТАНКИНО</v>
          </cell>
          <cell r="D145">
            <v>116</v>
          </cell>
        </row>
        <row r="146">
          <cell r="A146" t="str">
            <v>6397 БОЯNСКАЯ Папа может п/к в/у 0.28кг 8шт.  ОСТАНКИНО</v>
          </cell>
          <cell r="D146">
            <v>365</v>
          </cell>
        </row>
        <row r="147">
          <cell r="A147" t="str">
            <v>6400 ВЕНСКАЯ САЛЯМИ п/к в/у 0.28кг 8шт.  ОСТАНКИНО</v>
          </cell>
          <cell r="D147">
            <v>2</v>
          </cell>
        </row>
        <row r="148">
          <cell r="A148" t="str">
            <v>6415 БАЛЫКОВАЯ Коровино п/к в/у 0.84кг 6шт.  ОСТАНКИНО</v>
          </cell>
          <cell r="D148">
            <v>100</v>
          </cell>
        </row>
        <row r="149">
          <cell r="A149" t="str">
            <v>6427 КЛАССИЧЕСКАЯ ПМ вар п/о 0.35кг 8шт. ОСТАНКИНО</v>
          </cell>
          <cell r="D149">
            <v>131</v>
          </cell>
        </row>
        <row r="150">
          <cell r="A150" t="str">
            <v>6438 БОГАТЫРСКИЕ Папа Может сос п/о в/у 0,3кг  ОСТАНКИНО</v>
          </cell>
          <cell r="D150">
            <v>218</v>
          </cell>
        </row>
        <row r="151">
          <cell r="A151" t="str">
            <v>6439 ХОТ-ДОГ Папа может сос п/о мгс 0.38кг  ОСТАНКИНО</v>
          </cell>
          <cell r="D151">
            <v>50</v>
          </cell>
        </row>
        <row r="152">
          <cell r="A152" t="str">
            <v>6448 СВИНИНА МАДЕРА с/к с/н в/у 1/100 10шт.   ОСТАНКИНО</v>
          </cell>
          <cell r="D152">
            <v>40</v>
          </cell>
        </row>
        <row r="153">
          <cell r="A153" t="str">
            <v>6450 БЕКОН с/к с/н в/у 1/100 10шт.  ОСТАНКИНО</v>
          </cell>
          <cell r="D153">
            <v>73</v>
          </cell>
        </row>
        <row r="154">
          <cell r="A154" t="str">
            <v>6453 ЭКСТРА Папа может с/к с/н в/у 1/100 14шт.   ОСТАНКИНО</v>
          </cell>
          <cell r="D154">
            <v>317</v>
          </cell>
        </row>
        <row r="155">
          <cell r="A155" t="str">
            <v>6454 АРОМАТНАЯ с/к с/н в/у 1/100 14шт.  ОСТАНКИНО</v>
          </cell>
          <cell r="D155">
            <v>249</v>
          </cell>
        </row>
        <row r="156">
          <cell r="A156" t="str">
            <v>6461 СОЧНЫЙ ГРИЛЬ ПМ сос п/о мгс 1*6  ОСТАНКИНО</v>
          </cell>
          <cell r="D156">
            <v>8.39</v>
          </cell>
        </row>
        <row r="157">
          <cell r="A157" t="str">
            <v>6475 С СЫРОМ Папа может сос ц/о мгс 0.4кг6шт  ОСТАНКИНО</v>
          </cell>
          <cell r="D157">
            <v>95</v>
          </cell>
        </row>
        <row r="158">
          <cell r="A158" t="str">
            <v>6509 СЕРВЕЛАТ ФИНСКИЙ ПМ в/к в/у 0,35кг 8шт.  ОСТАНКИНО</v>
          </cell>
          <cell r="D158">
            <v>1</v>
          </cell>
        </row>
        <row r="159">
          <cell r="A159" t="str">
            <v>6517 БОГАТЫРСКИЕ Папа Может сос п/о 1*6  ОСТАНКИНО</v>
          </cell>
          <cell r="D159">
            <v>9.4559999999999995</v>
          </cell>
        </row>
        <row r="160">
          <cell r="A160" t="str">
            <v>6527 ШПИКАЧКИ СОЧНЫЕ ПМ сар б/о мгс 1*3 45с ОСТАНКИНО</v>
          </cell>
          <cell r="D160">
            <v>85.27</v>
          </cell>
        </row>
        <row r="161">
          <cell r="A161" t="str">
            <v>6534 СЕРВЕЛАТ ФИНСКИЙ СН в/к п/о 0.35кг 8шт  ОСТАНКИНО</v>
          </cell>
          <cell r="D161">
            <v>7</v>
          </cell>
        </row>
        <row r="162">
          <cell r="A162" t="str">
            <v>6535 СЕРВЕЛАТ ОРЕХОВЫЙ СН в/к п/о 0,35кг 8шт.  ОСТАНКИНО</v>
          </cell>
          <cell r="D162">
            <v>3</v>
          </cell>
        </row>
        <row r="163">
          <cell r="A163" t="str">
            <v>6562 СЕРВЕЛАТ КАРЕЛЬСКИЙ СН в/к в/у 0,28кг  ОСТАНКИНО</v>
          </cell>
          <cell r="D163">
            <v>79</v>
          </cell>
        </row>
        <row r="164">
          <cell r="A164" t="str">
            <v>6563 СЛИВОЧНЫЕ СН сос п/о мгс 1*6  ОСТАНКИНО</v>
          </cell>
          <cell r="D164">
            <v>15.555</v>
          </cell>
        </row>
        <row r="165">
          <cell r="A165" t="str">
            <v>6564 СЕРВЕЛАТ ОРЕХОВЫЙ ПМ в/к в/у 0.31кг 8шт.  ОСТАНКИНО</v>
          </cell>
          <cell r="D165">
            <v>3</v>
          </cell>
        </row>
        <row r="166">
          <cell r="A166" t="str">
            <v>6566 СЕРВЕЛАТ С БЕЛ.ГРИБАМИ в/к в/у 0,31кг  ОСТАНКИНО</v>
          </cell>
          <cell r="D166">
            <v>31</v>
          </cell>
        </row>
        <row r="167">
          <cell r="A167" t="str">
            <v>6589 МОЛОЧНЫЕ ГОСТ СН сос п/о мгс 0.41кг 10шт  ОСТАНКИНО</v>
          </cell>
          <cell r="D167">
            <v>18</v>
          </cell>
        </row>
        <row r="168">
          <cell r="A168" t="str">
            <v>6590 СЛИВОЧНЫЕ СН сос п/о мгс 0.41кг 10шт.  ОСТАНКИНО</v>
          </cell>
          <cell r="D168">
            <v>101</v>
          </cell>
        </row>
        <row r="169">
          <cell r="A169" t="str">
            <v>6592 ДОКТОРСКАЯ СН вар п/о  ОСТАНКИНО</v>
          </cell>
          <cell r="D169">
            <v>17.611000000000001</v>
          </cell>
        </row>
        <row r="170">
          <cell r="A170" t="str">
            <v>6593 ДОКТОРСКАЯ СН вар п/о 0.45кг 8шт.  ОСТАНКИНО</v>
          </cell>
          <cell r="D170">
            <v>46</v>
          </cell>
        </row>
        <row r="171">
          <cell r="A171" t="str">
            <v>6594 МОЛОЧНАЯ СН вар п/о  ОСТАНКИНО</v>
          </cell>
          <cell r="D171">
            <v>28.728000000000002</v>
          </cell>
        </row>
        <row r="172">
          <cell r="A172" t="str">
            <v>6595 МОЛОЧНАЯ СН вар п/о 0.45кг 8шт.  ОСТАНКИНО</v>
          </cell>
          <cell r="D172">
            <v>54</v>
          </cell>
        </row>
        <row r="173">
          <cell r="A173" t="str">
            <v>6597 РУССКАЯ СН вар п/о 0.45кг 8шт.  ОСТАНКИНО</v>
          </cell>
          <cell r="D173">
            <v>5</v>
          </cell>
        </row>
        <row r="174">
          <cell r="A174" t="str">
            <v>6601 ГОВЯЖЬИ СН сос п/о мгс 1*6  ОСТАНКИНО</v>
          </cell>
          <cell r="D174">
            <v>40.228999999999999</v>
          </cell>
        </row>
        <row r="175">
          <cell r="A175" t="str">
            <v>6606 СЫТНЫЕ Папа может сар б/о мгс 1*3 45с  ОСТАНКИНО</v>
          </cell>
          <cell r="D175">
            <v>27.834</v>
          </cell>
        </row>
        <row r="176">
          <cell r="A176" t="str">
            <v>6636 БАЛЫКОВАЯ СН в/к п/о 0,35кг 8шт  ОСТАНКИНО</v>
          </cell>
          <cell r="D176">
            <v>4</v>
          </cell>
        </row>
        <row r="177">
          <cell r="A177" t="str">
            <v>6641 СЛИВОЧНЫЕ ПМ сос п/о мгс 0,41кг 10шт.  ОСТАНКИНО</v>
          </cell>
          <cell r="D177">
            <v>168</v>
          </cell>
        </row>
        <row r="178">
          <cell r="A178" t="str">
            <v>6642 СОЧНЫЙ ГРИЛЬ ПМ сос п/о мгс 0,41кг 8шт.  ОСТАНКИНО</v>
          </cell>
          <cell r="D178">
            <v>179</v>
          </cell>
        </row>
        <row r="179">
          <cell r="A179" t="str">
            <v>6646 СОСИСКА.РУ сос ц/о в/у 1/300 8шт.  ОСТАНКИНО</v>
          </cell>
          <cell r="D179">
            <v>12</v>
          </cell>
        </row>
        <row r="180">
          <cell r="A180" t="str">
            <v>6648 СОЧНЫЕ Папа может сар п/о мгс 1*3  ОСТАНКИНО</v>
          </cell>
          <cell r="D180">
            <v>24.236999999999998</v>
          </cell>
        </row>
        <row r="181">
          <cell r="A181" t="str">
            <v>6650 СОЧНЫЕ С СЫРОМ ПМ сар п/о мгс 1*3  ОСТАНКИНО</v>
          </cell>
          <cell r="D181">
            <v>14.901</v>
          </cell>
        </row>
        <row r="182">
          <cell r="A182" t="str">
            <v>6652 ШПИКАЧКИ СОЧНЫЕ С БЕКОНОМ п/о мгс 1*3  ОСТАНКИНО</v>
          </cell>
          <cell r="D182">
            <v>8.4779999999999998</v>
          </cell>
        </row>
        <row r="183">
          <cell r="A183" t="str">
            <v>6658 АРОМАТНАЯ С ЧЕСНОЧКОМ СН в/к мтс 0.330кг  ОСТАНКИНО</v>
          </cell>
          <cell r="D183">
            <v>13</v>
          </cell>
        </row>
        <row r="184">
          <cell r="A184" t="str">
            <v>6669 ВЕНСКАЯ САЛЯМИ п/к в/у 0.28кг 8шт  ОСТАНКИНО</v>
          </cell>
          <cell r="D184">
            <v>95</v>
          </cell>
        </row>
        <row r="185">
          <cell r="A185" t="str">
            <v>6683 СЕРВЕЛАТ ЗЕРНИСТЫЙ ПМ в/к в/у 0,35кг  ОСТАНКИНО</v>
          </cell>
          <cell r="D185">
            <v>609</v>
          </cell>
        </row>
        <row r="186">
          <cell r="A186" t="str">
            <v>6684 СЕРВЕЛАТ КАРЕЛЬСКИЙ ПМ в/к в/у 0.28кг  ОСТАНКИНО</v>
          </cell>
          <cell r="D186">
            <v>557</v>
          </cell>
        </row>
        <row r="187">
          <cell r="A187" t="str">
            <v>6689 СЕРВЕЛАТ ОХОТНИЧИЙ ПМ в/к в/у 0,35кг 8шт  ОСТАНКИНО</v>
          </cell>
          <cell r="D187">
            <v>498</v>
          </cell>
        </row>
        <row r="188">
          <cell r="A188" t="str">
            <v>6692 СЕРВЕЛАТ ПРИМА в/к в/у 0.28кг 8шт.  ОСТАНКИНО</v>
          </cell>
          <cell r="D188">
            <v>196</v>
          </cell>
        </row>
        <row r="189">
          <cell r="A189" t="str">
            <v>6697 СЕРВЕЛАТ ФИНСКИЙ ПМ в/к в/у 0,35кг 8шт.  ОСТАНКИНО</v>
          </cell>
          <cell r="D189">
            <v>582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31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73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D192">
            <v>88</v>
          </cell>
        </row>
        <row r="193">
          <cell r="A193" t="str">
            <v>БОНУС_Колбаса вареная Филейская ТМ Вязанка. ВЕС  ПОКОМ</v>
          </cell>
          <cell r="D193">
            <v>66.177999999999997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D194">
            <v>62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D195">
            <v>32.402999999999999</v>
          </cell>
        </row>
        <row r="196">
          <cell r="A196" t="str">
            <v>БОНУС_Мини-сосиски в тесте "Фрайпики" 1,8кг ВЕС,  ПОКОМ</v>
          </cell>
          <cell r="D196">
            <v>46.8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73</v>
          </cell>
        </row>
        <row r="198">
          <cell r="A198" t="str">
            <v>БОНУС_Сосиски Баварские,  0.42кг,ПОКОМ</v>
          </cell>
          <cell r="D198">
            <v>200</v>
          </cell>
        </row>
        <row r="199">
          <cell r="A199" t="str">
            <v>Бутербродная вареная 0,47 кг шт.  СПК</v>
          </cell>
          <cell r="D199">
            <v>9</v>
          </cell>
        </row>
        <row r="200">
          <cell r="A200" t="str">
            <v>Вареники замороженные "Благолепные" с картофелем и грибами. ВЕС  ПОКОМ</v>
          </cell>
          <cell r="D200">
            <v>10</v>
          </cell>
        </row>
        <row r="201">
          <cell r="A201" t="str">
            <v>Вацлавская вареная 400 гр.шт.  СПК</v>
          </cell>
          <cell r="D201">
            <v>1</v>
          </cell>
        </row>
        <row r="202">
          <cell r="A202" t="str">
            <v>Вацлавская п/к (черева) 390 гр.шт. термоус.пак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47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174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240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41</v>
          </cell>
        </row>
        <row r="207">
          <cell r="A207" t="str">
            <v>Дельгаро с/в "Эликатессе" 140 гр.шт.  СПК</v>
          </cell>
          <cell r="D207">
            <v>16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31</v>
          </cell>
        </row>
        <row r="209">
          <cell r="A209" t="str">
            <v>Докторская вареная в/с 0,47 кг шт.  СПК</v>
          </cell>
        </row>
        <row r="210">
          <cell r="A210" t="str">
            <v>Докторская вареная термоус.пак. "Высокий вкус"  СПК</v>
          </cell>
          <cell r="D210">
            <v>4.0640000000000001</v>
          </cell>
        </row>
        <row r="211">
          <cell r="A211" t="str">
            <v>Домашняя п/к "Сибирский стандарт" (черева) (в ср.защ.атм.)  СПК</v>
          </cell>
          <cell r="D211">
            <v>31.251000000000001</v>
          </cell>
        </row>
        <row r="212">
          <cell r="A212" t="str">
            <v>Жар-боллы с курочкой и сыром, ВЕС  ПОКОМ</v>
          </cell>
          <cell r="D212">
            <v>51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7.4</v>
          </cell>
        </row>
        <row r="214">
          <cell r="A214" t="str">
            <v>Жар-ладушки с мясом, картофелем и грибами. ВЕС  ПОКОМ</v>
          </cell>
          <cell r="D214">
            <v>29.6</v>
          </cell>
        </row>
        <row r="215">
          <cell r="A215" t="str">
            <v>Жар-ладушки с мясом. ВЕС  ПОКОМ</v>
          </cell>
          <cell r="D215">
            <v>81.400000000000006</v>
          </cell>
        </row>
        <row r="216">
          <cell r="A216" t="str">
            <v>Жар-ладушки с яблоком и грушей, ВЕС  ПОКОМ</v>
          </cell>
          <cell r="D216">
            <v>29.6</v>
          </cell>
        </row>
        <row r="217">
          <cell r="A217" t="str">
            <v>Карбонад Юбилейный термоус.пак.  СПК</v>
          </cell>
          <cell r="D217">
            <v>0.81200000000000006</v>
          </cell>
        </row>
        <row r="218">
          <cell r="A218" t="str">
            <v>Классика с/к 235 гр.шт. "Высокий вкус"  СПК</v>
          </cell>
          <cell r="D218">
            <v>20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261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427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189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105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93</v>
          </cell>
        </row>
        <row r="224">
          <cell r="A224" t="str">
            <v>Ла Фаворте с/в "Эликатессе" 140 гр.шт.  СПК</v>
          </cell>
          <cell r="D224">
            <v>10</v>
          </cell>
        </row>
        <row r="225">
          <cell r="A225" t="str">
            <v>Ливерная Печеночная "Просто выгодно" 0,3 кг.шт.  СПК</v>
          </cell>
          <cell r="D225">
            <v>16</v>
          </cell>
        </row>
        <row r="226">
          <cell r="A226" t="str">
            <v>Любительская вареная термоус.пак. "Высокий вкус"  СПК</v>
          </cell>
          <cell r="D226">
            <v>10.805</v>
          </cell>
        </row>
        <row r="227">
          <cell r="A227" t="str">
            <v>Мини-сосиски в тесте "Фрайпики" 1,8кг ВЕС,  ПОКОМ</v>
          </cell>
          <cell r="D227">
            <v>25.2</v>
          </cell>
        </row>
        <row r="228">
          <cell r="A228" t="str">
            <v>Мини-сосиски в тесте "Фрайпики" 3,7кг ВЕС,  ПОКОМ</v>
          </cell>
          <cell r="D228">
            <v>44.4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194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154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175</v>
          </cell>
        </row>
        <row r="232">
          <cell r="A232" t="str">
            <v>Наггетсы хрустящие п/ф ВЕС ПОКОМ</v>
          </cell>
          <cell r="D232">
            <v>66</v>
          </cell>
        </row>
        <row r="233">
          <cell r="A233" t="str">
            <v>Оригинальная с перцем с/к  СПК</v>
          </cell>
          <cell r="D233">
            <v>113.14</v>
          </cell>
        </row>
        <row r="234">
          <cell r="A234" t="str">
            <v>Особая вареная  СПК</v>
          </cell>
          <cell r="D234">
            <v>2.3940000000000001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26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22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45</v>
          </cell>
        </row>
        <row r="238">
          <cell r="A238" t="str">
            <v>Пельмени Бигбули с мясом, Горячая штучка 0,9кг  ПОКОМ</v>
          </cell>
          <cell r="D238">
            <v>96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85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48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260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237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310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314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260</v>
          </cell>
        </row>
        <row r="246">
          <cell r="A246" t="str">
            <v>Пельмени Быстромени сфера, ВЕС  ПОКОМ</v>
          </cell>
          <cell r="D246">
            <v>5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234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73</v>
          </cell>
        </row>
        <row r="250">
          <cell r="A250" t="str">
            <v>Пельмени Отборные с говядиной 0,9 кг НОВА ТМ Стародворье ТС Медвежье ушко  ПОКОМ</v>
          </cell>
          <cell r="D250">
            <v>6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6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60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174</v>
          </cell>
        </row>
        <row r="254">
          <cell r="A254" t="str">
            <v>Пельмени Сочные сфера 0,9 кг ТМ Стародворье ПОКОМ</v>
          </cell>
          <cell r="D254">
            <v>19</v>
          </cell>
        </row>
        <row r="255">
          <cell r="A255" t="str">
            <v>По-Австрийски с/к 260 гр.шт. "Высокий вкус"  СПК</v>
          </cell>
          <cell r="D255">
            <v>21</v>
          </cell>
        </row>
        <row r="256">
          <cell r="A256" t="str">
            <v>Покровская вареная 0,47 кг шт.  СПК</v>
          </cell>
          <cell r="D256">
            <v>7</v>
          </cell>
        </row>
        <row r="257">
          <cell r="A257" t="str">
            <v>Салями Трюфель с/в "Эликатессе" 0,16 кг.шт.  СПК</v>
          </cell>
          <cell r="D257">
            <v>8</v>
          </cell>
        </row>
        <row r="258">
          <cell r="A258" t="str">
            <v>Салями Финская с/к 235 гр.шт. "Высокий вкус"  СПК</v>
          </cell>
          <cell r="D258">
            <v>2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43.277000000000001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15.212999999999999</v>
          </cell>
        </row>
        <row r="261">
          <cell r="A261" t="str">
            <v>Сем.трад.Ливерная печеночная МП 300 г г/т (C)  ТАВР</v>
          </cell>
          <cell r="D261">
            <v>-1</v>
          </cell>
        </row>
        <row r="262">
          <cell r="A262" t="str">
            <v>Семейная с чесночком вареная (СПК+СКМ)  СПК</v>
          </cell>
          <cell r="D262">
            <v>55.442999999999998</v>
          </cell>
        </row>
        <row r="263">
          <cell r="A263" t="str">
            <v>Семейная с чесночком Экстра вареная  СПК</v>
          </cell>
          <cell r="D263">
            <v>6.9480000000000004</v>
          </cell>
        </row>
        <row r="264">
          <cell r="A264" t="str">
            <v>Семейная с чесночком Экстра вареная 0,5 кг.шт.  СПК</v>
          </cell>
          <cell r="D264">
            <v>2</v>
          </cell>
        </row>
        <row r="265">
          <cell r="A265" t="str">
            <v>Сервелат мелкозернистый в/к 0,5 кг.шт. термоус.пак. "Высокий вкус"  СПК</v>
          </cell>
        </row>
        <row r="266">
          <cell r="A266" t="str">
            <v>Сервелат Финский в/к 0,38 кг.шт. термофор.пак.  СПК</v>
          </cell>
          <cell r="D266">
            <v>9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3</v>
          </cell>
        </row>
        <row r="268">
          <cell r="A268" t="str">
            <v>Сибирская особая с/к 0,235 кг шт.  СПК</v>
          </cell>
          <cell r="D268">
            <v>43</v>
          </cell>
        </row>
        <row r="269">
          <cell r="A269" t="str">
            <v>Славянская п/к 0,38 кг шт.термофор.пак.  СПК</v>
          </cell>
          <cell r="D269">
            <v>2</v>
          </cell>
        </row>
        <row r="270">
          <cell r="A270" t="str">
            <v>Снеки  ЖАР-мени ВЕС. рубленые в тесте замор.  ПОКОМ</v>
          </cell>
          <cell r="D270">
            <v>44</v>
          </cell>
        </row>
        <row r="271">
          <cell r="A271" t="str">
            <v>Сосиски "Баварские" 0,36 кг.шт. вак.упак.  СПК</v>
          </cell>
          <cell r="D271">
            <v>7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148.482</v>
          </cell>
        </row>
        <row r="273">
          <cell r="A273" t="str">
            <v>Сосиски "Молочные" 0,36 кг.шт. вак.упак.  СПК</v>
          </cell>
          <cell r="D273">
            <v>14</v>
          </cell>
        </row>
        <row r="274">
          <cell r="A274" t="str">
            <v>Сосиски Мусульманские "Просто выгодно" (в ср.защ.атм.)  СПК</v>
          </cell>
          <cell r="D274">
            <v>11.268000000000001</v>
          </cell>
        </row>
        <row r="275">
          <cell r="A275" t="str">
            <v>Сосиски с сыром  Пармезан  МСП в/у 600 г г/т  ТАВР</v>
          </cell>
          <cell r="D275">
            <v>-4</v>
          </cell>
        </row>
        <row r="276">
          <cell r="A276" t="str">
            <v>Сосиски Хот-дог ВЕС (лоток с ср.защ.атм.)   СПК</v>
          </cell>
          <cell r="D276">
            <v>41.668999999999997</v>
          </cell>
        </row>
        <row r="277">
          <cell r="A277" t="str">
            <v>Торо Неро с/в "Эликатессе" 140 гр.шт.  СПК</v>
          </cell>
        </row>
        <row r="278">
          <cell r="A278" t="str">
            <v>Уши свиные копченые к пиву 0,15кг нар. д/ф шт.  СПК</v>
          </cell>
          <cell r="D278">
            <v>18</v>
          </cell>
        </row>
        <row r="279">
          <cell r="A279" t="str">
            <v>Фестивальная с/к 0,10 кг.шт. нарезка (лоток с ср.защ.атм.)  СПК</v>
          </cell>
          <cell r="D279">
            <v>32</v>
          </cell>
        </row>
        <row r="280">
          <cell r="A280" t="str">
            <v>Фестивальная с/к 0,235 кг.шт.  СПК</v>
          </cell>
          <cell r="D280">
            <v>107</v>
          </cell>
        </row>
        <row r="281">
          <cell r="A281" t="str">
            <v>Фуэт с/в "Эликатессе" 160 гр.шт.  СПК</v>
          </cell>
          <cell r="D281">
            <v>14</v>
          </cell>
        </row>
        <row r="282">
          <cell r="A282" t="str">
            <v>Хинкали Классические хинкали ВЕС,  ПОКОМ</v>
          </cell>
          <cell r="D282">
            <v>10</v>
          </cell>
        </row>
        <row r="283">
          <cell r="A283" t="str">
            <v>Хотстеры ТМ Горячая штучка ТС Хотстеры 0,25 кг зам  ПОКОМ</v>
          </cell>
          <cell r="D283">
            <v>129</v>
          </cell>
        </row>
        <row r="284">
          <cell r="A284" t="str">
            <v>Хрустящие крылышки ТМ Горячая штучка 0,3 кг зам  ПОКОМ</v>
          </cell>
          <cell r="D284">
            <v>27</v>
          </cell>
        </row>
        <row r="285">
          <cell r="A285" t="str">
            <v>Хрустящие крылышки. В панировке куриные жареные.ВЕС  ПОКОМ</v>
          </cell>
          <cell r="D285">
            <v>1.8</v>
          </cell>
        </row>
        <row r="286">
          <cell r="A286" t="str">
            <v>Чебупай сочное яблоко ТМ Горячая штучка 0,2 кг зам.  ПОКОМ</v>
          </cell>
          <cell r="D286">
            <v>8</v>
          </cell>
        </row>
        <row r="287">
          <cell r="A287" t="str">
            <v>Чебупай спелая вишня ТМ Горячая штучка 0,2 кг зам.  ПОКОМ</v>
          </cell>
          <cell r="D287">
            <v>22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274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297</v>
          </cell>
        </row>
        <row r="290">
          <cell r="A290" t="str">
            <v>Чебуреки Мясные вес 2,7  ПОКОМ</v>
          </cell>
          <cell r="D290">
            <v>48.6</v>
          </cell>
        </row>
        <row r="291">
          <cell r="A291" t="str">
            <v>Чебуреки с мясом, грибами и картофелем. ВЕС  ПОКОМ</v>
          </cell>
          <cell r="D291">
            <v>5.4</v>
          </cell>
        </row>
        <row r="292">
          <cell r="A292" t="str">
            <v>Чебуреки сочные, ВЕС, куриные жарен. зам  ПОКОМ</v>
          </cell>
          <cell r="D292">
            <v>105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18.481000000000002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13</v>
          </cell>
        </row>
        <row r="295">
          <cell r="A295" t="str">
            <v>Юбилейная с/к 0,10 кг.шт. нарезка (лоток с ср.защ.атм.)  СПК</v>
          </cell>
          <cell r="D295">
            <v>17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35262.697999999997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9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W43" sqref="W43"/>
    </sheetView>
  </sheetViews>
  <sheetFormatPr defaultColWidth="10.5" defaultRowHeight="11.45" customHeight="1" outlineLevelRow="1" x14ac:dyDescent="0.2"/>
  <cols>
    <col min="1" max="1" width="56.164062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.332031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6.6640625" style="5" customWidth="1"/>
    <col min="25" max="25" width="5.6640625" style="5" bestFit="1" customWidth="1"/>
    <col min="26" max="28" width="1" style="5" customWidth="1"/>
    <col min="29" max="32" width="6.6640625" style="5" bestFit="1" customWidth="1"/>
    <col min="33" max="33" width="9.5" style="5" customWidth="1"/>
    <col min="34" max="34" width="7" style="5" bestFit="1" customWidth="1"/>
    <col min="35" max="35" width="6.6640625" style="5" bestFit="1" customWidth="1"/>
    <col min="36" max="36" width="0.83203125" style="5" customWidth="1"/>
    <col min="37" max="38" width="1.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W2" s="18" t="s">
        <v>149</v>
      </c>
      <c r="AH2" s="18" t="s">
        <v>150</v>
      </c>
      <c r="AI2" s="18" t="s">
        <v>151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1" t="s">
        <v>124</v>
      </c>
      <c r="H3" s="11" t="s">
        <v>125</v>
      </c>
      <c r="I3" s="11" t="s">
        <v>126</v>
      </c>
      <c r="J3" s="11" t="s">
        <v>127</v>
      </c>
      <c r="K3" s="11" t="s">
        <v>128</v>
      </c>
      <c r="L3" s="11" t="s">
        <v>129</v>
      </c>
      <c r="M3" s="11" t="s">
        <v>129</v>
      </c>
      <c r="N3" s="11" t="s">
        <v>129</v>
      </c>
      <c r="O3" s="11" t="s">
        <v>129</v>
      </c>
      <c r="P3" s="11" t="s">
        <v>129</v>
      </c>
      <c r="Q3" s="11" t="s">
        <v>129</v>
      </c>
      <c r="R3" s="11" t="s">
        <v>129</v>
      </c>
      <c r="S3" s="11" t="s">
        <v>130</v>
      </c>
      <c r="T3" s="12" t="s">
        <v>129</v>
      </c>
      <c r="U3" s="12" t="s">
        <v>129</v>
      </c>
      <c r="V3" s="11" t="s">
        <v>126</v>
      </c>
      <c r="W3" s="12" t="s">
        <v>129</v>
      </c>
      <c r="X3" s="11" t="s">
        <v>131</v>
      </c>
      <c r="Y3" s="12" t="s">
        <v>132</v>
      </c>
      <c r="Z3" s="11" t="s">
        <v>133</v>
      </c>
      <c r="AA3" s="11" t="s">
        <v>134</v>
      </c>
      <c r="AB3" s="11" t="s">
        <v>135</v>
      </c>
      <c r="AC3" s="11" t="s">
        <v>136</v>
      </c>
      <c r="AD3" s="11" t="s">
        <v>126</v>
      </c>
      <c r="AE3" s="11" t="s">
        <v>126</v>
      </c>
      <c r="AF3" s="11" t="s">
        <v>137</v>
      </c>
      <c r="AG3" s="11" t="s">
        <v>138</v>
      </c>
      <c r="AH3" s="12" t="s">
        <v>139</v>
      </c>
      <c r="AI3" s="12" t="s">
        <v>139</v>
      </c>
      <c r="AJ3" s="12" t="s">
        <v>139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140</v>
      </c>
      <c r="M4" s="14" t="s">
        <v>141</v>
      </c>
      <c r="N4" s="14" t="s">
        <v>142</v>
      </c>
      <c r="O4" s="14" t="s">
        <v>143</v>
      </c>
      <c r="P4" s="14" t="s">
        <v>144</v>
      </c>
      <c r="U4" s="14" t="s">
        <v>145</v>
      </c>
      <c r="W4" s="14" t="s">
        <v>146</v>
      </c>
      <c r="AD4" s="14" t="s">
        <v>147</v>
      </c>
      <c r="AE4" s="14" t="s">
        <v>148</v>
      </c>
      <c r="AF4" s="14" t="s">
        <v>140</v>
      </c>
      <c r="AH4" s="14" t="s">
        <v>145</v>
      </c>
      <c r="AI4" s="14" t="s">
        <v>146</v>
      </c>
    </row>
    <row r="5" spans="1:38" ht="11.1" customHeight="1" x14ac:dyDescent="0.2">
      <c r="A5" s="6"/>
      <c r="B5" s="6"/>
      <c r="C5" s="3"/>
      <c r="D5" s="3"/>
      <c r="E5" s="10">
        <f>SUM(E6:E125)</f>
        <v>134057.18700000001</v>
      </c>
      <c r="F5" s="10">
        <f>SUM(F6:F125)</f>
        <v>43025.95900000001</v>
      </c>
      <c r="J5" s="10">
        <f>SUM(J6:J125)</f>
        <v>134828.12699999998</v>
      </c>
      <c r="K5" s="10">
        <f t="shared" ref="K5:W5" si="0">SUM(K6:K125)</f>
        <v>-770.94000000000028</v>
      </c>
      <c r="L5" s="10">
        <f t="shared" si="0"/>
        <v>26620</v>
      </c>
      <c r="M5" s="10">
        <f t="shared" si="0"/>
        <v>850</v>
      </c>
      <c r="N5" s="10">
        <f t="shared" si="0"/>
        <v>27950</v>
      </c>
      <c r="O5" s="10">
        <f t="shared" si="0"/>
        <v>21130</v>
      </c>
      <c r="P5" s="10">
        <f t="shared" si="0"/>
        <v>26370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2500</v>
      </c>
      <c r="V5" s="10">
        <f t="shared" si="0"/>
        <v>23861.437399999988</v>
      </c>
      <c r="W5" s="10">
        <f t="shared" si="0"/>
        <v>27930</v>
      </c>
      <c r="Z5" s="10">
        <f t="shared" ref="Z5" si="1">SUM(Z6:Z125)</f>
        <v>0</v>
      </c>
      <c r="AA5" s="10">
        <f t="shared" ref="AA5" si="2">SUM(AA6:AA125)</f>
        <v>0</v>
      </c>
      <c r="AB5" s="10">
        <f t="shared" ref="AB5" si="3">SUM(AB6:AB125)</f>
        <v>0</v>
      </c>
      <c r="AC5" s="10">
        <f t="shared" ref="AC5" si="4">SUM(AC6:AC125)</f>
        <v>14750</v>
      </c>
      <c r="AD5" s="10">
        <f t="shared" ref="AD5" si="5">SUM(AD6:AD125)</f>
        <v>26157.780599999995</v>
      </c>
      <c r="AE5" s="10">
        <f t="shared" ref="AE5" si="6">SUM(AE6:AE125)</f>
        <v>25791.349200000001</v>
      </c>
      <c r="AF5" s="10">
        <f t="shared" ref="AF5" si="7">SUM(AF6:AF125)</f>
        <v>17019.435000000001</v>
      </c>
      <c r="AH5" s="10">
        <f t="shared" ref="AH5" si="8">SUM(AH6:AH125)</f>
        <v>2500</v>
      </c>
      <c r="AI5" s="10">
        <f t="shared" ref="AI5" si="9">SUM(AI6:AI125)</f>
        <v>17414.5</v>
      </c>
    </row>
    <row r="6" spans="1:38" s="1" customFormat="1" ht="11.1" customHeight="1" outlineLevel="1" x14ac:dyDescent="0.2">
      <c r="A6" s="7" t="s">
        <v>8</v>
      </c>
      <c r="B6" s="7" t="s">
        <v>9</v>
      </c>
      <c r="C6" s="9">
        <v>71.096999999999994</v>
      </c>
      <c r="D6" s="9">
        <v>100.996</v>
      </c>
      <c r="E6" s="9">
        <v>86.435000000000002</v>
      </c>
      <c r="F6" s="9">
        <v>82.938000000000002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89.453999999999994</v>
      </c>
      <c r="K6" s="13">
        <f>E6-J6</f>
        <v>-3.0189999999999912</v>
      </c>
      <c r="L6" s="13">
        <f>VLOOKUP(A:A,[1]TDSheet!$A:$L,12,0)</f>
        <v>30</v>
      </c>
      <c r="M6" s="13">
        <f>VLOOKUP(A:A,[1]TDSheet!$A:$M,13,0)</f>
        <v>0</v>
      </c>
      <c r="N6" s="13">
        <f>VLOOKUP(A:A,[1]TDSheet!$A:$N,14,0)</f>
        <v>20</v>
      </c>
      <c r="O6" s="13">
        <f>VLOOKUP(A:A,[1]TDSheet!$A:$W,23,0)</f>
        <v>0</v>
      </c>
      <c r="P6" s="13">
        <f>VLOOKUP(A:A,[1]TDSheet!$A:$U,21,0)</f>
        <v>0</v>
      </c>
      <c r="Q6" s="13"/>
      <c r="R6" s="13"/>
      <c r="S6" s="13"/>
      <c r="T6" s="13"/>
      <c r="U6" s="15"/>
      <c r="V6" s="13">
        <f>(E6-AC6)/5</f>
        <v>17.286999999999999</v>
      </c>
      <c r="W6" s="15"/>
      <c r="X6" s="16">
        <f>(F6+L6-M6+N6+O6+P6+U6+W6)/V6</f>
        <v>7.6900561115288939</v>
      </c>
      <c r="Y6" s="13">
        <f>F6/V6</f>
        <v>4.7977092612946146</v>
      </c>
      <c r="Z6" s="13"/>
      <c r="AA6" s="13"/>
      <c r="AB6" s="13"/>
      <c r="AC6" s="13">
        <f>VLOOKUP(A:A,[1]TDSheet!$A:$AC,29,0)</f>
        <v>0</v>
      </c>
      <c r="AD6" s="13">
        <f>VLOOKUP(A:A,[1]TDSheet!$A:$AD,30,0)</f>
        <v>21.5642</v>
      </c>
      <c r="AE6" s="13">
        <f>VLOOKUP(A:A,[1]TDSheet!$A:$AE,31,0)</f>
        <v>22.934000000000001</v>
      </c>
      <c r="AF6" s="13">
        <f>VLOOKUP(A:A,[3]TDSheet!$A:$D,4,0)</f>
        <v>12.092000000000001</v>
      </c>
      <c r="AG6" s="13">
        <f>VLOOKUP(A:A,[1]TDSheet!$A:$AG,33,0)</f>
        <v>0</v>
      </c>
      <c r="AH6" s="13">
        <f>U6*H6</f>
        <v>0</v>
      </c>
      <c r="AI6" s="13">
        <f>W6*H6</f>
        <v>0</v>
      </c>
      <c r="AJ6" s="13"/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9</v>
      </c>
      <c r="C7" s="9">
        <v>48.287999999999997</v>
      </c>
      <c r="D7" s="9">
        <v>47.271999999999998</v>
      </c>
      <c r="E7" s="9">
        <v>64.781000000000006</v>
      </c>
      <c r="F7" s="9">
        <v>30.779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79.653000000000006</v>
      </c>
      <c r="K7" s="13">
        <f t="shared" ref="K7:K70" si="10">E7-J7</f>
        <v>-14.872</v>
      </c>
      <c r="L7" s="13">
        <f>VLOOKUP(A:A,[1]TDSheet!$A:$L,12,0)</f>
        <v>20</v>
      </c>
      <c r="M7" s="13">
        <f>VLOOKUP(A:A,[1]TDSheet!$A:$M,13,0)</f>
        <v>0</v>
      </c>
      <c r="N7" s="13">
        <f>VLOOKUP(A:A,[1]TDSheet!$A:$N,14,0)</f>
        <v>20</v>
      </c>
      <c r="O7" s="13">
        <f>VLOOKUP(A:A,[1]TDSheet!$A:$W,23,0)</f>
        <v>0</v>
      </c>
      <c r="P7" s="13">
        <f>VLOOKUP(A:A,[1]TDSheet!$A:$U,21,0)</f>
        <v>0</v>
      </c>
      <c r="Q7" s="13"/>
      <c r="R7" s="13"/>
      <c r="S7" s="13"/>
      <c r="T7" s="13"/>
      <c r="U7" s="15"/>
      <c r="V7" s="13">
        <f t="shared" ref="V7:V70" si="11">(E7-AC7)/5</f>
        <v>12.956200000000001</v>
      </c>
      <c r="W7" s="15">
        <v>30</v>
      </c>
      <c r="X7" s="16">
        <f t="shared" ref="X7:X70" si="12">(F7+L7-M7+N7+O7+P7+U7+W7)/V7</f>
        <v>7.778438122288942</v>
      </c>
      <c r="Y7" s="13">
        <f t="shared" ref="Y7:Y70" si="13">F7/V7</f>
        <v>2.3756193945755699</v>
      </c>
      <c r="Z7" s="13"/>
      <c r="AA7" s="13"/>
      <c r="AB7" s="13"/>
      <c r="AC7" s="13">
        <f>VLOOKUP(A:A,[1]TDSheet!$A:$AC,29,0)</f>
        <v>0</v>
      </c>
      <c r="AD7" s="13">
        <f>VLOOKUP(A:A,[1]TDSheet!$A:$AD,30,0)</f>
        <v>14.059200000000001</v>
      </c>
      <c r="AE7" s="13">
        <f>VLOOKUP(A:A,[1]TDSheet!$A:$AE,31,0)</f>
        <v>14.850800000000001</v>
      </c>
      <c r="AF7" s="13">
        <f>VLOOKUP(A:A,[3]TDSheet!$A:$D,4,0)</f>
        <v>13.506</v>
      </c>
      <c r="AG7" s="13">
        <f>VLOOKUP(A:A,[1]TDSheet!$A:$AG,33,0)</f>
        <v>0</v>
      </c>
      <c r="AH7" s="13">
        <f t="shared" ref="AH7:AH70" si="14">U7*H7</f>
        <v>0</v>
      </c>
      <c r="AI7" s="13">
        <f t="shared" ref="AI7:AI70" si="15">W7*H7</f>
        <v>30</v>
      </c>
      <c r="AJ7" s="13"/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9</v>
      </c>
      <c r="C8" s="9">
        <v>427.04700000000003</v>
      </c>
      <c r="D8" s="9">
        <v>536.71400000000006</v>
      </c>
      <c r="E8" s="9">
        <v>613.73699999999997</v>
      </c>
      <c r="F8" s="9">
        <v>343.23099999999999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594.10900000000004</v>
      </c>
      <c r="K8" s="13">
        <f t="shared" si="10"/>
        <v>19.627999999999929</v>
      </c>
      <c r="L8" s="13">
        <f>VLOOKUP(A:A,[1]TDSheet!$A:$L,12,0)</f>
        <v>450</v>
      </c>
      <c r="M8" s="13">
        <f>VLOOKUP(A:A,[1]TDSheet!$A:$M,13,0)</f>
        <v>0</v>
      </c>
      <c r="N8" s="13">
        <f>VLOOKUP(A:A,[1]TDSheet!$A:$N,14,0)</f>
        <v>350</v>
      </c>
      <c r="O8" s="13">
        <f>VLOOKUP(A:A,[1]TDSheet!$A:$W,23,0)</f>
        <v>150</v>
      </c>
      <c r="P8" s="13">
        <f>VLOOKUP(A:A,[1]TDSheet!$A:$U,21,0)</f>
        <v>250</v>
      </c>
      <c r="Q8" s="13"/>
      <c r="R8" s="13"/>
      <c r="S8" s="13"/>
      <c r="T8" s="13"/>
      <c r="U8" s="15"/>
      <c r="V8" s="13">
        <f t="shared" si="11"/>
        <v>122.7474</v>
      </c>
      <c r="W8" s="15">
        <v>150</v>
      </c>
      <c r="X8" s="16">
        <f t="shared" si="12"/>
        <v>13.79443474973808</v>
      </c>
      <c r="Y8" s="13">
        <f t="shared" si="13"/>
        <v>2.7962384539305924</v>
      </c>
      <c r="Z8" s="13"/>
      <c r="AA8" s="13"/>
      <c r="AB8" s="13"/>
      <c r="AC8" s="13">
        <f>VLOOKUP(A:A,[1]TDSheet!$A:$AC,29,0)</f>
        <v>0</v>
      </c>
      <c r="AD8" s="13">
        <f>VLOOKUP(A:A,[1]TDSheet!$A:$AD,30,0)</f>
        <v>165.23939999999999</v>
      </c>
      <c r="AE8" s="13">
        <f>VLOOKUP(A:A,[1]TDSheet!$A:$AE,31,0)</f>
        <v>146.09440000000001</v>
      </c>
      <c r="AF8" s="13">
        <f>VLOOKUP(A:A,[3]TDSheet!$A:$D,4,0)</f>
        <v>45.616999999999997</v>
      </c>
      <c r="AG8" s="13" t="str">
        <f>VLOOKUP(A:A,[1]TDSheet!$A:$AG,33,0)</f>
        <v>аксент</v>
      </c>
      <c r="AH8" s="13">
        <f t="shared" si="14"/>
        <v>0</v>
      </c>
      <c r="AI8" s="13">
        <f t="shared" si="15"/>
        <v>150</v>
      </c>
      <c r="AJ8" s="13"/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9</v>
      </c>
      <c r="C9" s="9">
        <v>17.148</v>
      </c>
      <c r="D9" s="9"/>
      <c r="E9" s="9">
        <v>0</v>
      </c>
      <c r="F9" s="9">
        <v>17.148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v>0</v>
      </c>
      <c r="K9" s="13">
        <f t="shared" si="10"/>
        <v>0</v>
      </c>
      <c r="L9" s="13">
        <f>VLOOKUP(A:A,[1]TDSheet!$A:$L,12,0)</f>
        <v>0</v>
      </c>
      <c r="M9" s="13">
        <f>VLOOKUP(A:A,[1]TDSheet!$A:$M,13,0)</f>
        <v>0</v>
      </c>
      <c r="N9" s="13">
        <f>VLOOKUP(A:A,[1]TDSheet!$A:$N,14,0)</f>
        <v>0</v>
      </c>
      <c r="O9" s="13">
        <f>VLOOKUP(A:A,[1]TDSheet!$A:$W,23,0)</f>
        <v>0</v>
      </c>
      <c r="P9" s="13">
        <f>VLOOKUP(A:A,[1]TDSheet!$A:$U,21,0)</f>
        <v>0</v>
      </c>
      <c r="Q9" s="13"/>
      <c r="R9" s="13"/>
      <c r="S9" s="13"/>
      <c r="T9" s="13"/>
      <c r="U9" s="15"/>
      <c r="V9" s="13">
        <f t="shared" si="11"/>
        <v>0</v>
      </c>
      <c r="W9" s="15"/>
      <c r="X9" s="16" t="e">
        <f t="shared" si="12"/>
        <v>#DIV/0!</v>
      </c>
      <c r="Y9" s="13" t="e">
        <f t="shared" si="13"/>
        <v>#DIV/0!</v>
      </c>
      <c r="Z9" s="13"/>
      <c r="AA9" s="13"/>
      <c r="AB9" s="13"/>
      <c r="AC9" s="13">
        <f>VLOOKUP(A:A,[1]TDSheet!$A:$AC,29,0)</f>
        <v>0</v>
      </c>
      <c r="AD9" s="13">
        <f>VLOOKUP(A:A,[1]TDSheet!$A:$AD,30,0)</f>
        <v>0</v>
      </c>
      <c r="AE9" s="13">
        <f>VLOOKUP(A:A,[1]TDSheet!$A:$AE,31,0)</f>
        <v>0</v>
      </c>
      <c r="AF9" s="13">
        <v>0</v>
      </c>
      <c r="AG9" s="13" t="e">
        <f>VLOOKUP(A:A,[1]TDSheet!$A:$AG,33,0)</f>
        <v>#N/A</v>
      </c>
      <c r="AH9" s="13">
        <f t="shared" si="14"/>
        <v>0</v>
      </c>
      <c r="AI9" s="13">
        <f t="shared" si="15"/>
        <v>0</v>
      </c>
      <c r="AJ9" s="13"/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9</v>
      </c>
      <c r="C10" s="9">
        <v>368.61</v>
      </c>
      <c r="D10" s="9">
        <v>343.053</v>
      </c>
      <c r="E10" s="9">
        <v>453.77300000000002</v>
      </c>
      <c r="F10" s="9">
        <v>246.99700000000001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442.07600000000002</v>
      </c>
      <c r="K10" s="13">
        <f t="shared" si="10"/>
        <v>11.697000000000003</v>
      </c>
      <c r="L10" s="13">
        <f>VLOOKUP(A:A,[1]TDSheet!$A:$L,12,0)</f>
        <v>136</v>
      </c>
      <c r="M10" s="13">
        <f>VLOOKUP(A:A,[1]TDSheet!$A:$M,13,0)</f>
        <v>36</v>
      </c>
      <c r="N10" s="13">
        <f>VLOOKUP(A:A,[1]TDSheet!$A:$N,14,0)</f>
        <v>110</v>
      </c>
      <c r="O10" s="13">
        <f>VLOOKUP(A:A,[1]TDSheet!$A:$W,23,0)</f>
        <v>0</v>
      </c>
      <c r="P10" s="13">
        <f>VLOOKUP(A:A,[1]TDSheet!$A:$U,21,0)</f>
        <v>50</v>
      </c>
      <c r="Q10" s="13"/>
      <c r="R10" s="13"/>
      <c r="S10" s="13"/>
      <c r="T10" s="13"/>
      <c r="U10" s="15"/>
      <c r="V10" s="13">
        <f t="shared" si="11"/>
        <v>90.754600000000011</v>
      </c>
      <c r="W10" s="15">
        <v>130</v>
      </c>
      <c r="X10" s="16">
        <f t="shared" si="12"/>
        <v>7.0188949100100713</v>
      </c>
      <c r="Y10" s="13">
        <f t="shared" si="13"/>
        <v>2.7215920735698242</v>
      </c>
      <c r="Z10" s="13"/>
      <c r="AA10" s="13"/>
      <c r="AB10" s="13"/>
      <c r="AC10" s="13">
        <f>VLOOKUP(A:A,[1]TDSheet!$A:$AC,29,0)</f>
        <v>0</v>
      </c>
      <c r="AD10" s="13">
        <f>VLOOKUP(A:A,[1]TDSheet!$A:$AD,30,0)</f>
        <v>114.94380000000001</v>
      </c>
      <c r="AE10" s="13">
        <f>VLOOKUP(A:A,[1]TDSheet!$A:$AE,31,0)</f>
        <v>113.3644</v>
      </c>
      <c r="AF10" s="13">
        <f>VLOOKUP(A:A,[3]TDSheet!$A:$D,4,0)</f>
        <v>73.745999999999995</v>
      </c>
      <c r="AG10" s="13" t="e">
        <f>VLOOKUP(A:A,[1]TDSheet!$A:$AG,33,0)</f>
        <v>#N/A</v>
      </c>
      <c r="AH10" s="13">
        <f t="shared" si="14"/>
        <v>0</v>
      </c>
      <c r="AI10" s="13">
        <f t="shared" si="15"/>
        <v>130</v>
      </c>
      <c r="AJ10" s="13"/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9</v>
      </c>
      <c r="C11" s="9">
        <v>958.03099999999995</v>
      </c>
      <c r="D11" s="9">
        <v>2230.3609999999999</v>
      </c>
      <c r="E11" s="9">
        <v>2206.8789999999999</v>
      </c>
      <c r="F11" s="9">
        <v>942.95399999999995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2076.1039999999998</v>
      </c>
      <c r="K11" s="13">
        <f t="shared" si="10"/>
        <v>130.77500000000009</v>
      </c>
      <c r="L11" s="13">
        <f>VLOOKUP(A:A,[1]TDSheet!$A:$L,12,0)</f>
        <v>536</v>
      </c>
      <c r="M11" s="13">
        <f>VLOOKUP(A:A,[1]TDSheet!$A:$M,13,0)</f>
        <v>36</v>
      </c>
      <c r="N11" s="13">
        <f>VLOOKUP(A:A,[1]TDSheet!$A:$N,14,0)</f>
        <v>600</v>
      </c>
      <c r="O11" s="13">
        <f>VLOOKUP(A:A,[1]TDSheet!$A:$W,23,0)</f>
        <v>300</v>
      </c>
      <c r="P11" s="13">
        <f>VLOOKUP(A:A,[1]TDSheet!$A:$U,21,0)</f>
        <v>400</v>
      </c>
      <c r="Q11" s="13"/>
      <c r="R11" s="13"/>
      <c r="S11" s="13"/>
      <c r="T11" s="13"/>
      <c r="U11" s="15"/>
      <c r="V11" s="13">
        <f t="shared" si="11"/>
        <v>441.37579999999997</v>
      </c>
      <c r="W11" s="15">
        <v>350</v>
      </c>
      <c r="X11" s="16">
        <f t="shared" si="12"/>
        <v>7.0075296380091521</v>
      </c>
      <c r="Y11" s="13">
        <f t="shared" si="13"/>
        <v>2.1363971472835619</v>
      </c>
      <c r="Z11" s="13"/>
      <c r="AA11" s="13"/>
      <c r="AB11" s="13"/>
      <c r="AC11" s="13">
        <f>VLOOKUP(A:A,[1]TDSheet!$A:$AC,29,0)</f>
        <v>0</v>
      </c>
      <c r="AD11" s="13">
        <f>VLOOKUP(A:A,[1]TDSheet!$A:$AD,30,0)</f>
        <v>498.89660000000003</v>
      </c>
      <c r="AE11" s="13">
        <f>VLOOKUP(A:A,[1]TDSheet!$A:$AE,31,0)</f>
        <v>503.9898</v>
      </c>
      <c r="AF11" s="13">
        <f>VLOOKUP(A:A,[3]TDSheet!$A:$D,4,0)</f>
        <v>137.386</v>
      </c>
      <c r="AG11" s="13" t="str">
        <f>VLOOKUP(A:A,[1]TDSheet!$A:$AG,33,0)</f>
        <v>продсент</v>
      </c>
      <c r="AH11" s="13">
        <f t="shared" si="14"/>
        <v>0</v>
      </c>
      <c r="AI11" s="13">
        <f t="shared" si="15"/>
        <v>350</v>
      </c>
      <c r="AJ11" s="13"/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9</v>
      </c>
      <c r="C12" s="9">
        <v>121.95</v>
      </c>
      <c r="D12" s="9">
        <v>186.13900000000001</v>
      </c>
      <c r="E12" s="9">
        <v>227.50899999999999</v>
      </c>
      <c r="F12" s="9">
        <v>77.777000000000001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223.44800000000001</v>
      </c>
      <c r="K12" s="13">
        <f t="shared" si="10"/>
        <v>4.0609999999999786</v>
      </c>
      <c r="L12" s="13">
        <f>VLOOKUP(A:A,[1]TDSheet!$A:$L,12,0)</f>
        <v>60</v>
      </c>
      <c r="M12" s="13">
        <f>VLOOKUP(A:A,[1]TDSheet!$A:$M,13,0)</f>
        <v>0</v>
      </c>
      <c r="N12" s="13">
        <f>VLOOKUP(A:A,[1]TDSheet!$A:$N,14,0)</f>
        <v>60</v>
      </c>
      <c r="O12" s="13">
        <f>VLOOKUP(A:A,[1]TDSheet!$A:$W,23,0)</f>
        <v>0</v>
      </c>
      <c r="P12" s="13">
        <f>VLOOKUP(A:A,[1]TDSheet!$A:$U,21,0)</f>
        <v>40</v>
      </c>
      <c r="Q12" s="13"/>
      <c r="R12" s="13"/>
      <c r="S12" s="13"/>
      <c r="T12" s="13"/>
      <c r="U12" s="15"/>
      <c r="V12" s="13">
        <f t="shared" si="11"/>
        <v>45.501799999999996</v>
      </c>
      <c r="W12" s="15">
        <v>80</v>
      </c>
      <c r="X12" s="16">
        <f t="shared" si="12"/>
        <v>6.9838336065825972</v>
      </c>
      <c r="Y12" s="13">
        <f t="shared" si="13"/>
        <v>1.7093169940529827</v>
      </c>
      <c r="Z12" s="13"/>
      <c r="AA12" s="13"/>
      <c r="AB12" s="13"/>
      <c r="AC12" s="13">
        <f>VLOOKUP(A:A,[1]TDSheet!$A:$AC,29,0)</f>
        <v>0</v>
      </c>
      <c r="AD12" s="13">
        <f>VLOOKUP(A:A,[1]TDSheet!$A:$AD,30,0)</f>
        <v>46.102600000000002</v>
      </c>
      <c r="AE12" s="13">
        <f>VLOOKUP(A:A,[1]TDSheet!$A:$AE,31,0)</f>
        <v>49.615400000000001</v>
      </c>
      <c r="AF12" s="13">
        <f>VLOOKUP(A:A,[3]TDSheet!$A:$D,4,0)</f>
        <v>51.469000000000001</v>
      </c>
      <c r="AG12" s="13" t="e">
        <f>VLOOKUP(A:A,[1]TDSheet!$A:$AG,33,0)</f>
        <v>#N/A</v>
      </c>
      <c r="AH12" s="13">
        <f t="shared" si="14"/>
        <v>0</v>
      </c>
      <c r="AI12" s="13">
        <f t="shared" si="15"/>
        <v>80</v>
      </c>
      <c r="AJ12" s="13"/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17</v>
      </c>
      <c r="C13" s="9">
        <v>27</v>
      </c>
      <c r="D13" s="9">
        <v>2</v>
      </c>
      <c r="E13" s="9">
        <v>6</v>
      </c>
      <c r="F13" s="9">
        <v>21</v>
      </c>
      <c r="G13" s="1" t="e">
        <f>VLOOKUP(A:A,[1]TDSheet!$A:$G,7,0)</f>
        <v>#N/A</v>
      </c>
      <c r="H13" s="1">
        <f>VLOOKUP(A:A,[1]TDSheet!$A:$H,8,0)</f>
        <v>0</v>
      </c>
      <c r="I13" s="1" t="e">
        <f>VLOOKUP(A:A,[1]TDSheet!$A:$I,9,0)</f>
        <v>#N/A</v>
      </c>
      <c r="J13" s="13">
        <f>VLOOKUP(A:A,[2]TDSheet!$A:$F,6,0)</f>
        <v>13</v>
      </c>
      <c r="K13" s="13">
        <f t="shared" si="10"/>
        <v>-7</v>
      </c>
      <c r="L13" s="13">
        <f>VLOOKUP(A:A,[1]TDSheet!$A:$L,12,0)</f>
        <v>0</v>
      </c>
      <c r="M13" s="13">
        <f>VLOOKUP(A:A,[1]TDSheet!$A:$M,13,0)</f>
        <v>0</v>
      </c>
      <c r="N13" s="13">
        <f>VLOOKUP(A:A,[1]TDSheet!$A:$N,14,0)</f>
        <v>0</v>
      </c>
      <c r="O13" s="13">
        <f>VLOOKUP(A:A,[1]TDSheet!$A:$W,23,0)</f>
        <v>0</v>
      </c>
      <c r="P13" s="13">
        <f>VLOOKUP(A:A,[1]TDSheet!$A:$U,21,0)</f>
        <v>0</v>
      </c>
      <c r="Q13" s="13"/>
      <c r="R13" s="13"/>
      <c r="S13" s="13"/>
      <c r="T13" s="13"/>
      <c r="U13" s="15"/>
      <c r="V13" s="13">
        <f t="shared" si="11"/>
        <v>1.2</v>
      </c>
      <c r="W13" s="15"/>
      <c r="X13" s="16">
        <f t="shared" si="12"/>
        <v>17.5</v>
      </c>
      <c r="Y13" s="13">
        <f t="shared" si="13"/>
        <v>17.5</v>
      </c>
      <c r="Z13" s="13"/>
      <c r="AA13" s="13"/>
      <c r="AB13" s="13"/>
      <c r="AC13" s="13">
        <f>VLOOKUP(A:A,[1]TDSheet!$A:$AC,29,0)</f>
        <v>0</v>
      </c>
      <c r="AD13" s="13">
        <f>VLOOKUP(A:A,[1]TDSheet!$A:$AD,30,0)</f>
        <v>0</v>
      </c>
      <c r="AE13" s="13">
        <f>VLOOKUP(A:A,[1]TDSheet!$A:$AE,31,0)</f>
        <v>1</v>
      </c>
      <c r="AF13" s="13">
        <f>VLOOKUP(A:A,[3]TDSheet!$A:$D,4,0)</f>
        <v>2</v>
      </c>
      <c r="AG13" s="13" t="e">
        <f>VLOOKUP(A:A,[1]TDSheet!$A:$AG,33,0)</f>
        <v>#N/A</v>
      </c>
      <c r="AH13" s="13">
        <f t="shared" si="14"/>
        <v>0</v>
      </c>
      <c r="AI13" s="13">
        <f t="shared" si="15"/>
        <v>0</v>
      </c>
      <c r="AJ13" s="13"/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17</v>
      </c>
      <c r="C14" s="9">
        <v>480</v>
      </c>
      <c r="D14" s="9">
        <v>798</v>
      </c>
      <c r="E14" s="9">
        <v>755</v>
      </c>
      <c r="F14" s="9">
        <v>519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3">
        <f>VLOOKUP(A:A,[2]TDSheet!$A:$F,6,0)</f>
        <v>737</v>
      </c>
      <c r="K14" s="13">
        <f t="shared" si="10"/>
        <v>18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VLOOKUP(A:A,[1]TDSheet!$A:$N,14,0)</f>
        <v>150</v>
      </c>
      <c r="O14" s="13">
        <f>VLOOKUP(A:A,[1]TDSheet!$A:$W,23,0)</f>
        <v>100</v>
      </c>
      <c r="P14" s="13">
        <f>VLOOKUP(A:A,[1]TDSheet!$A:$U,21,0)</f>
        <v>80</v>
      </c>
      <c r="Q14" s="13"/>
      <c r="R14" s="13"/>
      <c r="S14" s="13"/>
      <c r="T14" s="13"/>
      <c r="U14" s="15"/>
      <c r="V14" s="13">
        <f t="shared" si="11"/>
        <v>151</v>
      </c>
      <c r="W14" s="15">
        <v>150</v>
      </c>
      <c r="X14" s="16">
        <f t="shared" si="12"/>
        <v>6.6158940397350996</v>
      </c>
      <c r="Y14" s="13">
        <f t="shared" si="13"/>
        <v>3.4370860927152318</v>
      </c>
      <c r="Z14" s="13"/>
      <c r="AA14" s="13"/>
      <c r="AB14" s="13"/>
      <c r="AC14" s="13">
        <f>VLOOKUP(A:A,[1]TDSheet!$A:$AC,29,0)</f>
        <v>0</v>
      </c>
      <c r="AD14" s="13">
        <f>VLOOKUP(A:A,[1]TDSheet!$A:$AD,30,0)</f>
        <v>215.6</v>
      </c>
      <c r="AE14" s="13">
        <f>VLOOKUP(A:A,[1]TDSheet!$A:$AE,31,0)</f>
        <v>179.8</v>
      </c>
      <c r="AF14" s="13">
        <f>VLOOKUP(A:A,[3]TDSheet!$A:$D,4,0)</f>
        <v>75</v>
      </c>
      <c r="AG14" s="13" t="str">
        <f>VLOOKUP(A:A,[1]TDSheet!$A:$AG,33,0)</f>
        <v>оконч</v>
      </c>
      <c r="AH14" s="13">
        <f t="shared" si="14"/>
        <v>0</v>
      </c>
      <c r="AI14" s="13">
        <f t="shared" si="15"/>
        <v>67.5</v>
      </c>
      <c r="AJ14" s="13"/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17</v>
      </c>
      <c r="C15" s="9">
        <v>141</v>
      </c>
      <c r="D15" s="9">
        <v>152</v>
      </c>
      <c r="E15" s="9">
        <v>190</v>
      </c>
      <c r="F15" s="9">
        <v>97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3">
        <f>VLOOKUP(A:A,[2]TDSheet!$A:$F,6,0)</f>
        <v>197</v>
      </c>
      <c r="K15" s="13">
        <f t="shared" si="10"/>
        <v>-7</v>
      </c>
      <c r="L15" s="13">
        <f>VLOOKUP(A:A,[1]TDSheet!$A:$L,12,0)</f>
        <v>0</v>
      </c>
      <c r="M15" s="13">
        <f>VLOOKUP(A:A,[1]TDSheet!$A:$M,13,0)</f>
        <v>0</v>
      </c>
      <c r="N15" s="13">
        <f>VLOOKUP(A:A,[1]TDSheet!$A:$N,14,0)</f>
        <v>60</v>
      </c>
      <c r="O15" s="13">
        <f>VLOOKUP(A:A,[1]TDSheet!$A:$W,23,0)</f>
        <v>0</v>
      </c>
      <c r="P15" s="13">
        <f>VLOOKUP(A:A,[1]TDSheet!$A:$U,21,0)</f>
        <v>30</v>
      </c>
      <c r="Q15" s="13"/>
      <c r="R15" s="13"/>
      <c r="S15" s="13"/>
      <c r="T15" s="13"/>
      <c r="U15" s="15"/>
      <c r="V15" s="13">
        <f t="shared" si="11"/>
        <v>38</v>
      </c>
      <c r="W15" s="15">
        <v>80</v>
      </c>
      <c r="X15" s="16">
        <f t="shared" si="12"/>
        <v>7.0263157894736841</v>
      </c>
      <c r="Y15" s="13">
        <f t="shared" si="13"/>
        <v>2.5526315789473686</v>
      </c>
      <c r="Z15" s="13"/>
      <c r="AA15" s="13"/>
      <c r="AB15" s="13"/>
      <c r="AC15" s="13">
        <f>VLOOKUP(A:A,[1]TDSheet!$A:$AC,29,0)</f>
        <v>0</v>
      </c>
      <c r="AD15" s="13">
        <f>VLOOKUP(A:A,[1]TDSheet!$A:$AD,30,0)</f>
        <v>46.4</v>
      </c>
      <c r="AE15" s="13">
        <f>VLOOKUP(A:A,[1]TDSheet!$A:$AE,31,0)</f>
        <v>43.4</v>
      </c>
      <c r="AF15" s="13">
        <f>VLOOKUP(A:A,[3]TDSheet!$A:$D,4,0)</f>
        <v>51</v>
      </c>
      <c r="AG15" s="13">
        <f>VLOOKUP(A:A,[1]TDSheet!$A:$AG,33,0)</f>
        <v>0</v>
      </c>
      <c r="AH15" s="13">
        <f t="shared" si="14"/>
        <v>0</v>
      </c>
      <c r="AI15" s="13">
        <f t="shared" si="15"/>
        <v>40</v>
      </c>
      <c r="AJ15" s="13"/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17</v>
      </c>
      <c r="C16" s="9">
        <v>489</v>
      </c>
      <c r="D16" s="9">
        <v>1623</v>
      </c>
      <c r="E16" s="9">
        <v>1587</v>
      </c>
      <c r="F16" s="9">
        <v>511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3">
        <f>VLOOKUP(A:A,[2]TDSheet!$A:$F,6,0)</f>
        <v>1595</v>
      </c>
      <c r="K16" s="13">
        <f t="shared" si="10"/>
        <v>-8</v>
      </c>
      <c r="L16" s="13">
        <f>VLOOKUP(A:A,[1]TDSheet!$A:$L,12,0)</f>
        <v>400</v>
      </c>
      <c r="M16" s="13">
        <f>VLOOKUP(A:A,[1]TDSheet!$A:$M,13,0)</f>
        <v>0</v>
      </c>
      <c r="N16" s="13">
        <f>VLOOKUP(A:A,[1]TDSheet!$A:$N,14,0)</f>
        <v>350</v>
      </c>
      <c r="O16" s="13">
        <f>VLOOKUP(A:A,[1]TDSheet!$A:$W,23,0)</f>
        <v>0</v>
      </c>
      <c r="P16" s="13">
        <f>VLOOKUP(A:A,[1]TDSheet!$A:$U,21,0)</f>
        <v>200</v>
      </c>
      <c r="Q16" s="13"/>
      <c r="R16" s="13"/>
      <c r="S16" s="13"/>
      <c r="T16" s="13"/>
      <c r="U16" s="15"/>
      <c r="V16" s="13">
        <f t="shared" si="11"/>
        <v>277.39999999999998</v>
      </c>
      <c r="W16" s="15">
        <v>500</v>
      </c>
      <c r="X16" s="16">
        <f t="shared" si="12"/>
        <v>7.069214131218458</v>
      </c>
      <c r="Y16" s="13">
        <f t="shared" si="13"/>
        <v>1.8421052631578949</v>
      </c>
      <c r="Z16" s="13"/>
      <c r="AA16" s="13"/>
      <c r="AB16" s="13"/>
      <c r="AC16" s="13">
        <f>VLOOKUP(A:A,[1]TDSheet!$A:$AC,29,0)</f>
        <v>200</v>
      </c>
      <c r="AD16" s="13">
        <f>VLOOKUP(A:A,[1]TDSheet!$A:$AD,30,0)</f>
        <v>301.39999999999998</v>
      </c>
      <c r="AE16" s="13">
        <f>VLOOKUP(A:A,[1]TDSheet!$A:$AE,31,0)</f>
        <v>323</v>
      </c>
      <c r="AF16" s="13">
        <f>VLOOKUP(A:A,[3]TDSheet!$A:$D,4,0)</f>
        <v>334</v>
      </c>
      <c r="AG16" s="13">
        <f>VLOOKUP(A:A,[1]TDSheet!$A:$AG,33,0)</f>
        <v>0</v>
      </c>
      <c r="AH16" s="13">
        <f t="shared" si="14"/>
        <v>0</v>
      </c>
      <c r="AI16" s="13">
        <f t="shared" si="15"/>
        <v>200</v>
      </c>
      <c r="AJ16" s="13"/>
      <c r="AK16" s="13"/>
      <c r="AL16" s="13"/>
    </row>
    <row r="17" spans="1:38" s="1" customFormat="1" ht="11.1" customHeight="1" outlineLevel="1" x14ac:dyDescent="0.2">
      <c r="A17" s="7" t="s">
        <v>21</v>
      </c>
      <c r="B17" s="7" t="s">
        <v>17</v>
      </c>
      <c r="C17" s="9">
        <v>2184</v>
      </c>
      <c r="D17" s="9">
        <v>7444</v>
      </c>
      <c r="E17" s="9">
        <v>7421</v>
      </c>
      <c r="F17" s="9">
        <v>2102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7438</v>
      </c>
      <c r="K17" s="13">
        <f t="shared" si="10"/>
        <v>-17</v>
      </c>
      <c r="L17" s="13">
        <f>VLOOKUP(A:A,[1]TDSheet!$A:$L,12,0)</f>
        <v>300</v>
      </c>
      <c r="M17" s="13">
        <f>VLOOKUP(A:A,[1]TDSheet!$A:$M,13,0)</f>
        <v>0</v>
      </c>
      <c r="N17" s="13">
        <f>VLOOKUP(A:A,[1]TDSheet!$A:$N,14,0)</f>
        <v>1000</v>
      </c>
      <c r="O17" s="13">
        <f>VLOOKUP(A:A,[1]TDSheet!$A:$W,23,0)</f>
        <v>500</v>
      </c>
      <c r="P17" s="13">
        <f>VLOOKUP(A:A,[1]TDSheet!$A:$U,21,0)</f>
        <v>800</v>
      </c>
      <c r="Q17" s="13"/>
      <c r="R17" s="13"/>
      <c r="S17" s="13"/>
      <c r="T17" s="13"/>
      <c r="U17" s="15"/>
      <c r="V17" s="13">
        <f t="shared" si="11"/>
        <v>806.2</v>
      </c>
      <c r="W17" s="15">
        <v>500</v>
      </c>
      <c r="X17" s="16">
        <f t="shared" si="12"/>
        <v>6.4524931778714958</v>
      </c>
      <c r="Y17" s="13">
        <f t="shared" si="13"/>
        <v>2.6072934755643757</v>
      </c>
      <c r="Z17" s="13"/>
      <c r="AA17" s="13"/>
      <c r="AB17" s="13"/>
      <c r="AC17" s="13">
        <f>VLOOKUP(A:A,[1]TDSheet!$A:$AC,29,0)</f>
        <v>3390</v>
      </c>
      <c r="AD17" s="13">
        <f>VLOOKUP(A:A,[1]TDSheet!$A:$AD,30,0)</f>
        <v>981.8</v>
      </c>
      <c r="AE17" s="13">
        <f>VLOOKUP(A:A,[1]TDSheet!$A:$AE,31,0)</f>
        <v>1000.2</v>
      </c>
      <c r="AF17" s="13">
        <f>VLOOKUP(A:A,[3]TDSheet!$A:$D,4,0)</f>
        <v>432</v>
      </c>
      <c r="AG17" s="13" t="str">
        <f>VLOOKUP(A:A,[1]TDSheet!$A:$AG,33,0)</f>
        <v>оконч</v>
      </c>
      <c r="AH17" s="13">
        <f t="shared" si="14"/>
        <v>0</v>
      </c>
      <c r="AI17" s="13">
        <f t="shared" si="15"/>
        <v>225</v>
      </c>
      <c r="AJ17" s="13"/>
      <c r="AK17" s="13"/>
      <c r="AL17" s="13"/>
    </row>
    <row r="18" spans="1:38" s="1" customFormat="1" ht="11.1" customHeight="1" outlineLevel="1" x14ac:dyDescent="0.2">
      <c r="A18" s="7" t="s">
        <v>22</v>
      </c>
      <c r="B18" s="7" t="s">
        <v>17</v>
      </c>
      <c r="C18" s="9">
        <v>1683</v>
      </c>
      <c r="D18" s="9">
        <v>4114</v>
      </c>
      <c r="E18" s="9">
        <v>4505</v>
      </c>
      <c r="F18" s="9">
        <v>1243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3">
        <f>VLOOKUP(A:A,[2]TDSheet!$A:$F,6,0)</f>
        <v>4478</v>
      </c>
      <c r="K18" s="13">
        <f t="shared" si="10"/>
        <v>27</v>
      </c>
      <c r="L18" s="13">
        <f>VLOOKUP(A:A,[1]TDSheet!$A:$L,12,0)</f>
        <v>1500</v>
      </c>
      <c r="M18" s="13">
        <f>VLOOKUP(A:A,[1]TDSheet!$A:$M,13,0)</f>
        <v>0</v>
      </c>
      <c r="N18" s="13">
        <f>VLOOKUP(A:A,[1]TDSheet!$A:$N,14,0)</f>
        <v>1300</v>
      </c>
      <c r="O18" s="13">
        <f>VLOOKUP(A:A,[1]TDSheet!$A:$W,23,0)</f>
        <v>1000</v>
      </c>
      <c r="P18" s="13">
        <f>VLOOKUP(A:A,[1]TDSheet!$A:$U,21,0)</f>
        <v>1000</v>
      </c>
      <c r="Q18" s="13"/>
      <c r="R18" s="13"/>
      <c r="S18" s="13"/>
      <c r="T18" s="13"/>
      <c r="U18" s="15"/>
      <c r="V18" s="13">
        <f t="shared" si="11"/>
        <v>682.6</v>
      </c>
      <c r="W18" s="15">
        <v>800</v>
      </c>
      <c r="X18" s="16">
        <f t="shared" si="12"/>
        <v>10.024904775857017</v>
      </c>
      <c r="Y18" s="13">
        <f t="shared" si="13"/>
        <v>1.8209786111924993</v>
      </c>
      <c r="Z18" s="13"/>
      <c r="AA18" s="13"/>
      <c r="AB18" s="13"/>
      <c r="AC18" s="13">
        <f>VLOOKUP(A:A,[1]TDSheet!$A:$AC,29,0)</f>
        <v>1092</v>
      </c>
      <c r="AD18" s="13">
        <f>VLOOKUP(A:A,[1]TDSheet!$A:$AD,30,0)</f>
        <v>815.2</v>
      </c>
      <c r="AE18" s="13">
        <f>VLOOKUP(A:A,[1]TDSheet!$A:$AE,31,0)</f>
        <v>782.6</v>
      </c>
      <c r="AF18" s="13">
        <f>VLOOKUP(A:A,[3]TDSheet!$A:$D,4,0)</f>
        <v>514</v>
      </c>
      <c r="AG18" s="13" t="str">
        <f>VLOOKUP(A:A,[1]TDSheet!$A:$AG,33,0)</f>
        <v>аксент</v>
      </c>
      <c r="AH18" s="13">
        <f t="shared" si="14"/>
        <v>0</v>
      </c>
      <c r="AI18" s="13">
        <f t="shared" si="15"/>
        <v>360</v>
      </c>
      <c r="AJ18" s="13"/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17</v>
      </c>
      <c r="C19" s="9">
        <v>148</v>
      </c>
      <c r="D19" s="9">
        <v>236</v>
      </c>
      <c r="E19" s="9">
        <v>231</v>
      </c>
      <c r="F19" s="9">
        <v>147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3">
        <f>VLOOKUP(A:A,[2]TDSheet!$A:$F,6,0)</f>
        <v>242</v>
      </c>
      <c r="K19" s="13">
        <f t="shared" si="10"/>
        <v>-11</v>
      </c>
      <c r="L19" s="13">
        <f>VLOOKUP(A:A,[1]TDSheet!$A:$L,12,0)</f>
        <v>78</v>
      </c>
      <c r="M19" s="13">
        <f>VLOOKUP(A:A,[1]TDSheet!$A:$M,13,0)</f>
        <v>18</v>
      </c>
      <c r="N19" s="13">
        <f>VLOOKUP(A:A,[1]TDSheet!$A:$N,14,0)</f>
        <v>70</v>
      </c>
      <c r="O19" s="13">
        <f>VLOOKUP(A:A,[1]TDSheet!$A:$W,23,0)</f>
        <v>0</v>
      </c>
      <c r="P19" s="13">
        <f>VLOOKUP(A:A,[1]TDSheet!$A:$U,21,0)</f>
        <v>0</v>
      </c>
      <c r="Q19" s="13"/>
      <c r="R19" s="13"/>
      <c r="S19" s="13"/>
      <c r="T19" s="13"/>
      <c r="U19" s="15"/>
      <c r="V19" s="13">
        <f t="shared" si="11"/>
        <v>46.2</v>
      </c>
      <c r="W19" s="15">
        <v>50</v>
      </c>
      <c r="X19" s="16">
        <f t="shared" si="12"/>
        <v>7.0779220779220777</v>
      </c>
      <c r="Y19" s="13">
        <f t="shared" si="13"/>
        <v>3.1818181818181817</v>
      </c>
      <c r="Z19" s="13"/>
      <c r="AA19" s="13"/>
      <c r="AB19" s="13"/>
      <c r="AC19" s="13">
        <f>VLOOKUP(A:A,[1]TDSheet!$A:$AC,29,0)</f>
        <v>0</v>
      </c>
      <c r="AD19" s="13">
        <f>VLOOKUP(A:A,[1]TDSheet!$A:$AD,30,0)</f>
        <v>49.2</v>
      </c>
      <c r="AE19" s="13">
        <f>VLOOKUP(A:A,[1]TDSheet!$A:$AE,31,0)</f>
        <v>61.8</v>
      </c>
      <c r="AF19" s="13">
        <f>VLOOKUP(A:A,[3]TDSheet!$A:$D,4,0)</f>
        <v>53</v>
      </c>
      <c r="AG19" s="13" t="e">
        <f>VLOOKUP(A:A,[1]TDSheet!$A:$AG,33,0)</f>
        <v>#N/A</v>
      </c>
      <c r="AH19" s="13">
        <f t="shared" si="14"/>
        <v>0</v>
      </c>
      <c r="AI19" s="13">
        <f t="shared" si="15"/>
        <v>25</v>
      </c>
      <c r="AJ19" s="13"/>
      <c r="AK19" s="13"/>
      <c r="AL19" s="13"/>
    </row>
    <row r="20" spans="1:38" s="1" customFormat="1" ht="11.1" customHeight="1" outlineLevel="1" x14ac:dyDescent="0.2">
      <c r="A20" s="7" t="s">
        <v>24</v>
      </c>
      <c r="B20" s="7" t="s">
        <v>17</v>
      </c>
      <c r="C20" s="9">
        <v>53</v>
      </c>
      <c r="D20" s="9">
        <v>150</v>
      </c>
      <c r="E20" s="9">
        <v>95</v>
      </c>
      <c r="F20" s="9">
        <v>41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3">
        <f>VLOOKUP(A:A,[2]TDSheet!$A:$F,6,0)</f>
        <v>131</v>
      </c>
      <c r="K20" s="13">
        <f t="shared" si="10"/>
        <v>-36</v>
      </c>
      <c r="L20" s="13">
        <f>VLOOKUP(A:A,[1]TDSheet!$A:$L,12,0)</f>
        <v>0</v>
      </c>
      <c r="M20" s="13">
        <f>VLOOKUP(A:A,[1]TDSheet!$A:$M,13,0)</f>
        <v>0</v>
      </c>
      <c r="N20" s="13">
        <f>VLOOKUP(A:A,[1]TDSheet!$A:$N,14,0)</f>
        <v>30</v>
      </c>
      <c r="O20" s="13">
        <f>VLOOKUP(A:A,[1]TDSheet!$A:$W,23,0)</f>
        <v>50</v>
      </c>
      <c r="P20" s="13">
        <f>VLOOKUP(A:A,[1]TDSheet!$A:$U,21,0)</f>
        <v>0</v>
      </c>
      <c r="Q20" s="13"/>
      <c r="R20" s="13"/>
      <c r="S20" s="13"/>
      <c r="T20" s="13"/>
      <c r="U20" s="15"/>
      <c r="V20" s="13">
        <f t="shared" si="11"/>
        <v>19</v>
      </c>
      <c r="W20" s="15">
        <v>40</v>
      </c>
      <c r="X20" s="16">
        <f t="shared" si="12"/>
        <v>8.473684210526315</v>
      </c>
      <c r="Y20" s="13">
        <f t="shared" si="13"/>
        <v>2.1578947368421053</v>
      </c>
      <c r="Z20" s="13"/>
      <c r="AA20" s="13"/>
      <c r="AB20" s="13"/>
      <c r="AC20" s="13">
        <f>VLOOKUP(A:A,[1]TDSheet!$A:$AC,29,0)</f>
        <v>0</v>
      </c>
      <c r="AD20" s="13">
        <f>VLOOKUP(A:A,[1]TDSheet!$A:$AD,30,0)</f>
        <v>22.2</v>
      </c>
      <c r="AE20" s="13">
        <f>VLOOKUP(A:A,[1]TDSheet!$A:$AE,31,0)</f>
        <v>19.600000000000001</v>
      </c>
      <c r="AF20" s="13">
        <f>VLOOKUP(A:A,[3]TDSheet!$A:$D,4,0)</f>
        <v>15</v>
      </c>
      <c r="AG20" s="13">
        <f>VLOOKUP(A:A,[1]TDSheet!$A:$AG,33,0)</f>
        <v>0</v>
      </c>
      <c r="AH20" s="13">
        <f t="shared" si="14"/>
        <v>0</v>
      </c>
      <c r="AI20" s="13">
        <f t="shared" si="15"/>
        <v>16</v>
      </c>
      <c r="AJ20" s="13"/>
      <c r="AK20" s="13"/>
      <c r="AL20" s="13"/>
    </row>
    <row r="21" spans="1:38" s="1" customFormat="1" ht="21.95" customHeight="1" outlineLevel="1" x14ac:dyDescent="0.2">
      <c r="A21" s="7" t="s">
        <v>25</v>
      </c>
      <c r="B21" s="7" t="s">
        <v>17</v>
      </c>
      <c r="C21" s="9">
        <v>231</v>
      </c>
      <c r="D21" s="9">
        <v>112</v>
      </c>
      <c r="E21" s="9">
        <v>128</v>
      </c>
      <c r="F21" s="9">
        <v>209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3">
        <f>VLOOKUP(A:A,[2]TDSheet!$A:$F,6,0)</f>
        <v>141</v>
      </c>
      <c r="K21" s="13">
        <f t="shared" si="10"/>
        <v>-13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VLOOKUP(A:A,[1]TDSheet!$A:$N,14,0)</f>
        <v>0</v>
      </c>
      <c r="O21" s="13">
        <f>VLOOKUP(A:A,[1]TDSheet!$A:$W,23,0)</f>
        <v>0</v>
      </c>
      <c r="P21" s="13">
        <f>VLOOKUP(A:A,[1]TDSheet!$A:$U,21,0)</f>
        <v>0</v>
      </c>
      <c r="Q21" s="13"/>
      <c r="R21" s="13"/>
      <c r="S21" s="13"/>
      <c r="T21" s="13"/>
      <c r="U21" s="15"/>
      <c r="V21" s="13">
        <f t="shared" si="11"/>
        <v>25.6</v>
      </c>
      <c r="W21" s="15">
        <v>100</v>
      </c>
      <c r="X21" s="16">
        <f t="shared" si="12"/>
        <v>12.0703125</v>
      </c>
      <c r="Y21" s="13">
        <f t="shared" si="13"/>
        <v>8.1640625</v>
      </c>
      <c r="Z21" s="13"/>
      <c r="AA21" s="13"/>
      <c r="AB21" s="13"/>
      <c r="AC21" s="13">
        <f>VLOOKUP(A:A,[1]TDSheet!$A:$AC,29,0)</f>
        <v>0</v>
      </c>
      <c r="AD21" s="13">
        <f>VLOOKUP(A:A,[1]TDSheet!$A:$AD,30,0)</f>
        <v>42</v>
      </c>
      <c r="AE21" s="13">
        <f>VLOOKUP(A:A,[1]TDSheet!$A:$AE,31,0)</f>
        <v>35.799999999999997</v>
      </c>
      <c r="AF21" s="13">
        <f>VLOOKUP(A:A,[3]TDSheet!$A:$D,4,0)</f>
        <v>36</v>
      </c>
      <c r="AG21" s="13" t="e">
        <f>VLOOKUP(A:A,[1]TDSheet!$A:$AG,33,0)</f>
        <v>#N/A</v>
      </c>
      <c r="AH21" s="13">
        <f t="shared" si="14"/>
        <v>0</v>
      </c>
      <c r="AI21" s="13">
        <f t="shared" si="15"/>
        <v>17</v>
      </c>
      <c r="AJ21" s="13"/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17</v>
      </c>
      <c r="C22" s="9">
        <v>60</v>
      </c>
      <c r="D22" s="9">
        <v>345</v>
      </c>
      <c r="E22" s="9">
        <v>220</v>
      </c>
      <c r="F22" s="9">
        <v>178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3">
        <f>VLOOKUP(A:A,[2]TDSheet!$A:$F,6,0)</f>
        <v>214</v>
      </c>
      <c r="K22" s="13">
        <f t="shared" si="10"/>
        <v>6</v>
      </c>
      <c r="L22" s="13">
        <f>VLOOKUP(A:A,[1]TDSheet!$A:$L,12,0)</f>
        <v>150</v>
      </c>
      <c r="M22" s="13">
        <f>VLOOKUP(A:A,[1]TDSheet!$A:$M,13,0)</f>
        <v>0</v>
      </c>
      <c r="N22" s="13">
        <f>VLOOKUP(A:A,[1]TDSheet!$A:$N,14,0)</f>
        <v>100</v>
      </c>
      <c r="O22" s="13">
        <f>VLOOKUP(A:A,[1]TDSheet!$A:$W,23,0)</f>
        <v>50</v>
      </c>
      <c r="P22" s="13">
        <f>VLOOKUP(A:A,[1]TDSheet!$A:$U,21,0)</f>
        <v>50</v>
      </c>
      <c r="Q22" s="13"/>
      <c r="R22" s="13"/>
      <c r="S22" s="13"/>
      <c r="T22" s="13"/>
      <c r="U22" s="15"/>
      <c r="V22" s="13">
        <f t="shared" si="11"/>
        <v>44</v>
      </c>
      <c r="W22" s="15"/>
      <c r="X22" s="16">
        <f t="shared" si="12"/>
        <v>12</v>
      </c>
      <c r="Y22" s="13">
        <f t="shared" si="13"/>
        <v>4.0454545454545459</v>
      </c>
      <c r="Z22" s="13"/>
      <c r="AA22" s="13"/>
      <c r="AB22" s="13"/>
      <c r="AC22" s="13">
        <f>VLOOKUP(A:A,[1]TDSheet!$A:$AC,29,0)</f>
        <v>0</v>
      </c>
      <c r="AD22" s="13">
        <f>VLOOKUP(A:A,[1]TDSheet!$A:$AD,30,0)</f>
        <v>49.2</v>
      </c>
      <c r="AE22" s="13">
        <f>VLOOKUP(A:A,[1]TDSheet!$A:$AE,31,0)</f>
        <v>65</v>
      </c>
      <c r="AF22" s="13">
        <f>VLOOKUP(A:A,[3]TDSheet!$A:$D,4,0)</f>
        <v>-4</v>
      </c>
      <c r="AG22" s="13" t="str">
        <f>VLOOKUP(A:A,[1]TDSheet!$A:$AG,33,0)</f>
        <v>продсент</v>
      </c>
      <c r="AH22" s="13">
        <f t="shared" si="14"/>
        <v>0</v>
      </c>
      <c r="AI22" s="13">
        <f t="shared" si="15"/>
        <v>0</v>
      </c>
      <c r="AJ22" s="13"/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17</v>
      </c>
      <c r="C23" s="9">
        <v>34</v>
      </c>
      <c r="D23" s="9">
        <v>9</v>
      </c>
      <c r="E23" s="9">
        <v>32</v>
      </c>
      <c r="F23" s="9">
        <v>7</v>
      </c>
      <c r="G23" s="1">
        <f>VLOOKUP(A:A,[1]TDSheet!$A:$G,7,0)</f>
        <v>0</v>
      </c>
      <c r="H23" s="1">
        <f>VLOOKUP(A:A,[1]TDSheet!$A:$H,8,0)</f>
        <v>0</v>
      </c>
      <c r="I23" s="1" t="e">
        <f>VLOOKUP(A:A,[1]TDSheet!$A:$I,9,0)</f>
        <v>#N/A</v>
      </c>
      <c r="J23" s="13">
        <f>VLOOKUP(A:A,[2]TDSheet!$A:$F,6,0)</f>
        <v>405</v>
      </c>
      <c r="K23" s="13">
        <f t="shared" si="10"/>
        <v>-373</v>
      </c>
      <c r="L23" s="13">
        <f>VLOOKUP(A:A,[1]TDSheet!$A:$L,12,0)</f>
        <v>0</v>
      </c>
      <c r="M23" s="13">
        <f>VLOOKUP(A:A,[1]TDSheet!$A:$M,13,0)</f>
        <v>0</v>
      </c>
      <c r="N23" s="13">
        <f>VLOOKUP(A:A,[1]TDSheet!$A:$N,14,0)</f>
        <v>0</v>
      </c>
      <c r="O23" s="13">
        <f>VLOOKUP(A:A,[1]TDSheet!$A:$W,23,0)</f>
        <v>0</v>
      </c>
      <c r="P23" s="13">
        <f>VLOOKUP(A:A,[1]TDSheet!$A:$U,21,0)</f>
        <v>0</v>
      </c>
      <c r="Q23" s="13"/>
      <c r="R23" s="13"/>
      <c r="S23" s="13"/>
      <c r="T23" s="13"/>
      <c r="U23" s="15"/>
      <c r="V23" s="13">
        <f t="shared" si="11"/>
        <v>6.4</v>
      </c>
      <c r="W23" s="15"/>
      <c r="X23" s="16">
        <f t="shared" si="12"/>
        <v>1.09375</v>
      </c>
      <c r="Y23" s="13">
        <f t="shared" si="13"/>
        <v>1.09375</v>
      </c>
      <c r="Z23" s="13"/>
      <c r="AA23" s="13"/>
      <c r="AB23" s="13"/>
      <c r="AC23" s="13">
        <f>VLOOKUP(A:A,[1]TDSheet!$A:$AC,29,0)</f>
        <v>0</v>
      </c>
      <c r="AD23" s="13">
        <f>VLOOKUP(A:A,[1]TDSheet!$A:$AD,30,0)</f>
        <v>74.2</v>
      </c>
      <c r="AE23" s="13">
        <f>VLOOKUP(A:A,[1]TDSheet!$A:$AE,31,0)</f>
        <v>77</v>
      </c>
      <c r="AF23" s="13">
        <f>VLOOKUP(A:A,[3]TDSheet!$A:$D,4,0)</f>
        <v>-3</v>
      </c>
      <c r="AG23" s="13" t="str">
        <f>VLOOKUP(A:A,[1]TDSheet!$A:$AG,33,0)</f>
        <v>выв зав</v>
      </c>
      <c r="AH23" s="13">
        <f t="shared" si="14"/>
        <v>0</v>
      </c>
      <c r="AI23" s="13">
        <f t="shared" si="15"/>
        <v>0</v>
      </c>
      <c r="AJ23" s="13"/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17</v>
      </c>
      <c r="C24" s="9">
        <v>85</v>
      </c>
      <c r="D24" s="9">
        <v>1118</v>
      </c>
      <c r="E24" s="9">
        <v>316</v>
      </c>
      <c r="F24" s="9">
        <v>169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3">
        <f>VLOOKUP(A:A,[2]TDSheet!$A:$F,6,0)</f>
        <v>333</v>
      </c>
      <c r="K24" s="13">
        <f t="shared" si="10"/>
        <v>-17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150</v>
      </c>
      <c r="O24" s="13">
        <f>VLOOKUP(A:A,[1]TDSheet!$A:$W,23,0)</f>
        <v>150</v>
      </c>
      <c r="P24" s="13">
        <f>VLOOKUP(A:A,[1]TDSheet!$A:$U,21,0)</f>
        <v>100</v>
      </c>
      <c r="Q24" s="13"/>
      <c r="R24" s="13"/>
      <c r="S24" s="13"/>
      <c r="T24" s="13"/>
      <c r="U24" s="15"/>
      <c r="V24" s="13">
        <f t="shared" si="11"/>
        <v>63.2</v>
      </c>
      <c r="W24" s="15">
        <v>100</v>
      </c>
      <c r="X24" s="16">
        <f t="shared" si="12"/>
        <v>10.585443037974683</v>
      </c>
      <c r="Y24" s="13">
        <f t="shared" si="13"/>
        <v>2.6740506329113924</v>
      </c>
      <c r="Z24" s="13"/>
      <c r="AA24" s="13"/>
      <c r="AB24" s="13"/>
      <c r="AC24" s="13">
        <f>VLOOKUP(A:A,[1]TDSheet!$A:$AC,29,0)</f>
        <v>0</v>
      </c>
      <c r="AD24" s="13">
        <f>VLOOKUP(A:A,[1]TDSheet!$A:$AD,30,0)</f>
        <v>65.8</v>
      </c>
      <c r="AE24" s="13">
        <f>VLOOKUP(A:A,[1]TDSheet!$A:$AE,31,0)</f>
        <v>73.400000000000006</v>
      </c>
      <c r="AF24" s="13">
        <f>VLOOKUP(A:A,[3]TDSheet!$A:$D,4,0)</f>
        <v>69</v>
      </c>
      <c r="AG24" s="13" t="e">
        <f>VLOOKUP(A:A,[1]TDSheet!$A:$AG,33,0)</f>
        <v>#N/A</v>
      </c>
      <c r="AH24" s="13">
        <f t="shared" si="14"/>
        <v>0</v>
      </c>
      <c r="AI24" s="13">
        <f t="shared" si="15"/>
        <v>50</v>
      </c>
      <c r="AJ24" s="13"/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17</v>
      </c>
      <c r="C25" s="9">
        <v>121</v>
      </c>
      <c r="D25" s="9">
        <v>276</v>
      </c>
      <c r="E25" s="9">
        <v>238</v>
      </c>
      <c r="F25" s="9">
        <v>143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3">
        <f>VLOOKUP(A:A,[2]TDSheet!$A:$F,6,0)</f>
        <v>281</v>
      </c>
      <c r="K25" s="13">
        <f t="shared" si="10"/>
        <v>-43</v>
      </c>
      <c r="L25" s="13">
        <f>VLOOKUP(A:A,[1]TDSheet!$A:$L,12,0)</f>
        <v>0</v>
      </c>
      <c r="M25" s="13">
        <f>VLOOKUP(A:A,[1]TDSheet!$A:$M,13,0)</f>
        <v>0</v>
      </c>
      <c r="N25" s="13">
        <f>VLOOKUP(A:A,[1]TDSheet!$A:$N,14,0)</f>
        <v>80</v>
      </c>
      <c r="O25" s="13">
        <f>VLOOKUP(A:A,[1]TDSheet!$A:$W,23,0)</f>
        <v>50</v>
      </c>
      <c r="P25" s="13">
        <f>VLOOKUP(A:A,[1]TDSheet!$A:$U,21,0)</f>
        <v>50</v>
      </c>
      <c r="Q25" s="13"/>
      <c r="R25" s="13"/>
      <c r="S25" s="13"/>
      <c r="T25" s="13"/>
      <c r="U25" s="15"/>
      <c r="V25" s="13">
        <f t="shared" si="11"/>
        <v>47.6</v>
      </c>
      <c r="W25" s="15"/>
      <c r="X25" s="16">
        <f t="shared" si="12"/>
        <v>6.7857142857142856</v>
      </c>
      <c r="Y25" s="13">
        <f t="shared" si="13"/>
        <v>3.0042016806722689</v>
      </c>
      <c r="Z25" s="13"/>
      <c r="AA25" s="13"/>
      <c r="AB25" s="13"/>
      <c r="AC25" s="13">
        <f>VLOOKUP(A:A,[1]TDSheet!$A:$AC,29,0)</f>
        <v>0</v>
      </c>
      <c r="AD25" s="13">
        <f>VLOOKUP(A:A,[1]TDSheet!$A:$AD,30,0)</f>
        <v>58.2</v>
      </c>
      <c r="AE25" s="13">
        <f>VLOOKUP(A:A,[1]TDSheet!$A:$AE,31,0)</f>
        <v>57.6</v>
      </c>
      <c r="AF25" s="13">
        <f>VLOOKUP(A:A,[3]TDSheet!$A:$D,4,0)</f>
        <v>39</v>
      </c>
      <c r="AG25" s="13">
        <f>VLOOKUP(A:A,[1]TDSheet!$A:$AG,33,0)</f>
        <v>0</v>
      </c>
      <c r="AH25" s="13">
        <f t="shared" si="14"/>
        <v>0</v>
      </c>
      <c r="AI25" s="13">
        <f t="shared" si="15"/>
        <v>0</v>
      </c>
      <c r="AJ25" s="13"/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17</v>
      </c>
      <c r="C26" s="9">
        <v>146</v>
      </c>
      <c r="D26" s="9">
        <v>215</v>
      </c>
      <c r="E26" s="9">
        <v>212</v>
      </c>
      <c r="F26" s="9">
        <v>145</v>
      </c>
      <c r="G26" s="1">
        <f>VLOOKUP(A:A,[1]TDSheet!$A:$G,7,0)</f>
        <v>0</v>
      </c>
      <c r="H26" s="1">
        <f>VLOOKUP(A:A,[1]TDSheet!$A:$H,8,0)</f>
        <v>0</v>
      </c>
      <c r="I26" s="1" t="e">
        <f>VLOOKUP(A:A,[1]TDSheet!$A:$I,9,0)</f>
        <v>#N/A</v>
      </c>
      <c r="J26" s="13">
        <f>VLOOKUP(A:A,[2]TDSheet!$A:$F,6,0)</f>
        <v>245</v>
      </c>
      <c r="K26" s="13">
        <f t="shared" si="10"/>
        <v>-33</v>
      </c>
      <c r="L26" s="13">
        <f>VLOOKUP(A:A,[1]TDSheet!$A:$L,12,0)</f>
        <v>60</v>
      </c>
      <c r="M26" s="13">
        <f>VLOOKUP(A:A,[1]TDSheet!$A:$M,13,0)</f>
        <v>0</v>
      </c>
      <c r="N26" s="13">
        <f>VLOOKUP(A:A,[1]TDSheet!$A:$N,14,0)</f>
        <v>70</v>
      </c>
      <c r="O26" s="13">
        <f>VLOOKUP(A:A,[1]TDSheet!$A:$W,23,0)</f>
        <v>0</v>
      </c>
      <c r="P26" s="13">
        <f>VLOOKUP(A:A,[1]TDSheet!$A:$U,21,0)</f>
        <v>0</v>
      </c>
      <c r="Q26" s="13"/>
      <c r="R26" s="13"/>
      <c r="S26" s="13"/>
      <c r="T26" s="13"/>
      <c r="U26" s="15"/>
      <c r="V26" s="13">
        <f t="shared" si="11"/>
        <v>42.4</v>
      </c>
      <c r="W26" s="15"/>
      <c r="X26" s="16">
        <f t="shared" si="12"/>
        <v>6.4858490566037741</v>
      </c>
      <c r="Y26" s="13">
        <f t="shared" si="13"/>
        <v>3.4198113207547172</v>
      </c>
      <c r="Z26" s="13"/>
      <c r="AA26" s="13"/>
      <c r="AB26" s="13"/>
      <c r="AC26" s="13">
        <f>VLOOKUP(A:A,[1]TDSheet!$A:$AC,29,0)</f>
        <v>0</v>
      </c>
      <c r="AD26" s="13">
        <f>VLOOKUP(A:A,[1]TDSheet!$A:$AD,30,0)</f>
        <v>57.4</v>
      </c>
      <c r="AE26" s="13">
        <f>VLOOKUP(A:A,[1]TDSheet!$A:$AE,31,0)</f>
        <v>57.4</v>
      </c>
      <c r="AF26" s="13">
        <f>VLOOKUP(A:A,[3]TDSheet!$A:$D,4,0)</f>
        <v>38</v>
      </c>
      <c r="AG26" s="13" t="str">
        <f>VLOOKUP(A:A,[1]TDSheet!$A:$AG,33,0)</f>
        <v>выв зав</v>
      </c>
      <c r="AH26" s="13">
        <f t="shared" si="14"/>
        <v>0</v>
      </c>
      <c r="AI26" s="13">
        <f t="shared" si="15"/>
        <v>0</v>
      </c>
      <c r="AJ26" s="13"/>
      <c r="AK26" s="13"/>
      <c r="AL26" s="13"/>
    </row>
    <row r="27" spans="1:38" s="1" customFormat="1" ht="11.1" customHeight="1" outlineLevel="1" x14ac:dyDescent="0.2">
      <c r="A27" s="7" t="s">
        <v>31</v>
      </c>
      <c r="B27" s="7" t="s">
        <v>17</v>
      </c>
      <c r="C27" s="9">
        <v>55</v>
      </c>
      <c r="D27" s="9">
        <v>251</v>
      </c>
      <c r="E27" s="9">
        <v>73</v>
      </c>
      <c r="F27" s="9">
        <v>86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3">
        <f>VLOOKUP(A:A,[2]TDSheet!$A:$F,6,0)</f>
        <v>89</v>
      </c>
      <c r="K27" s="13">
        <f t="shared" si="10"/>
        <v>-16</v>
      </c>
      <c r="L27" s="13">
        <f>VLOOKUP(A:A,[1]TDSheet!$A:$L,12,0)</f>
        <v>0</v>
      </c>
      <c r="M27" s="13">
        <f>VLOOKUP(A:A,[1]TDSheet!$A:$M,13,0)</f>
        <v>0</v>
      </c>
      <c r="N27" s="13">
        <f>VLOOKUP(A:A,[1]TDSheet!$A:$N,14,0)</f>
        <v>0</v>
      </c>
      <c r="O27" s="13">
        <f>VLOOKUP(A:A,[1]TDSheet!$A:$W,23,0)</f>
        <v>0</v>
      </c>
      <c r="P27" s="13">
        <f>VLOOKUP(A:A,[1]TDSheet!$A:$U,21,0)</f>
        <v>0</v>
      </c>
      <c r="Q27" s="13"/>
      <c r="R27" s="13"/>
      <c r="S27" s="13"/>
      <c r="T27" s="13"/>
      <c r="U27" s="15"/>
      <c r="V27" s="13">
        <f t="shared" si="11"/>
        <v>14.6</v>
      </c>
      <c r="W27" s="15">
        <v>40</v>
      </c>
      <c r="X27" s="16">
        <f t="shared" si="12"/>
        <v>8.6301369863013697</v>
      </c>
      <c r="Y27" s="13">
        <f t="shared" si="13"/>
        <v>5.89041095890411</v>
      </c>
      <c r="Z27" s="13"/>
      <c r="AA27" s="13"/>
      <c r="AB27" s="13"/>
      <c r="AC27" s="13">
        <f>VLOOKUP(A:A,[1]TDSheet!$A:$AC,29,0)</f>
        <v>0</v>
      </c>
      <c r="AD27" s="13">
        <f>VLOOKUP(A:A,[1]TDSheet!$A:$AD,30,0)</f>
        <v>22.8</v>
      </c>
      <c r="AE27" s="13">
        <f>VLOOKUP(A:A,[1]TDSheet!$A:$AE,31,0)</f>
        <v>18.8</v>
      </c>
      <c r="AF27" s="13">
        <f>VLOOKUP(A:A,[3]TDSheet!$A:$D,4,0)</f>
        <v>16</v>
      </c>
      <c r="AG27" s="13">
        <f>VLOOKUP(A:A,[1]TDSheet!$A:$AG,33,0)</f>
        <v>0</v>
      </c>
      <c r="AH27" s="13">
        <f t="shared" si="14"/>
        <v>0</v>
      </c>
      <c r="AI27" s="13">
        <f t="shared" si="15"/>
        <v>20</v>
      </c>
      <c r="AJ27" s="13"/>
      <c r="AK27" s="13"/>
      <c r="AL27" s="13"/>
    </row>
    <row r="28" spans="1:38" s="1" customFormat="1" ht="11.1" customHeight="1" outlineLevel="1" x14ac:dyDescent="0.2">
      <c r="A28" s="7" t="s">
        <v>32</v>
      </c>
      <c r="B28" s="7" t="s">
        <v>17</v>
      </c>
      <c r="C28" s="9">
        <v>67</v>
      </c>
      <c r="D28" s="9">
        <v>31</v>
      </c>
      <c r="E28" s="9">
        <v>62</v>
      </c>
      <c r="F28" s="9">
        <v>33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94</v>
      </c>
      <c r="K28" s="13">
        <f t="shared" si="10"/>
        <v>-32</v>
      </c>
      <c r="L28" s="13">
        <f>VLOOKUP(A:A,[1]TDSheet!$A:$L,12,0)</f>
        <v>30</v>
      </c>
      <c r="M28" s="13">
        <f>VLOOKUP(A:A,[1]TDSheet!$A:$M,13,0)</f>
        <v>0</v>
      </c>
      <c r="N28" s="13">
        <f>VLOOKUP(A:A,[1]TDSheet!$A:$N,14,0)</f>
        <v>30</v>
      </c>
      <c r="O28" s="13">
        <f>VLOOKUP(A:A,[1]TDSheet!$A:$W,23,0)</f>
        <v>0</v>
      </c>
      <c r="P28" s="13">
        <f>VLOOKUP(A:A,[1]TDSheet!$A:$U,21,0)</f>
        <v>0</v>
      </c>
      <c r="Q28" s="13"/>
      <c r="R28" s="13"/>
      <c r="S28" s="13"/>
      <c r="T28" s="13"/>
      <c r="U28" s="15"/>
      <c r="V28" s="13">
        <f t="shared" si="11"/>
        <v>12.4</v>
      </c>
      <c r="W28" s="15"/>
      <c r="X28" s="16">
        <f t="shared" si="12"/>
        <v>7.5</v>
      </c>
      <c r="Y28" s="13">
        <f t="shared" si="13"/>
        <v>2.661290322580645</v>
      </c>
      <c r="Z28" s="13"/>
      <c r="AA28" s="13"/>
      <c r="AB28" s="13"/>
      <c r="AC28" s="13">
        <f>VLOOKUP(A:A,[1]TDSheet!$A:$AC,29,0)</f>
        <v>0</v>
      </c>
      <c r="AD28" s="13">
        <f>VLOOKUP(A:A,[1]TDSheet!$A:$AD,30,0)</f>
        <v>19.2</v>
      </c>
      <c r="AE28" s="13">
        <f>VLOOKUP(A:A,[1]TDSheet!$A:$AE,31,0)</f>
        <v>17.399999999999999</v>
      </c>
      <c r="AF28" s="13">
        <f>VLOOKUP(A:A,[3]TDSheet!$A:$D,4,0)</f>
        <v>14</v>
      </c>
      <c r="AG28" s="13" t="e">
        <f>VLOOKUP(A:A,[1]TDSheet!$A:$AG,33,0)</f>
        <v>#N/A</v>
      </c>
      <c r="AH28" s="13">
        <f t="shared" si="14"/>
        <v>0</v>
      </c>
      <c r="AI28" s="13">
        <f t="shared" si="15"/>
        <v>0</v>
      </c>
      <c r="AJ28" s="13"/>
      <c r="AK28" s="13"/>
      <c r="AL28" s="13"/>
    </row>
    <row r="29" spans="1:38" s="1" customFormat="1" ht="11.1" customHeight="1" outlineLevel="1" x14ac:dyDescent="0.2">
      <c r="A29" s="7" t="s">
        <v>33</v>
      </c>
      <c r="B29" s="7" t="s">
        <v>17</v>
      </c>
      <c r="C29" s="9">
        <v>1908</v>
      </c>
      <c r="D29" s="9">
        <v>1042</v>
      </c>
      <c r="E29" s="9">
        <v>1233</v>
      </c>
      <c r="F29" s="9">
        <v>1691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3">
        <f>VLOOKUP(A:A,[2]TDSheet!$A:$F,6,0)</f>
        <v>1260</v>
      </c>
      <c r="K29" s="13">
        <f t="shared" si="10"/>
        <v>-27</v>
      </c>
      <c r="L29" s="13">
        <f>VLOOKUP(A:A,[1]TDSheet!$A:$L,12,0)</f>
        <v>100</v>
      </c>
      <c r="M29" s="13">
        <f>VLOOKUP(A:A,[1]TDSheet!$A:$M,13,0)</f>
        <v>100</v>
      </c>
      <c r="N29" s="13">
        <f>VLOOKUP(A:A,[1]TDSheet!$A:$N,14,0)</f>
        <v>500</v>
      </c>
      <c r="O29" s="13">
        <f>VLOOKUP(A:A,[1]TDSheet!$A:$W,23,0)</f>
        <v>0</v>
      </c>
      <c r="P29" s="13">
        <f>VLOOKUP(A:A,[1]TDSheet!$A:$U,21,0)</f>
        <v>0</v>
      </c>
      <c r="Q29" s="13"/>
      <c r="R29" s="13"/>
      <c r="S29" s="13"/>
      <c r="T29" s="13"/>
      <c r="U29" s="15"/>
      <c r="V29" s="13">
        <f t="shared" si="11"/>
        <v>246.6</v>
      </c>
      <c r="W29" s="15"/>
      <c r="X29" s="16">
        <f t="shared" si="12"/>
        <v>8.8848337388483376</v>
      </c>
      <c r="Y29" s="13">
        <f t="shared" si="13"/>
        <v>6.8572587185725871</v>
      </c>
      <c r="Z29" s="13"/>
      <c r="AA29" s="13"/>
      <c r="AB29" s="13"/>
      <c r="AC29" s="13">
        <f>VLOOKUP(A:A,[1]TDSheet!$A:$AC,29,0)</f>
        <v>0</v>
      </c>
      <c r="AD29" s="13">
        <f>VLOOKUP(A:A,[1]TDSheet!$A:$AD,30,0)</f>
        <v>272.60000000000002</v>
      </c>
      <c r="AE29" s="13">
        <f>VLOOKUP(A:A,[1]TDSheet!$A:$AE,31,0)</f>
        <v>288</v>
      </c>
      <c r="AF29" s="13">
        <f>VLOOKUP(A:A,[3]TDSheet!$A:$D,4,0)</f>
        <v>199</v>
      </c>
      <c r="AG29" s="13">
        <f>VLOOKUP(A:A,[1]TDSheet!$A:$AG,33,0)</f>
        <v>0</v>
      </c>
      <c r="AH29" s="13">
        <f t="shared" si="14"/>
        <v>0</v>
      </c>
      <c r="AI29" s="13">
        <f t="shared" si="15"/>
        <v>0</v>
      </c>
      <c r="AJ29" s="13"/>
      <c r="AK29" s="13"/>
      <c r="AL29" s="13"/>
    </row>
    <row r="30" spans="1:38" s="1" customFormat="1" ht="11.1" customHeight="1" outlineLevel="1" x14ac:dyDescent="0.2">
      <c r="A30" s="7" t="s">
        <v>34</v>
      </c>
      <c r="B30" s="7" t="s">
        <v>17</v>
      </c>
      <c r="C30" s="9">
        <v>1659</v>
      </c>
      <c r="D30" s="9">
        <v>3203</v>
      </c>
      <c r="E30" s="9">
        <v>3759</v>
      </c>
      <c r="F30" s="9">
        <v>1033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3">
        <f>VLOOKUP(A:A,[2]TDSheet!$A:$F,6,0)</f>
        <v>3751</v>
      </c>
      <c r="K30" s="13">
        <f t="shared" si="10"/>
        <v>8</v>
      </c>
      <c r="L30" s="13">
        <f>VLOOKUP(A:A,[1]TDSheet!$A:$L,12,0)</f>
        <v>500</v>
      </c>
      <c r="M30" s="13">
        <f>VLOOKUP(A:A,[1]TDSheet!$A:$M,13,0)</f>
        <v>0</v>
      </c>
      <c r="N30" s="13">
        <f>VLOOKUP(A:A,[1]TDSheet!$A:$N,14,0)</f>
        <v>700</v>
      </c>
      <c r="O30" s="13">
        <f>VLOOKUP(A:A,[1]TDSheet!$A:$W,23,0)</f>
        <v>1000</v>
      </c>
      <c r="P30" s="13">
        <f>VLOOKUP(A:A,[1]TDSheet!$A:$U,21,0)</f>
        <v>900</v>
      </c>
      <c r="Q30" s="13"/>
      <c r="R30" s="13"/>
      <c r="S30" s="13"/>
      <c r="T30" s="13"/>
      <c r="U30" s="15"/>
      <c r="V30" s="13">
        <f t="shared" si="11"/>
        <v>751.8</v>
      </c>
      <c r="W30" s="15">
        <v>700</v>
      </c>
      <c r="X30" s="16">
        <f t="shared" si="12"/>
        <v>6.4285714285714288</v>
      </c>
      <c r="Y30" s="13">
        <f t="shared" si="13"/>
        <v>1.3740356477786646</v>
      </c>
      <c r="Z30" s="13"/>
      <c r="AA30" s="13"/>
      <c r="AB30" s="13"/>
      <c r="AC30" s="13">
        <f>VLOOKUP(A:A,[1]TDSheet!$A:$AC,29,0)</f>
        <v>0</v>
      </c>
      <c r="AD30" s="13">
        <f>VLOOKUP(A:A,[1]TDSheet!$A:$AD,30,0)</f>
        <v>796</v>
      </c>
      <c r="AE30" s="13">
        <f>VLOOKUP(A:A,[1]TDSheet!$A:$AE,31,0)</f>
        <v>788.8</v>
      </c>
      <c r="AF30" s="13">
        <f>VLOOKUP(A:A,[3]TDSheet!$A:$D,4,0)</f>
        <v>468</v>
      </c>
      <c r="AG30" s="13" t="str">
        <f>VLOOKUP(A:A,[1]TDSheet!$A:$AG,33,0)</f>
        <v>оконч</v>
      </c>
      <c r="AH30" s="13">
        <f t="shared" si="14"/>
        <v>0</v>
      </c>
      <c r="AI30" s="13">
        <f t="shared" si="15"/>
        <v>196.00000000000003</v>
      </c>
      <c r="AJ30" s="13"/>
      <c r="AK30" s="13"/>
      <c r="AL30" s="13"/>
    </row>
    <row r="31" spans="1:38" s="1" customFormat="1" ht="11.1" customHeight="1" outlineLevel="1" x14ac:dyDescent="0.2">
      <c r="A31" s="7" t="s">
        <v>35</v>
      </c>
      <c r="B31" s="7" t="s">
        <v>17</v>
      </c>
      <c r="C31" s="9">
        <v>254</v>
      </c>
      <c r="D31" s="9">
        <v>232</v>
      </c>
      <c r="E31" s="9">
        <v>372</v>
      </c>
      <c r="F31" s="9">
        <v>94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3">
        <f>VLOOKUP(A:A,[2]TDSheet!$A:$F,6,0)</f>
        <v>413</v>
      </c>
      <c r="K31" s="13">
        <f t="shared" si="10"/>
        <v>-41</v>
      </c>
      <c r="L31" s="13">
        <f>VLOOKUP(A:A,[1]TDSheet!$A:$L,12,0)</f>
        <v>80</v>
      </c>
      <c r="M31" s="13">
        <f>VLOOKUP(A:A,[1]TDSheet!$A:$M,13,0)</f>
        <v>0</v>
      </c>
      <c r="N31" s="13">
        <f>VLOOKUP(A:A,[1]TDSheet!$A:$N,14,0)</f>
        <v>80</v>
      </c>
      <c r="O31" s="13">
        <f>VLOOKUP(A:A,[1]TDSheet!$A:$W,23,0)</f>
        <v>0</v>
      </c>
      <c r="P31" s="13">
        <f>VLOOKUP(A:A,[1]TDSheet!$A:$U,21,0)</f>
        <v>80</v>
      </c>
      <c r="Q31" s="13"/>
      <c r="R31" s="13"/>
      <c r="S31" s="13"/>
      <c r="T31" s="13"/>
      <c r="U31" s="15"/>
      <c r="V31" s="13">
        <f t="shared" si="11"/>
        <v>74.400000000000006</v>
      </c>
      <c r="W31" s="15">
        <v>150</v>
      </c>
      <c r="X31" s="16">
        <f t="shared" si="12"/>
        <v>6.5053763440860211</v>
      </c>
      <c r="Y31" s="13">
        <f t="shared" si="13"/>
        <v>1.2634408602150538</v>
      </c>
      <c r="Z31" s="13"/>
      <c r="AA31" s="13"/>
      <c r="AB31" s="13"/>
      <c r="AC31" s="13">
        <f>VLOOKUP(A:A,[1]TDSheet!$A:$AC,29,0)</f>
        <v>0</v>
      </c>
      <c r="AD31" s="13">
        <f>VLOOKUP(A:A,[1]TDSheet!$A:$AD,30,0)</f>
        <v>72.8</v>
      </c>
      <c r="AE31" s="13">
        <f>VLOOKUP(A:A,[1]TDSheet!$A:$AE,31,0)</f>
        <v>76</v>
      </c>
      <c r="AF31" s="13">
        <f>VLOOKUP(A:A,[3]TDSheet!$A:$D,4,0)</f>
        <v>106</v>
      </c>
      <c r="AG31" s="13" t="e">
        <f>VLOOKUP(A:A,[1]TDSheet!$A:$AG,33,0)</f>
        <v>#N/A</v>
      </c>
      <c r="AH31" s="13">
        <f t="shared" si="14"/>
        <v>0</v>
      </c>
      <c r="AI31" s="13">
        <f t="shared" si="15"/>
        <v>57</v>
      </c>
      <c r="AJ31" s="13"/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17</v>
      </c>
      <c r="C32" s="9">
        <v>2978</v>
      </c>
      <c r="D32" s="9">
        <v>1767</v>
      </c>
      <c r="E32" s="9">
        <v>4331</v>
      </c>
      <c r="F32" s="9">
        <v>352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3">
        <f>VLOOKUP(A:A,[2]TDSheet!$A:$F,6,0)</f>
        <v>4797</v>
      </c>
      <c r="K32" s="13">
        <f t="shared" si="10"/>
        <v>-466</v>
      </c>
      <c r="L32" s="13">
        <f>VLOOKUP(A:A,[1]TDSheet!$A:$L,12,0)</f>
        <v>0</v>
      </c>
      <c r="M32" s="13">
        <f>VLOOKUP(A:A,[1]TDSheet!$A:$M,13,0)</f>
        <v>0</v>
      </c>
      <c r="N32" s="13">
        <f>VLOOKUP(A:A,[1]TDSheet!$A:$N,14,0)</f>
        <v>500</v>
      </c>
      <c r="O32" s="13">
        <f>VLOOKUP(A:A,[1]TDSheet!$A:$W,23,0)</f>
        <v>1100</v>
      </c>
      <c r="P32" s="13">
        <f>VLOOKUP(A:A,[1]TDSheet!$A:$U,21,0)</f>
        <v>700</v>
      </c>
      <c r="Q32" s="13"/>
      <c r="R32" s="13"/>
      <c r="S32" s="13"/>
      <c r="T32" s="13"/>
      <c r="U32" s="15"/>
      <c r="V32" s="13">
        <f t="shared" si="11"/>
        <v>626.20000000000005</v>
      </c>
      <c r="W32" s="15">
        <v>1200</v>
      </c>
      <c r="X32" s="16">
        <f t="shared" si="12"/>
        <v>6.1513893324816351</v>
      </c>
      <c r="Y32" s="13">
        <f t="shared" si="13"/>
        <v>0.56212072820185244</v>
      </c>
      <c r="Z32" s="13"/>
      <c r="AA32" s="13"/>
      <c r="AB32" s="13"/>
      <c r="AC32" s="13">
        <f>VLOOKUP(A:A,[1]TDSheet!$A:$AC,29,0)</f>
        <v>1200</v>
      </c>
      <c r="AD32" s="13">
        <f>VLOOKUP(A:A,[1]TDSheet!$A:$AD,30,0)</f>
        <v>718.8</v>
      </c>
      <c r="AE32" s="13">
        <f>VLOOKUP(A:A,[1]TDSheet!$A:$AE,31,0)</f>
        <v>552.79999999999995</v>
      </c>
      <c r="AF32" s="13">
        <f>VLOOKUP(A:A,[3]TDSheet!$A:$D,4,0)</f>
        <v>294</v>
      </c>
      <c r="AG32" s="13" t="str">
        <f>VLOOKUP(A:A,[1]TDSheet!$A:$AG,33,0)</f>
        <v>оконч</v>
      </c>
      <c r="AH32" s="13">
        <f t="shared" si="14"/>
        <v>0</v>
      </c>
      <c r="AI32" s="13">
        <f t="shared" si="15"/>
        <v>504</v>
      </c>
      <c r="AJ32" s="13"/>
      <c r="AK32" s="13"/>
      <c r="AL32" s="13"/>
    </row>
    <row r="33" spans="1:38" s="1" customFormat="1" ht="11.1" customHeight="1" outlineLevel="1" x14ac:dyDescent="0.2">
      <c r="A33" s="7" t="s">
        <v>37</v>
      </c>
      <c r="B33" s="7" t="s">
        <v>17</v>
      </c>
      <c r="C33" s="9">
        <v>4568</v>
      </c>
      <c r="D33" s="9">
        <v>22327</v>
      </c>
      <c r="E33" s="17">
        <v>7642</v>
      </c>
      <c r="F33" s="9">
        <v>1141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3">
        <f>VLOOKUP(A:A,[2]TDSheet!$A:$F,6,0)</f>
        <v>6584</v>
      </c>
      <c r="K33" s="13">
        <f t="shared" si="10"/>
        <v>1058</v>
      </c>
      <c r="L33" s="13">
        <f>VLOOKUP(A:A,[1]TDSheet!$A:$L,12,0)</f>
        <v>2700</v>
      </c>
      <c r="M33" s="13">
        <f>VLOOKUP(A:A,[1]TDSheet!$A:$M,13,0)</f>
        <v>0</v>
      </c>
      <c r="N33" s="13">
        <f>VLOOKUP(A:A,[1]TDSheet!$A:$N,14,0)</f>
        <v>2000</v>
      </c>
      <c r="O33" s="13">
        <f>VLOOKUP(A:A,[1]TDSheet!$A:$W,23,0)</f>
        <v>2500</v>
      </c>
      <c r="P33" s="13">
        <f>VLOOKUP(A:A,[1]TDSheet!$A:$U,21,0)</f>
        <v>1900</v>
      </c>
      <c r="Q33" s="13"/>
      <c r="R33" s="13"/>
      <c r="S33" s="13"/>
      <c r="T33" s="13"/>
      <c r="U33" s="15"/>
      <c r="V33" s="13">
        <f t="shared" si="11"/>
        <v>1528.4</v>
      </c>
      <c r="W33" s="15">
        <v>2100</v>
      </c>
      <c r="X33" s="16">
        <f t="shared" si="12"/>
        <v>8.0744569484428155</v>
      </c>
      <c r="Y33" s="13">
        <f t="shared" si="13"/>
        <v>0.74653232138183712</v>
      </c>
      <c r="Z33" s="13"/>
      <c r="AA33" s="13"/>
      <c r="AB33" s="13"/>
      <c r="AC33" s="13">
        <f>VLOOKUP(A:A,[1]TDSheet!$A:$AC,29,0)</f>
        <v>0</v>
      </c>
      <c r="AD33" s="13">
        <f>VLOOKUP(A:A,[1]TDSheet!$A:$AD,30,0)</f>
        <v>1571.8</v>
      </c>
      <c r="AE33" s="13">
        <f>VLOOKUP(A:A,[1]TDSheet!$A:$AE,31,0)</f>
        <v>1490.8</v>
      </c>
      <c r="AF33" s="13">
        <f>VLOOKUP(A:A,[3]TDSheet!$A:$D,4,0)</f>
        <v>1131</v>
      </c>
      <c r="AG33" s="13" t="str">
        <f>VLOOKUP(A:A,[1]TDSheet!$A:$AG,33,0)</f>
        <v>аксент</v>
      </c>
      <c r="AH33" s="13">
        <f t="shared" si="14"/>
        <v>0</v>
      </c>
      <c r="AI33" s="13">
        <f t="shared" si="15"/>
        <v>882</v>
      </c>
      <c r="AJ33" s="13"/>
      <c r="AK33" s="13"/>
      <c r="AL33" s="13"/>
    </row>
    <row r="34" spans="1:38" s="1" customFormat="1" ht="21.95" customHeight="1" outlineLevel="1" x14ac:dyDescent="0.2">
      <c r="A34" s="7" t="s">
        <v>38</v>
      </c>
      <c r="B34" s="7" t="s">
        <v>17</v>
      </c>
      <c r="C34" s="9">
        <v>265</v>
      </c>
      <c r="D34" s="9">
        <v>1333</v>
      </c>
      <c r="E34" s="9">
        <v>1329</v>
      </c>
      <c r="F34" s="9">
        <v>234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1307</v>
      </c>
      <c r="K34" s="13">
        <f t="shared" si="10"/>
        <v>22</v>
      </c>
      <c r="L34" s="13">
        <f>VLOOKUP(A:A,[1]TDSheet!$A:$L,12,0)</f>
        <v>386</v>
      </c>
      <c r="M34" s="13">
        <f>VLOOKUP(A:A,[1]TDSheet!$A:$M,13,0)</f>
        <v>36</v>
      </c>
      <c r="N34" s="13">
        <f>VLOOKUP(A:A,[1]TDSheet!$A:$N,14,0)</f>
        <v>200</v>
      </c>
      <c r="O34" s="13">
        <f>VLOOKUP(A:A,[1]TDSheet!$A:$W,23,0)</f>
        <v>500</v>
      </c>
      <c r="P34" s="13">
        <f>VLOOKUP(A:A,[1]TDSheet!$A:$U,21,0)</f>
        <v>300</v>
      </c>
      <c r="Q34" s="13"/>
      <c r="R34" s="13"/>
      <c r="S34" s="13"/>
      <c r="T34" s="13"/>
      <c r="U34" s="15"/>
      <c r="V34" s="13">
        <f t="shared" si="11"/>
        <v>265.8</v>
      </c>
      <c r="W34" s="15">
        <v>300</v>
      </c>
      <c r="X34" s="16">
        <f t="shared" si="12"/>
        <v>7.0880361173814892</v>
      </c>
      <c r="Y34" s="13">
        <f t="shared" si="13"/>
        <v>0.88036117381489842</v>
      </c>
      <c r="Z34" s="13"/>
      <c r="AA34" s="13"/>
      <c r="AB34" s="13"/>
      <c r="AC34" s="13">
        <f>VLOOKUP(A:A,[1]TDSheet!$A:$AC,29,0)</f>
        <v>0</v>
      </c>
      <c r="AD34" s="13">
        <f>VLOOKUP(A:A,[1]TDSheet!$A:$AD,30,0)</f>
        <v>221.2</v>
      </c>
      <c r="AE34" s="13">
        <f>VLOOKUP(A:A,[1]TDSheet!$A:$AE,31,0)</f>
        <v>242.4</v>
      </c>
      <c r="AF34" s="13">
        <f>VLOOKUP(A:A,[3]TDSheet!$A:$D,4,0)</f>
        <v>171</v>
      </c>
      <c r="AG34" s="13" t="str">
        <f>VLOOKUP(A:A,[1]TDSheet!$A:$AG,33,0)</f>
        <v>продсент</v>
      </c>
      <c r="AH34" s="13">
        <f t="shared" si="14"/>
        <v>0</v>
      </c>
      <c r="AI34" s="13">
        <f t="shared" si="15"/>
        <v>105</v>
      </c>
      <c r="AJ34" s="13"/>
      <c r="AK34" s="13"/>
      <c r="AL34" s="13"/>
    </row>
    <row r="35" spans="1:38" s="1" customFormat="1" ht="21.95" customHeight="1" outlineLevel="1" x14ac:dyDescent="0.2">
      <c r="A35" s="7" t="s">
        <v>39</v>
      </c>
      <c r="B35" s="7" t="s">
        <v>17</v>
      </c>
      <c r="C35" s="9">
        <v>42</v>
      </c>
      <c r="D35" s="9">
        <v>1851</v>
      </c>
      <c r="E35" s="9">
        <v>1606</v>
      </c>
      <c r="F35" s="9">
        <v>269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1617</v>
      </c>
      <c r="K35" s="13">
        <f t="shared" si="10"/>
        <v>-11</v>
      </c>
      <c r="L35" s="13">
        <f>VLOOKUP(A:A,[1]TDSheet!$A:$L,12,0)</f>
        <v>50</v>
      </c>
      <c r="M35" s="13">
        <f>VLOOKUP(A:A,[1]TDSheet!$A:$M,13,0)</f>
        <v>0</v>
      </c>
      <c r="N35" s="13">
        <f>VLOOKUP(A:A,[1]TDSheet!$A:$N,14,0)</f>
        <v>0</v>
      </c>
      <c r="O35" s="13">
        <f>VLOOKUP(A:A,[1]TDSheet!$A:$W,23,0)</f>
        <v>0</v>
      </c>
      <c r="P35" s="13">
        <f>VLOOKUP(A:A,[1]TDSheet!$A:$U,21,0)</f>
        <v>0</v>
      </c>
      <c r="Q35" s="13"/>
      <c r="R35" s="13"/>
      <c r="S35" s="13"/>
      <c r="T35" s="13"/>
      <c r="U35" s="15"/>
      <c r="V35" s="13">
        <f t="shared" si="11"/>
        <v>47.6</v>
      </c>
      <c r="W35" s="15">
        <v>50</v>
      </c>
      <c r="X35" s="16">
        <f t="shared" si="12"/>
        <v>7.7521008403361344</v>
      </c>
      <c r="Y35" s="13">
        <f t="shared" si="13"/>
        <v>5.6512605042016801</v>
      </c>
      <c r="Z35" s="13"/>
      <c r="AA35" s="13"/>
      <c r="AB35" s="13"/>
      <c r="AC35" s="13">
        <f>VLOOKUP(A:A,[1]TDSheet!$A:$AC,29,0)</f>
        <v>1368</v>
      </c>
      <c r="AD35" s="13">
        <f>VLOOKUP(A:A,[1]TDSheet!$A:$AD,30,0)</f>
        <v>55.2</v>
      </c>
      <c r="AE35" s="13">
        <f>VLOOKUP(A:A,[1]TDSheet!$A:$AE,31,0)</f>
        <v>64.8</v>
      </c>
      <c r="AF35" s="13">
        <f>VLOOKUP(A:A,[3]TDSheet!$A:$D,4,0)</f>
        <v>50</v>
      </c>
      <c r="AG35" s="13">
        <f>VLOOKUP(A:A,[1]TDSheet!$A:$AG,33,0)</f>
        <v>0</v>
      </c>
      <c r="AH35" s="13">
        <f t="shared" si="14"/>
        <v>0</v>
      </c>
      <c r="AI35" s="13">
        <f t="shared" si="15"/>
        <v>17.5</v>
      </c>
      <c r="AJ35" s="13"/>
      <c r="AK35" s="13"/>
      <c r="AL35" s="13"/>
    </row>
    <row r="36" spans="1:38" s="1" customFormat="1" ht="21.95" customHeight="1" outlineLevel="1" x14ac:dyDescent="0.2">
      <c r="A36" s="7" t="s">
        <v>40</v>
      </c>
      <c r="B36" s="7" t="s">
        <v>17</v>
      </c>
      <c r="C36" s="9">
        <v>347</v>
      </c>
      <c r="D36" s="9">
        <v>2419</v>
      </c>
      <c r="E36" s="9">
        <v>2477</v>
      </c>
      <c r="F36" s="9">
        <v>267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3">
        <f>VLOOKUP(A:A,[2]TDSheet!$A:$F,6,0)</f>
        <v>2491</v>
      </c>
      <c r="K36" s="13">
        <f t="shared" si="10"/>
        <v>-14</v>
      </c>
      <c r="L36" s="13">
        <f>VLOOKUP(A:A,[1]TDSheet!$A:$L,12,0)</f>
        <v>186</v>
      </c>
      <c r="M36" s="13">
        <f>VLOOKUP(A:A,[1]TDSheet!$A:$M,13,0)</f>
        <v>36</v>
      </c>
      <c r="N36" s="13">
        <f>VLOOKUP(A:A,[1]TDSheet!$A:$N,14,0)</f>
        <v>150</v>
      </c>
      <c r="O36" s="13">
        <f>VLOOKUP(A:A,[1]TDSheet!$A:$W,23,0)</f>
        <v>100</v>
      </c>
      <c r="P36" s="13">
        <f>VLOOKUP(A:A,[1]TDSheet!$A:$U,21,0)</f>
        <v>150</v>
      </c>
      <c r="Q36" s="13"/>
      <c r="R36" s="13"/>
      <c r="S36" s="13"/>
      <c r="T36" s="13"/>
      <c r="U36" s="15"/>
      <c r="V36" s="13">
        <f t="shared" si="11"/>
        <v>135.4</v>
      </c>
      <c r="W36" s="15">
        <v>200</v>
      </c>
      <c r="X36" s="16">
        <f t="shared" si="12"/>
        <v>7.5110782865583454</v>
      </c>
      <c r="Y36" s="13">
        <f t="shared" si="13"/>
        <v>1.9719350073855242</v>
      </c>
      <c r="Z36" s="13"/>
      <c r="AA36" s="13"/>
      <c r="AB36" s="13"/>
      <c r="AC36" s="13">
        <f>VLOOKUP(A:A,[1]TDSheet!$A:$AC,29,0)</f>
        <v>1800</v>
      </c>
      <c r="AD36" s="13">
        <f>VLOOKUP(A:A,[1]TDSheet!$A:$AD,30,0)</f>
        <v>150.19999999999999</v>
      </c>
      <c r="AE36" s="13">
        <f>VLOOKUP(A:A,[1]TDSheet!$A:$AE,31,0)</f>
        <v>150.4</v>
      </c>
      <c r="AF36" s="13">
        <f>VLOOKUP(A:A,[3]TDSheet!$A:$D,4,0)</f>
        <v>136</v>
      </c>
      <c r="AG36" s="13">
        <f>VLOOKUP(A:A,[1]TDSheet!$A:$AG,33,0)</f>
        <v>0</v>
      </c>
      <c r="AH36" s="13">
        <f t="shared" si="14"/>
        <v>0</v>
      </c>
      <c r="AI36" s="13">
        <f t="shared" si="15"/>
        <v>70</v>
      </c>
      <c r="AJ36" s="13"/>
      <c r="AK36" s="13"/>
      <c r="AL36" s="13"/>
    </row>
    <row r="37" spans="1:38" s="1" customFormat="1" ht="21.95" customHeight="1" outlineLevel="1" x14ac:dyDescent="0.2">
      <c r="A37" s="7" t="s">
        <v>41</v>
      </c>
      <c r="B37" s="7" t="s">
        <v>17</v>
      </c>
      <c r="C37" s="9">
        <v>514</v>
      </c>
      <c r="D37" s="9">
        <v>1141</v>
      </c>
      <c r="E37" s="9">
        <v>1117</v>
      </c>
      <c r="F37" s="9">
        <v>505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3">
        <f>VLOOKUP(A:A,[2]TDSheet!$A:$F,6,0)</f>
        <v>1131</v>
      </c>
      <c r="K37" s="13">
        <f t="shared" si="10"/>
        <v>-14</v>
      </c>
      <c r="L37" s="13">
        <f>VLOOKUP(A:A,[1]TDSheet!$A:$L,12,0)</f>
        <v>386</v>
      </c>
      <c r="M37" s="13">
        <f>VLOOKUP(A:A,[1]TDSheet!$A:$M,13,0)</f>
        <v>36</v>
      </c>
      <c r="N37" s="13">
        <f>VLOOKUP(A:A,[1]TDSheet!$A:$N,14,0)</f>
        <v>250</v>
      </c>
      <c r="O37" s="13">
        <f>VLOOKUP(A:A,[1]TDSheet!$A:$W,23,0)</f>
        <v>200</v>
      </c>
      <c r="P37" s="13">
        <f>VLOOKUP(A:A,[1]TDSheet!$A:$U,21,0)</f>
        <v>200</v>
      </c>
      <c r="Q37" s="13"/>
      <c r="R37" s="13"/>
      <c r="S37" s="13"/>
      <c r="T37" s="13"/>
      <c r="U37" s="15"/>
      <c r="V37" s="13">
        <f t="shared" si="11"/>
        <v>223.4</v>
      </c>
      <c r="W37" s="15">
        <v>100</v>
      </c>
      <c r="X37" s="16">
        <f t="shared" si="12"/>
        <v>7.1844225604297227</v>
      </c>
      <c r="Y37" s="13">
        <f t="shared" si="13"/>
        <v>2.2605192479856759</v>
      </c>
      <c r="Z37" s="13"/>
      <c r="AA37" s="13"/>
      <c r="AB37" s="13"/>
      <c r="AC37" s="13">
        <f>VLOOKUP(A:A,[1]TDSheet!$A:$AC,29,0)</f>
        <v>0</v>
      </c>
      <c r="AD37" s="13">
        <f>VLOOKUP(A:A,[1]TDSheet!$A:$AD,30,0)</f>
        <v>251.8</v>
      </c>
      <c r="AE37" s="13">
        <f>VLOOKUP(A:A,[1]TDSheet!$A:$AE,31,0)</f>
        <v>259</v>
      </c>
      <c r="AF37" s="13">
        <f>VLOOKUP(A:A,[3]TDSheet!$A:$D,4,0)</f>
        <v>122</v>
      </c>
      <c r="AG37" s="13" t="str">
        <f>VLOOKUP(A:A,[1]TDSheet!$A:$AG,33,0)</f>
        <v>продсент</v>
      </c>
      <c r="AH37" s="13">
        <f t="shared" si="14"/>
        <v>0</v>
      </c>
      <c r="AI37" s="13">
        <f t="shared" si="15"/>
        <v>35</v>
      </c>
      <c r="AJ37" s="13"/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9</v>
      </c>
      <c r="C38" s="9">
        <v>211.56800000000001</v>
      </c>
      <c r="D38" s="9">
        <v>407.52800000000002</v>
      </c>
      <c r="E38" s="9">
        <v>397.72699999999998</v>
      </c>
      <c r="F38" s="9">
        <v>212.523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490.959</v>
      </c>
      <c r="K38" s="13">
        <f t="shared" si="10"/>
        <v>-93.232000000000028</v>
      </c>
      <c r="L38" s="13">
        <f>VLOOKUP(A:A,[1]TDSheet!$A:$L,12,0)</f>
        <v>100</v>
      </c>
      <c r="M38" s="13">
        <f>VLOOKUP(A:A,[1]TDSheet!$A:$M,13,0)</f>
        <v>0</v>
      </c>
      <c r="N38" s="13">
        <f>VLOOKUP(A:A,[1]TDSheet!$A:$N,14,0)</f>
        <v>100</v>
      </c>
      <c r="O38" s="13">
        <f>VLOOKUP(A:A,[1]TDSheet!$A:$W,23,0)</f>
        <v>0</v>
      </c>
      <c r="P38" s="13">
        <f>VLOOKUP(A:A,[1]TDSheet!$A:$U,21,0)</f>
        <v>100</v>
      </c>
      <c r="Q38" s="13"/>
      <c r="R38" s="13"/>
      <c r="S38" s="13"/>
      <c r="T38" s="13"/>
      <c r="U38" s="15"/>
      <c r="V38" s="13">
        <f t="shared" si="11"/>
        <v>79.545400000000001</v>
      </c>
      <c r="W38" s="15">
        <v>50</v>
      </c>
      <c r="X38" s="16">
        <f t="shared" si="12"/>
        <v>7.071722563466901</v>
      </c>
      <c r="Y38" s="13">
        <f t="shared" si="13"/>
        <v>2.6717195463219747</v>
      </c>
      <c r="Z38" s="13"/>
      <c r="AA38" s="13"/>
      <c r="AB38" s="13"/>
      <c r="AC38" s="13">
        <f>VLOOKUP(A:A,[1]TDSheet!$A:$AC,29,0)</f>
        <v>0</v>
      </c>
      <c r="AD38" s="13">
        <f>VLOOKUP(A:A,[1]TDSheet!$A:$AD,30,0)</f>
        <v>96.789999999999992</v>
      </c>
      <c r="AE38" s="13">
        <f>VLOOKUP(A:A,[1]TDSheet!$A:$AE,31,0)</f>
        <v>98.372</v>
      </c>
      <c r="AF38" s="13">
        <f>VLOOKUP(A:A,[3]TDSheet!$A:$D,4,0)</f>
        <v>24.641999999999999</v>
      </c>
      <c r="AG38" s="13" t="e">
        <f>VLOOKUP(A:A,[1]TDSheet!$A:$AG,33,0)</f>
        <v>#N/A</v>
      </c>
      <c r="AH38" s="13">
        <f t="shared" si="14"/>
        <v>0</v>
      </c>
      <c r="AI38" s="13">
        <f t="shared" si="15"/>
        <v>50</v>
      </c>
      <c r="AJ38" s="13"/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9</v>
      </c>
      <c r="C39" s="9">
        <v>3203.0659999999998</v>
      </c>
      <c r="D39" s="9">
        <v>21139.106</v>
      </c>
      <c r="E39" s="9">
        <v>5861.4549999999999</v>
      </c>
      <c r="F39" s="9">
        <v>1534.2860000000001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5904.9219999999996</v>
      </c>
      <c r="K39" s="13">
        <f t="shared" si="10"/>
        <v>-43.466999999999643</v>
      </c>
      <c r="L39" s="13">
        <f>VLOOKUP(A:A,[1]TDSheet!$A:$L,12,0)</f>
        <v>1100</v>
      </c>
      <c r="M39" s="13">
        <f>VLOOKUP(A:A,[1]TDSheet!$A:$M,13,0)</f>
        <v>0</v>
      </c>
      <c r="N39" s="13">
        <f>VLOOKUP(A:A,[1]TDSheet!$A:$N,14,0)</f>
        <v>1300</v>
      </c>
      <c r="O39" s="13">
        <f>VLOOKUP(A:A,[1]TDSheet!$A:$W,23,0)</f>
        <v>1000</v>
      </c>
      <c r="P39" s="13">
        <f>VLOOKUP(A:A,[1]TDSheet!$A:$U,21,0)</f>
        <v>1200</v>
      </c>
      <c r="Q39" s="13"/>
      <c r="R39" s="13"/>
      <c r="S39" s="13"/>
      <c r="T39" s="13"/>
      <c r="U39" s="15"/>
      <c r="V39" s="13">
        <f t="shared" si="11"/>
        <v>1172.2909999999999</v>
      </c>
      <c r="W39" s="15">
        <v>1800</v>
      </c>
      <c r="X39" s="16">
        <f t="shared" si="12"/>
        <v>6.7681881034657785</v>
      </c>
      <c r="Y39" s="13">
        <f t="shared" si="13"/>
        <v>1.3087927826793861</v>
      </c>
      <c r="Z39" s="13"/>
      <c r="AA39" s="13"/>
      <c r="AB39" s="13"/>
      <c r="AC39" s="13">
        <f>VLOOKUP(A:A,[1]TDSheet!$A:$AC,29,0)</f>
        <v>0</v>
      </c>
      <c r="AD39" s="13">
        <f>VLOOKUP(A:A,[1]TDSheet!$A:$AD,30,0)</f>
        <v>1244.8098</v>
      </c>
      <c r="AE39" s="13">
        <f>VLOOKUP(A:A,[1]TDSheet!$A:$AE,31,0)</f>
        <v>1177.1812</v>
      </c>
      <c r="AF39" s="13">
        <f>VLOOKUP(A:A,[3]TDSheet!$A:$D,4,0)</f>
        <v>892.34299999999996</v>
      </c>
      <c r="AG39" s="13" t="str">
        <f>VLOOKUP(A:A,[1]TDSheet!$A:$AG,33,0)</f>
        <v>оконч</v>
      </c>
      <c r="AH39" s="13">
        <f t="shared" si="14"/>
        <v>0</v>
      </c>
      <c r="AI39" s="13">
        <f t="shared" si="15"/>
        <v>1800</v>
      </c>
      <c r="AJ39" s="13"/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9</v>
      </c>
      <c r="C40" s="9">
        <v>239.411</v>
      </c>
      <c r="D40" s="9">
        <v>409.40499999999997</v>
      </c>
      <c r="E40" s="9">
        <v>371.00599999999997</v>
      </c>
      <c r="F40" s="9">
        <v>265.58499999999998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375.60500000000002</v>
      </c>
      <c r="K40" s="13">
        <f t="shared" si="10"/>
        <v>-4.5990000000000464</v>
      </c>
      <c r="L40" s="13">
        <f>VLOOKUP(A:A,[1]TDSheet!$A:$L,12,0)</f>
        <v>100</v>
      </c>
      <c r="M40" s="13">
        <f>VLOOKUP(A:A,[1]TDSheet!$A:$M,13,0)</f>
        <v>0</v>
      </c>
      <c r="N40" s="13">
        <f>VLOOKUP(A:A,[1]TDSheet!$A:$N,14,0)</f>
        <v>100</v>
      </c>
      <c r="O40" s="13">
        <f>VLOOKUP(A:A,[1]TDSheet!$A:$W,23,0)</f>
        <v>0</v>
      </c>
      <c r="P40" s="13">
        <f>VLOOKUP(A:A,[1]TDSheet!$A:$U,21,0)</f>
        <v>0</v>
      </c>
      <c r="Q40" s="13"/>
      <c r="R40" s="13"/>
      <c r="S40" s="13"/>
      <c r="T40" s="13"/>
      <c r="U40" s="15"/>
      <c r="V40" s="13">
        <f t="shared" si="11"/>
        <v>74.2012</v>
      </c>
      <c r="W40" s="15">
        <v>60</v>
      </c>
      <c r="X40" s="16">
        <f t="shared" si="12"/>
        <v>7.0832412413815415</v>
      </c>
      <c r="Y40" s="13">
        <f t="shared" si="13"/>
        <v>3.5792547829415153</v>
      </c>
      <c r="Z40" s="13"/>
      <c r="AA40" s="13"/>
      <c r="AB40" s="13"/>
      <c r="AC40" s="13">
        <f>VLOOKUP(A:A,[1]TDSheet!$A:$AC,29,0)</f>
        <v>0</v>
      </c>
      <c r="AD40" s="13">
        <f>VLOOKUP(A:A,[1]TDSheet!$A:$AD,30,0)</f>
        <v>73.967999999999989</v>
      </c>
      <c r="AE40" s="13">
        <f>VLOOKUP(A:A,[1]TDSheet!$A:$AE,31,0)</f>
        <v>92.205200000000005</v>
      </c>
      <c r="AF40" s="13">
        <f>VLOOKUP(A:A,[3]TDSheet!$A:$D,4,0)</f>
        <v>52.524999999999999</v>
      </c>
      <c r="AG40" s="13">
        <f>VLOOKUP(A:A,[1]TDSheet!$A:$AG,33,0)</f>
        <v>0</v>
      </c>
      <c r="AH40" s="13">
        <f t="shared" si="14"/>
        <v>0</v>
      </c>
      <c r="AI40" s="13">
        <f t="shared" si="15"/>
        <v>60</v>
      </c>
      <c r="AJ40" s="13"/>
      <c r="AK40" s="13"/>
      <c r="AL40" s="13"/>
    </row>
    <row r="41" spans="1:38" s="1" customFormat="1" ht="11.1" customHeight="1" outlineLevel="1" x14ac:dyDescent="0.2">
      <c r="A41" s="7" t="s">
        <v>45</v>
      </c>
      <c r="B41" s="7" t="s">
        <v>9</v>
      </c>
      <c r="C41" s="9">
        <v>301.33300000000003</v>
      </c>
      <c r="D41" s="9">
        <v>648.76400000000001</v>
      </c>
      <c r="E41" s="9">
        <v>720.87199999999996</v>
      </c>
      <c r="F41" s="9">
        <v>219.24199999999999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699.51300000000003</v>
      </c>
      <c r="K41" s="13">
        <f t="shared" si="10"/>
        <v>21.358999999999924</v>
      </c>
      <c r="L41" s="13">
        <f>VLOOKUP(A:A,[1]TDSheet!$A:$L,12,0)</f>
        <v>150</v>
      </c>
      <c r="M41" s="13">
        <f>VLOOKUP(A:A,[1]TDSheet!$A:$M,13,0)</f>
        <v>0</v>
      </c>
      <c r="N41" s="13">
        <f>VLOOKUP(A:A,[1]TDSheet!$A:$N,14,0)</f>
        <v>150</v>
      </c>
      <c r="O41" s="13">
        <f>VLOOKUP(A:A,[1]TDSheet!$A:$W,23,0)</f>
        <v>100</v>
      </c>
      <c r="P41" s="13">
        <f>VLOOKUP(A:A,[1]TDSheet!$A:$U,21,0)</f>
        <v>150</v>
      </c>
      <c r="Q41" s="13"/>
      <c r="R41" s="13"/>
      <c r="S41" s="13"/>
      <c r="T41" s="13"/>
      <c r="U41" s="15"/>
      <c r="V41" s="13">
        <f t="shared" si="11"/>
        <v>144.17439999999999</v>
      </c>
      <c r="W41" s="15">
        <v>240</v>
      </c>
      <c r="X41" s="16">
        <f t="shared" si="12"/>
        <v>7.0001470441354359</v>
      </c>
      <c r="Y41" s="13">
        <f t="shared" si="13"/>
        <v>1.520672185908178</v>
      </c>
      <c r="Z41" s="13"/>
      <c r="AA41" s="13"/>
      <c r="AB41" s="13"/>
      <c r="AC41" s="13">
        <f>VLOOKUP(A:A,[1]TDSheet!$A:$AC,29,0)</f>
        <v>0</v>
      </c>
      <c r="AD41" s="13">
        <f>VLOOKUP(A:A,[1]TDSheet!$A:$AD,30,0)</f>
        <v>161.60599999999999</v>
      </c>
      <c r="AE41" s="13">
        <f>VLOOKUP(A:A,[1]TDSheet!$A:$AE,31,0)</f>
        <v>148.9066</v>
      </c>
      <c r="AF41" s="13">
        <f>VLOOKUP(A:A,[3]TDSheet!$A:$D,4,0)</f>
        <v>117.884</v>
      </c>
      <c r="AG41" s="13">
        <f>VLOOKUP(A:A,[1]TDSheet!$A:$AG,33,0)</f>
        <v>0</v>
      </c>
      <c r="AH41" s="13">
        <f t="shared" si="14"/>
        <v>0</v>
      </c>
      <c r="AI41" s="13">
        <f t="shared" si="15"/>
        <v>240</v>
      </c>
      <c r="AJ41" s="13"/>
      <c r="AK41" s="13"/>
      <c r="AL41" s="13"/>
    </row>
    <row r="42" spans="1:38" s="1" customFormat="1" ht="21.95" customHeight="1" outlineLevel="1" x14ac:dyDescent="0.2">
      <c r="A42" s="7" t="s">
        <v>46</v>
      </c>
      <c r="B42" s="7" t="s">
        <v>9</v>
      </c>
      <c r="C42" s="9">
        <v>138.196</v>
      </c>
      <c r="D42" s="9">
        <v>294.91199999999998</v>
      </c>
      <c r="E42" s="9">
        <v>203.62700000000001</v>
      </c>
      <c r="F42" s="9">
        <v>221.464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219.458</v>
      </c>
      <c r="K42" s="13">
        <f t="shared" si="10"/>
        <v>-15.830999999999989</v>
      </c>
      <c r="L42" s="13">
        <f>VLOOKUP(A:A,[1]TDSheet!$A:$L,12,0)</f>
        <v>62</v>
      </c>
      <c r="M42" s="13">
        <f>VLOOKUP(A:A,[1]TDSheet!$A:$M,13,0)</f>
        <v>12</v>
      </c>
      <c r="N42" s="13">
        <f>VLOOKUP(A:A,[1]TDSheet!$A:$N,14,0)</f>
        <v>50</v>
      </c>
      <c r="O42" s="13">
        <f>VLOOKUP(A:A,[1]TDSheet!$A:$W,23,0)</f>
        <v>0</v>
      </c>
      <c r="P42" s="13">
        <f>VLOOKUP(A:A,[1]TDSheet!$A:$U,21,0)</f>
        <v>0</v>
      </c>
      <c r="Q42" s="13"/>
      <c r="R42" s="13"/>
      <c r="S42" s="13"/>
      <c r="T42" s="13"/>
      <c r="U42" s="15"/>
      <c r="V42" s="13">
        <f t="shared" si="11"/>
        <v>40.7254</v>
      </c>
      <c r="W42" s="15"/>
      <c r="X42" s="16">
        <f t="shared" si="12"/>
        <v>7.8934522435629848</v>
      </c>
      <c r="Y42" s="13">
        <f t="shared" si="13"/>
        <v>5.4379821929311927</v>
      </c>
      <c r="Z42" s="13"/>
      <c r="AA42" s="13"/>
      <c r="AB42" s="13"/>
      <c r="AC42" s="13">
        <f>VLOOKUP(A:A,[1]TDSheet!$A:$AC,29,0)</f>
        <v>0</v>
      </c>
      <c r="AD42" s="13">
        <f>VLOOKUP(A:A,[1]TDSheet!$A:$AD,30,0)</f>
        <v>57.987000000000002</v>
      </c>
      <c r="AE42" s="13">
        <f>VLOOKUP(A:A,[1]TDSheet!$A:$AE,31,0)</f>
        <v>61.374600000000001</v>
      </c>
      <c r="AF42" s="13">
        <f>VLOOKUP(A:A,[3]TDSheet!$A:$D,4,0)</f>
        <v>42.917999999999999</v>
      </c>
      <c r="AG42" s="13" t="str">
        <f>VLOOKUP(A:A,[1]TDSheet!$A:$AG,33,0)</f>
        <v>косяк ш</v>
      </c>
      <c r="AH42" s="13">
        <f t="shared" si="14"/>
        <v>0</v>
      </c>
      <c r="AI42" s="13">
        <f t="shared" si="15"/>
        <v>0</v>
      </c>
      <c r="AJ42" s="13"/>
      <c r="AK42" s="13"/>
      <c r="AL42" s="13"/>
    </row>
    <row r="43" spans="1:38" s="1" customFormat="1" ht="11.1" customHeight="1" outlineLevel="1" x14ac:dyDescent="0.2">
      <c r="A43" s="7" t="s">
        <v>47</v>
      </c>
      <c r="B43" s="7" t="s">
        <v>9</v>
      </c>
      <c r="C43" s="9">
        <v>5076.4920000000002</v>
      </c>
      <c r="D43" s="9">
        <v>10928.43</v>
      </c>
      <c r="E43" s="9">
        <v>12370.311</v>
      </c>
      <c r="F43" s="9">
        <v>3335.3159999999998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11973.027</v>
      </c>
      <c r="K43" s="13">
        <f t="shared" si="10"/>
        <v>397.28399999999965</v>
      </c>
      <c r="L43" s="13">
        <f>VLOOKUP(A:A,[1]TDSheet!$A:$L,12,0)</f>
        <v>2400</v>
      </c>
      <c r="M43" s="13">
        <f>VLOOKUP(A:A,[1]TDSheet!$A:$M,13,0)</f>
        <v>0</v>
      </c>
      <c r="N43" s="13">
        <f>VLOOKUP(A:A,[1]TDSheet!$A:$N,14,0)</f>
        <v>2300</v>
      </c>
      <c r="O43" s="13">
        <f>VLOOKUP(A:A,[1]TDSheet!$A:$W,23,0)</f>
        <v>1900</v>
      </c>
      <c r="P43" s="13">
        <f>VLOOKUP(A:A,[1]TDSheet!$A:$U,21,0)</f>
        <v>3200</v>
      </c>
      <c r="Q43" s="13"/>
      <c r="R43" s="13"/>
      <c r="S43" s="13"/>
      <c r="T43" s="13"/>
      <c r="U43" s="15">
        <v>2500</v>
      </c>
      <c r="V43" s="13">
        <f t="shared" si="11"/>
        <v>2474.0621999999998</v>
      </c>
      <c r="W43" s="15">
        <v>1500</v>
      </c>
      <c r="X43" s="16">
        <f t="shared" si="12"/>
        <v>6.9259843184217438</v>
      </c>
      <c r="Y43" s="13">
        <f t="shared" si="13"/>
        <v>1.3481132366033481</v>
      </c>
      <c r="Z43" s="13"/>
      <c r="AA43" s="13"/>
      <c r="AB43" s="13"/>
      <c r="AC43" s="13">
        <f>VLOOKUP(A:A,[1]TDSheet!$A:$AC,29,0)</f>
        <v>0</v>
      </c>
      <c r="AD43" s="13">
        <f>VLOOKUP(A:A,[1]TDSheet!$A:$AD,30,0)</f>
        <v>2669.4191999999998</v>
      </c>
      <c r="AE43" s="13">
        <f>VLOOKUP(A:A,[1]TDSheet!$A:$AE,31,0)</f>
        <v>2529.0342000000001</v>
      </c>
      <c r="AF43" s="13">
        <f>VLOOKUP(A:A,[3]TDSheet!$A:$D,4,0)</f>
        <v>1625.537</v>
      </c>
      <c r="AG43" s="13" t="str">
        <f>VLOOKUP(A:A,[1]TDSheet!$A:$AG,33,0)</f>
        <v>оконч</v>
      </c>
      <c r="AH43" s="13">
        <f t="shared" si="14"/>
        <v>2500</v>
      </c>
      <c r="AI43" s="13">
        <f t="shared" si="15"/>
        <v>1500</v>
      </c>
      <c r="AJ43" s="13"/>
      <c r="AK43" s="13"/>
      <c r="AL43" s="13"/>
    </row>
    <row r="44" spans="1:38" s="1" customFormat="1" ht="11.1" customHeight="1" outlineLevel="1" x14ac:dyDescent="0.2">
      <c r="A44" s="7" t="s">
        <v>48</v>
      </c>
      <c r="B44" s="7" t="s">
        <v>9</v>
      </c>
      <c r="C44" s="9">
        <v>179.17</v>
      </c>
      <c r="D44" s="9">
        <v>516.01900000000001</v>
      </c>
      <c r="E44" s="9">
        <v>451.76600000000002</v>
      </c>
      <c r="F44" s="9">
        <v>196.27799999999999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496.221</v>
      </c>
      <c r="K44" s="13">
        <f t="shared" si="10"/>
        <v>-44.454999999999984</v>
      </c>
      <c r="L44" s="13">
        <f>VLOOKUP(A:A,[1]TDSheet!$A:$L,12,0)</f>
        <v>70</v>
      </c>
      <c r="M44" s="13">
        <f>VLOOKUP(A:A,[1]TDSheet!$A:$M,13,0)</f>
        <v>0</v>
      </c>
      <c r="N44" s="13">
        <f>VLOOKUP(A:A,[1]TDSheet!$A:$N,14,0)</f>
        <v>100</v>
      </c>
      <c r="O44" s="13">
        <f>VLOOKUP(A:A,[1]TDSheet!$A:$W,23,0)</f>
        <v>0</v>
      </c>
      <c r="P44" s="13">
        <f>VLOOKUP(A:A,[1]TDSheet!$A:$U,21,0)</f>
        <v>60</v>
      </c>
      <c r="Q44" s="13"/>
      <c r="R44" s="13"/>
      <c r="S44" s="13"/>
      <c r="T44" s="13"/>
      <c r="U44" s="15"/>
      <c r="V44" s="13">
        <f t="shared" si="11"/>
        <v>90.353200000000001</v>
      </c>
      <c r="W44" s="15">
        <v>120</v>
      </c>
      <c r="X44" s="16">
        <f t="shared" si="12"/>
        <v>6.0460282535648986</v>
      </c>
      <c r="Y44" s="13">
        <f t="shared" si="13"/>
        <v>2.1723414333969355</v>
      </c>
      <c r="Z44" s="13"/>
      <c r="AA44" s="13"/>
      <c r="AB44" s="13"/>
      <c r="AC44" s="13">
        <f>VLOOKUP(A:A,[1]TDSheet!$A:$AC,29,0)</f>
        <v>0</v>
      </c>
      <c r="AD44" s="13">
        <f>VLOOKUP(A:A,[1]TDSheet!$A:$AD,30,0)</f>
        <v>94.396199999999993</v>
      </c>
      <c r="AE44" s="13">
        <f>VLOOKUP(A:A,[1]TDSheet!$A:$AE,31,0)</f>
        <v>93.029399999999995</v>
      </c>
      <c r="AF44" s="13">
        <f>VLOOKUP(A:A,[3]TDSheet!$A:$D,4,0)</f>
        <v>70.569000000000003</v>
      </c>
      <c r="AG44" s="13">
        <f>VLOOKUP(A:A,[1]TDSheet!$A:$AG,33,0)</f>
        <v>0</v>
      </c>
      <c r="AH44" s="13">
        <f t="shared" si="14"/>
        <v>0</v>
      </c>
      <c r="AI44" s="13">
        <f t="shared" si="15"/>
        <v>120</v>
      </c>
      <c r="AJ44" s="13"/>
      <c r="AK44" s="13"/>
      <c r="AL44" s="13"/>
    </row>
    <row r="45" spans="1:38" s="1" customFormat="1" ht="11.1" customHeight="1" outlineLevel="1" x14ac:dyDescent="0.2">
      <c r="A45" s="7" t="s">
        <v>49</v>
      </c>
      <c r="B45" s="7" t="s">
        <v>9</v>
      </c>
      <c r="C45" s="9">
        <v>25.408000000000001</v>
      </c>
      <c r="D45" s="9">
        <v>76.126999999999995</v>
      </c>
      <c r="E45" s="9">
        <v>67.331000000000003</v>
      </c>
      <c r="F45" s="9">
        <v>32.442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81.22</v>
      </c>
      <c r="K45" s="13">
        <f t="shared" si="10"/>
        <v>-13.888999999999996</v>
      </c>
      <c r="L45" s="13">
        <f>VLOOKUP(A:A,[1]TDSheet!$A:$L,12,0)</f>
        <v>0</v>
      </c>
      <c r="M45" s="13">
        <f>VLOOKUP(A:A,[1]TDSheet!$A:$M,13,0)</f>
        <v>0</v>
      </c>
      <c r="N45" s="13">
        <f>VLOOKUP(A:A,[1]TDSheet!$A:$N,14,0)</f>
        <v>0</v>
      </c>
      <c r="O45" s="13">
        <f>VLOOKUP(A:A,[1]TDSheet!$A:$W,23,0)</f>
        <v>0</v>
      </c>
      <c r="P45" s="13">
        <f>VLOOKUP(A:A,[1]TDSheet!$A:$U,21,0)</f>
        <v>20</v>
      </c>
      <c r="Q45" s="13"/>
      <c r="R45" s="13"/>
      <c r="S45" s="13"/>
      <c r="T45" s="13"/>
      <c r="U45" s="15"/>
      <c r="V45" s="13">
        <f t="shared" si="11"/>
        <v>13.466200000000001</v>
      </c>
      <c r="W45" s="15">
        <v>50</v>
      </c>
      <c r="X45" s="16">
        <f t="shared" si="12"/>
        <v>7.6073428287118858</v>
      </c>
      <c r="Y45" s="13">
        <f t="shared" si="13"/>
        <v>2.4091428910902852</v>
      </c>
      <c r="Z45" s="13"/>
      <c r="AA45" s="13"/>
      <c r="AB45" s="13"/>
      <c r="AC45" s="13">
        <f>VLOOKUP(A:A,[1]TDSheet!$A:$AC,29,0)</f>
        <v>0</v>
      </c>
      <c r="AD45" s="13">
        <f>VLOOKUP(A:A,[1]TDSheet!$A:$AD,30,0)</f>
        <v>10.316599999999999</v>
      </c>
      <c r="AE45" s="13">
        <f>VLOOKUP(A:A,[1]TDSheet!$A:$AE,31,0)</f>
        <v>10.900600000000001</v>
      </c>
      <c r="AF45" s="13">
        <f>VLOOKUP(A:A,[3]TDSheet!$A:$D,4,0)</f>
        <v>16.550999999999998</v>
      </c>
      <c r="AG45" s="13">
        <f>VLOOKUP(A:A,[1]TDSheet!$A:$AG,33,0)</f>
        <v>0</v>
      </c>
      <c r="AH45" s="13">
        <f t="shared" si="14"/>
        <v>0</v>
      </c>
      <c r="AI45" s="13">
        <f t="shared" si="15"/>
        <v>50</v>
      </c>
      <c r="AJ45" s="13"/>
      <c r="AK45" s="13"/>
      <c r="AL45" s="13"/>
    </row>
    <row r="46" spans="1:38" s="1" customFormat="1" ht="21.95" customHeight="1" outlineLevel="1" x14ac:dyDescent="0.2">
      <c r="A46" s="7" t="s">
        <v>50</v>
      </c>
      <c r="B46" s="7" t="s">
        <v>9</v>
      </c>
      <c r="C46" s="9">
        <v>2.6890000000000001</v>
      </c>
      <c r="D46" s="9"/>
      <c r="E46" s="9">
        <v>0.76500000000000001</v>
      </c>
      <c r="F46" s="9">
        <v>1.9239999999999999</v>
      </c>
      <c r="G46" s="1" t="e">
        <f>VLOOKUP(A:A,[1]TDSheet!$A:$G,7,0)</f>
        <v>#N/A</v>
      </c>
      <c r="H46" s="1">
        <f>VLOOKUP(A:A,[1]TDSheet!$A:$H,8,0)</f>
        <v>0</v>
      </c>
      <c r="I46" s="1" t="e">
        <f>VLOOKUP(A:A,[1]TDSheet!$A:$I,9,0)</f>
        <v>#N/A</v>
      </c>
      <c r="J46" s="13">
        <f>VLOOKUP(A:A,[2]TDSheet!$A:$F,6,0)</f>
        <v>0.7</v>
      </c>
      <c r="K46" s="13">
        <f t="shared" si="10"/>
        <v>6.5000000000000058E-2</v>
      </c>
      <c r="L46" s="13">
        <f>VLOOKUP(A:A,[1]TDSheet!$A:$L,12,0)</f>
        <v>0</v>
      </c>
      <c r="M46" s="13">
        <f>VLOOKUP(A:A,[1]TDSheet!$A:$M,13,0)</f>
        <v>0</v>
      </c>
      <c r="N46" s="13">
        <f>VLOOKUP(A:A,[1]TDSheet!$A:$N,14,0)</f>
        <v>0</v>
      </c>
      <c r="O46" s="13">
        <f>VLOOKUP(A:A,[1]TDSheet!$A:$W,23,0)</f>
        <v>0</v>
      </c>
      <c r="P46" s="13">
        <f>VLOOKUP(A:A,[1]TDSheet!$A:$U,21,0)</f>
        <v>0</v>
      </c>
      <c r="Q46" s="13"/>
      <c r="R46" s="13"/>
      <c r="S46" s="13"/>
      <c r="T46" s="13"/>
      <c r="U46" s="15"/>
      <c r="V46" s="13">
        <f t="shared" si="11"/>
        <v>0.153</v>
      </c>
      <c r="W46" s="15"/>
      <c r="X46" s="16">
        <f t="shared" si="12"/>
        <v>12.57516339869281</v>
      </c>
      <c r="Y46" s="13">
        <f t="shared" si="13"/>
        <v>12.57516339869281</v>
      </c>
      <c r="Z46" s="13"/>
      <c r="AA46" s="13"/>
      <c r="AB46" s="13"/>
      <c r="AC46" s="13">
        <f>VLOOKUP(A:A,[1]TDSheet!$A:$AC,29,0)</f>
        <v>0</v>
      </c>
      <c r="AD46" s="13">
        <f>VLOOKUP(A:A,[1]TDSheet!$A:$AD,30,0)</f>
        <v>0</v>
      </c>
      <c r="AE46" s="13">
        <f>VLOOKUP(A:A,[1]TDSheet!$A:$AE,31,0)</f>
        <v>7.4399999999999994E-2</v>
      </c>
      <c r="AF46" s="13">
        <v>0</v>
      </c>
      <c r="AG46" s="13" t="e">
        <f>VLOOKUP(A:A,[1]TDSheet!$A:$AG,33,0)</f>
        <v>#N/A</v>
      </c>
      <c r="AH46" s="13">
        <f t="shared" si="14"/>
        <v>0</v>
      </c>
      <c r="AI46" s="13">
        <f t="shared" si="15"/>
        <v>0</v>
      </c>
      <c r="AJ46" s="13"/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9</v>
      </c>
      <c r="C47" s="9">
        <v>415.85599999999999</v>
      </c>
      <c r="D47" s="9">
        <v>279.738</v>
      </c>
      <c r="E47" s="9">
        <v>530.02700000000004</v>
      </c>
      <c r="F47" s="9">
        <v>150.90100000000001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569.02700000000004</v>
      </c>
      <c r="K47" s="13">
        <f t="shared" si="10"/>
        <v>-39</v>
      </c>
      <c r="L47" s="13">
        <f>VLOOKUP(A:A,[1]TDSheet!$A:$L,12,0)</f>
        <v>150</v>
      </c>
      <c r="M47" s="13">
        <f>VLOOKUP(A:A,[1]TDSheet!$A:$M,13,0)</f>
        <v>0</v>
      </c>
      <c r="N47" s="13">
        <f>VLOOKUP(A:A,[1]TDSheet!$A:$N,14,0)</f>
        <v>120</v>
      </c>
      <c r="O47" s="13">
        <f>VLOOKUP(A:A,[1]TDSheet!$A:$W,23,0)</f>
        <v>140</v>
      </c>
      <c r="P47" s="13">
        <f>VLOOKUP(A:A,[1]TDSheet!$A:$U,21,0)</f>
        <v>150</v>
      </c>
      <c r="Q47" s="13"/>
      <c r="R47" s="13"/>
      <c r="S47" s="13"/>
      <c r="T47" s="13"/>
      <c r="U47" s="15"/>
      <c r="V47" s="13">
        <f t="shared" si="11"/>
        <v>106.00540000000001</v>
      </c>
      <c r="W47" s="15">
        <v>50</v>
      </c>
      <c r="X47" s="16">
        <f t="shared" si="12"/>
        <v>7.1779456518252847</v>
      </c>
      <c r="Y47" s="13">
        <f t="shared" si="13"/>
        <v>1.4235218205864983</v>
      </c>
      <c r="Z47" s="13"/>
      <c r="AA47" s="13"/>
      <c r="AB47" s="13"/>
      <c r="AC47" s="13">
        <f>VLOOKUP(A:A,[1]TDSheet!$A:$AC,29,0)</f>
        <v>0</v>
      </c>
      <c r="AD47" s="13">
        <f>VLOOKUP(A:A,[1]TDSheet!$A:$AD,30,0)</f>
        <v>137.10139999999998</v>
      </c>
      <c r="AE47" s="13">
        <f>VLOOKUP(A:A,[1]TDSheet!$A:$AE,31,0)</f>
        <v>111.41120000000001</v>
      </c>
      <c r="AF47" s="13">
        <f>VLOOKUP(A:A,[3]TDSheet!$A:$D,4,0)</f>
        <v>49.35</v>
      </c>
      <c r="AG47" s="13">
        <f>VLOOKUP(A:A,[1]TDSheet!$A:$AG,33,0)</f>
        <v>0</v>
      </c>
      <c r="AH47" s="13">
        <f t="shared" si="14"/>
        <v>0</v>
      </c>
      <c r="AI47" s="13">
        <f t="shared" si="15"/>
        <v>50</v>
      </c>
      <c r="AJ47" s="13"/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9</v>
      </c>
      <c r="C48" s="9">
        <v>1383.915</v>
      </c>
      <c r="D48" s="9">
        <v>21142.935000000001</v>
      </c>
      <c r="E48" s="9">
        <v>3542.4549999999999</v>
      </c>
      <c r="F48" s="9">
        <v>1276.1479999999999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3446.4250000000002</v>
      </c>
      <c r="K48" s="13">
        <f t="shared" si="10"/>
        <v>96.029999999999745</v>
      </c>
      <c r="L48" s="13">
        <f>VLOOKUP(A:A,[1]TDSheet!$A:$L,12,0)</f>
        <v>2200</v>
      </c>
      <c r="M48" s="13">
        <f>VLOOKUP(A:A,[1]TDSheet!$A:$M,13,0)</f>
        <v>0</v>
      </c>
      <c r="N48" s="13">
        <f>VLOOKUP(A:A,[1]TDSheet!$A:$N,14,0)</f>
        <v>1500</v>
      </c>
      <c r="O48" s="13">
        <f>VLOOKUP(A:A,[1]TDSheet!$A:$W,23,0)</f>
        <v>1400</v>
      </c>
      <c r="P48" s="13">
        <f>VLOOKUP(A:A,[1]TDSheet!$A:$U,21,0)</f>
        <v>1400</v>
      </c>
      <c r="Q48" s="13"/>
      <c r="R48" s="13"/>
      <c r="S48" s="13"/>
      <c r="T48" s="13"/>
      <c r="U48" s="15"/>
      <c r="V48" s="13">
        <f t="shared" si="11"/>
        <v>708.49099999999999</v>
      </c>
      <c r="W48" s="15">
        <v>1200</v>
      </c>
      <c r="X48" s="16">
        <f t="shared" si="12"/>
        <v>12.669388884262469</v>
      </c>
      <c r="Y48" s="13">
        <f t="shared" si="13"/>
        <v>1.8012197755511361</v>
      </c>
      <c r="Z48" s="13"/>
      <c r="AA48" s="13"/>
      <c r="AB48" s="13"/>
      <c r="AC48" s="13">
        <f>VLOOKUP(A:A,[1]TDSheet!$A:$AC,29,0)</f>
        <v>0</v>
      </c>
      <c r="AD48" s="13">
        <f>VLOOKUP(A:A,[1]TDSheet!$A:$AD,30,0)</f>
        <v>772.0616</v>
      </c>
      <c r="AE48" s="13">
        <f>VLOOKUP(A:A,[1]TDSheet!$A:$AE,31,0)</f>
        <v>769.84660000000008</v>
      </c>
      <c r="AF48" s="13">
        <f>VLOOKUP(A:A,[3]TDSheet!$A:$D,4,0)</f>
        <v>572.25400000000002</v>
      </c>
      <c r="AG48" s="13" t="str">
        <f>VLOOKUP(A:A,[1]TDSheet!$A:$AG,33,0)</f>
        <v>аксент</v>
      </c>
      <c r="AH48" s="13">
        <f t="shared" si="14"/>
        <v>0</v>
      </c>
      <c r="AI48" s="13">
        <f t="shared" si="15"/>
        <v>1200</v>
      </c>
      <c r="AJ48" s="13"/>
      <c r="AK48" s="13"/>
      <c r="AL48" s="13"/>
    </row>
    <row r="49" spans="1:38" s="1" customFormat="1" ht="11.1" customHeight="1" outlineLevel="1" x14ac:dyDescent="0.2">
      <c r="A49" s="7" t="s">
        <v>53</v>
      </c>
      <c r="B49" s="7" t="s">
        <v>9</v>
      </c>
      <c r="C49" s="9">
        <v>2436.9850000000001</v>
      </c>
      <c r="D49" s="9">
        <v>4811.6490000000003</v>
      </c>
      <c r="E49" s="9">
        <v>5720.4610000000002</v>
      </c>
      <c r="F49" s="9">
        <v>1402.663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5574.6109999999999</v>
      </c>
      <c r="K49" s="13">
        <f t="shared" si="10"/>
        <v>145.85000000000036</v>
      </c>
      <c r="L49" s="13">
        <f>VLOOKUP(A:A,[1]TDSheet!$A:$L,12,0)</f>
        <v>500</v>
      </c>
      <c r="M49" s="13">
        <f>VLOOKUP(A:A,[1]TDSheet!$A:$M,13,0)</f>
        <v>0</v>
      </c>
      <c r="N49" s="13">
        <f>VLOOKUP(A:A,[1]TDSheet!$A:$N,14,0)</f>
        <v>1000</v>
      </c>
      <c r="O49" s="13">
        <f>VLOOKUP(A:A,[1]TDSheet!$A:$W,23,0)</f>
        <v>1200</v>
      </c>
      <c r="P49" s="13">
        <f>VLOOKUP(A:A,[1]TDSheet!$A:$U,21,0)</f>
        <v>1500</v>
      </c>
      <c r="Q49" s="13"/>
      <c r="R49" s="13"/>
      <c r="S49" s="13"/>
      <c r="T49" s="13"/>
      <c r="U49" s="15"/>
      <c r="V49" s="13">
        <f t="shared" si="11"/>
        <v>1144.0922</v>
      </c>
      <c r="W49" s="15">
        <v>1900</v>
      </c>
      <c r="X49" s="16">
        <f t="shared" si="12"/>
        <v>6.5577433357206703</v>
      </c>
      <c r="Y49" s="13">
        <f t="shared" si="13"/>
        <v>1.2260052118177189</v>
      </c>
      <c r="Z49" s="13"/>
      <c r="AA49" s="13"/>
      <c r="AB49" s="13"/>
      <c r="AC49" s="13">
        <f>VLOOKUP(A:A,[1]TDSheet!$A:$AC,29,0)</f>
        <v>0</v>
      </c>
      <c r="AD49" s="13">
        <f>VLOOKUP(A:A,[1]TDSheet!$A:$AD,30,0)</f>
        <v>1219.5337999999999</v>
      </c>
      <c r="AE49" s="13">
        <f>VLOOKUP(A:A,[1]TDSheet!$A:$AE,31,0)</f>
        <v>1110.6834000000001</v>
      </c>
      <c r="AF49" s="13">
        <f>VLOOKUP(A:A,[3]TDSheet!$A:$D,4,0)</f>
        <v>850.69200000000001</v>
      </c>
      <c r="AG49" s="13" t="str">
        <f>VLOOKUP(A:A,[1]TDSheet!$A:$AG,33,0)</f>
        <v>оконч</v>
      </c>
      <c r="AH49" s="13">
        <f t="shared" si="14"/>
        <v>0</v>
      </c>
      <c r="AI49" s="13">
        <f t="shared" si="15"/>
        <v>1900</v>
      </c>
      <c r="AJ49" s="13"/>
      <c r="AK49" s="13"/>
      <c r="AL49" s="13"/>
    </row>
    <row r="50" spans="1:38" s="1" customFormat="1" ht="11.1" customHeight="1" outlineLevel="1" x14ac:dyDescent="0.2">
      <c r="A50" s="7" t="s">
        <v>54</v>
      </c>
      <c r="B50" s="7" t="s">
        <v>9</v>
      </c>
      <c r="C50" s="9">
        <v>219.27099999999999</v>
      </c>
      <c r="D50" s="9">
        <v>236.85400000000001</v>
      </c>
      <c r="E50" s="9">
        <v>268.209</v>
      </c>
      <c r="F50" s="9">
        <v>180.929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289.56799999999998</v>
      </c>
      <c r="K50" s="13">
        <f t="shared" si="10"/>
        <v>-21.35899999999998</v>
      </c>
      <c r="L50" s="13">
        <f>VLOOKUP(A:A,[1]TDSheet!$A:$L,12,0)</f>
        <v>0</v>
      </c>
      <c r="M50" s="13">
        <f>VLOOKUP(A:A,[1]TDSheet!$A:$M,13,0)</f>
        <v>0</v>
      </c>
      <c r="N50" s="13">
        <f>VLOOKUP(A:A,[1]TDSheet!$A:$N,14,0)</f>
        <v>0</v>
      </c>
      <c r="O50" s="13">
        <f>VLOOKUP(A:A,[1]TDSheet!$A:$W,23,0)</f>
        <v>120</v>
      </c>
      <c r="P50" s="13">
        <f>VLOOKUP(A:A,[1]TDSheet!$A:$U,21,0)</f>
        <v>100</v>
      </c>
      <c r="Q50" s="13"/>
      <c r="R50" s="13"/>
      <c r="S50" s="13"/>
      <c r="T50" s="13"/>
      <c r="U50" s="15"/>
      <c r="V50" s="13">
        <f t="shared" si="11"/>
        <v>53.641800000000003</v>
      </c>
      <c r="W50" s="15">
        <v>50</v>
      </c>
      <c r="X50" s="16">
        <f t="shared" si="12"/>
        <v>8.4062988192044248</v>
      </c>
      <c r="Y50" s="13">
        <f t="shared" si="13"/>
        <v>3.3729106778668871</v>
      </c>
      <c r="Z50" s="13"/>
      <c r="AA50" s="13"/>
      <c r="AB50" s="13"/>
      <c r="AC50" s="13">
        <f>VLOOKUP(A:A,[1]TDSheet!$A:$AC,29,0)</f>
        <v>0</v>
      </c>
      <c r="AD50" s="13">
        <f>VLOOKUP(A:A,[1]TDSheet!$A:$AD,30,0)</f>
        <v>70.606200000000001</v>
      </c>
      <c r="AE50" s="13">
        <f>VLOOKUP(A:A,[1]TDSheet!$A:$AE,31,0)</f>
        <v>49.724200000000003</v>
      </c>
      <c r="AF50" s="13">
        <f>VLOOKUP(A:A,[3]TDSheet!$A:$D,4,0)</f>
        <v>32.143000000000001</v>
      </c>
      <c r="AG50" s="13">
        <f>VLOOKUP(A:A,[1]TDSheet!$A:$AG,33,0)</f>
        <v>0</v>
      </c>
      <c r="AH50" s="13">
        <f t="shared" si="14"/>
        <v>0</v>
      </c>
      <c r="AI50" s="13">
        <f t="shared" si="15"/>
        <v>50</v>
      </c>
      <c r="AJ50" s="13"/>
      <c r="AK50" s="13"/>
      <c r="AL50" s="13"/>
    </row>
    <row r="51" spans="1:38" s="1" customFormat="1" ht="21.95" customHeight="1" outlineLevel="1" x14ac:dyDescent="0.2">
      <c r="A51" s="7" t="s">
        <v>55</v>
      </c>
      <c r="B51" s="7" t="s">
        <v>9</v>
      </c>
      <c r="C51" s="9">
        <v>153.667</v>
      </c>
      <c r="D51" s="9">
        <v>264.09300000000002</v>
      </c>
      <c r="E51" s="9">
        <v>318.36900000000003</v>
      </c>
      <c r="F51" s="9">
        <v>90.56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339.01900000000001</v>
      </c>
      <c r="K51" s="13">
        <f t="shared" si="10"/>
        <v>-20.649999999999977</v>
      </c>
      <c r="L51" s="13">
        <f>VLOOKUP(A:A,[1]TDSheet!$A:$L,12,0)</f>
        <v>100</v>
      </c>
      <c r="M51" s="13">
        <f>VLOOKUP(A:A,[1]TDSheet!$A:$M,13,0)</f>
        <v>0</v>
      </c>
      <c r="N51" s="13">
        <f>VLOOKUP(A:A,[1]TDSheet!$A:$N,14,0)</f>
        <v>70</v>
      </c>
      <c r="O51" s="13">
        <f>VLOOKUP(A:A,[1]TDSheet!$A:$W,23,0)</f>
        <v>100</v>
      </c>
      <c r="P51" s="13">
        <f>VLOOKUP(A:A,[1]TDSheet!$A:$U,21,0)</f>
        <v>100</v>
      </c>
      <c r="Q51" s="13"/>
      <c r="R51" s="13"/>
      <c r="S51" s="13"/>
      <c r="T51" s="13"/>
      <c r="U51" s="15"/>
      <c r="V51" s="13">
        <f t="shared" si="11"/>
        <v>63.673800000000007</v>
      </c>
      <c r="W51" s="15">
        <v>50</v>
      </c>
      <c r="X51" s="16">
        <f t="shared" si="12"/>
        <v>8.0183686225731776</v>
      </c>
      <c r="Y51" s="13">
        <f t="shared" si="13"/>
        <v>1.4222490255018547</v>
      </c>
      <c r="Z51" s="13"/>
      <c r="AA51" s="13"/>
      <c r="AB51" s="13"/>
      <c r="AC51" s="13">
        <f>VLOOKUP(A:A,[1]TDSheet!$A:$AC,29,0)</f>
        <v>0</v>
      </c>
      <c r="AD51" s="13">
        <f>VLOOKUP(A:A,[1]TDSheet!$A:$AD,30,0)</f>
        <v>72.667200000000008</v>
      </c>
      <c r="AE51" s="13">
        <f>VLOOKUP(A:A,[1]TDSheet!$A:$AE,31,0)</f>
        <v>76.057600000000008</v>
      </c>
      <c r="AF51" s="13">
        <f>VLOOKUP(A:A,[3]TDSheet!$A:$D,4,0)</f>
        <v>25.106000000000002</v>
      </c>
      <c r="AG51" s="13">
        <f>VLOOKUP(A:A,[1]TDSheet!$A:$AG,33,0)</f>
        <v>0</v>
      </c>
      <c r="AH51" s="13">
        <f t="shared" si="14"/>
        <v>0</v>
      </c>
      <c r="AI51" s="13">
        <f t="shared" si="15"/>
        <v>50</v>
      </c>
      <c r="AJ51" s="13"/>
      <c r="AK51" s="13"/>
      <c r="AL51" s="13"/>
    </row>
    <row r="52" spans="1:38" s="1" customFormat="1" ht="11.1" customHeight="1" outlineLevel="1" x14ac:dyDescent="0.2">
      <c r="A52" s="7" t="s">
        <v>56</v>
      </c>
      <c r="B52" s="7" t="s">
        <v>9</v>
      </c>
      <c r="C52" s="9">
        <v>46.716999999999999</v>
      </c>
      <c r="D52" s="9">
        <v>33.54</v>
      </c>
      <c r="E52" s="9">
        <v>20.035</v>
      </c>
      <c r="F52" s="9">
        <v>56.377000000000002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19.867000000000001</v>
      </c>
      <c r="K52" s="13">
        <f t="shared" si="10"/>
        <v>0.16799999999999926</v>
      </c>
      <c r="L52" s="13">
        <f>VLOOKUP(A:A,[1]TDSheet!$A:$L,12,0)</f>
        <v>0</v>
      </c>
      <c r="M52" s="13">
        <f>VLOOKUP(A:A,[1]TDSheet!$A:$M,13,0)</f>
        <v>0</v>
      </c>
      <c r="N52" s="13">
        <f>VLOOKUP(A:A,[1]TDSheet!$A:$N,14,0)</f>
        <v>0</v>
      </c>
      <c r="O52" s="13">
        <f>VLOOKUP(A:A,[1]TDSheet!$A:$W,23,0)</f>
        <v>0</v>
      </c>
      <c r="P52" s="13">
        <f>VLOOKUP(A:A,[1]TDSheet!$A:$U,21,0)</f>
        <v>0</v>
      </c>
      <c r="Q52" s="13"/>
      <c r="R52" s="13"/>
      <c r="S52" s="13"/>
      <c r="T52" s="13"/>
      <c r="U52" s="15"/>
      <c r="V52" s="13">
        <f t="shared" si="11"/>
        <v>4.0069999999999997</v>
      </c>
      <c r="W52" s="15"/>
      <c r="X52" s="16">
        <f t="shared" si="12"/>
        <v>14.069628150736213</v>
      </c>
      <c r="Y52" s="13">
        <f t="shared" si="13"/>
        <v>14.069628150736213</v>
      </c>
      <c r="Z52" s="13"/>
      <c r="AA52" s="13"/>
      <c r="AB52" s="13"/>
      <c r="AC52" s="13">
        <f>VLOOKUP(A:A,[1]TDSheet!$A:$AC,29,0)</f>
        <v>0</v>
      </c>
      <c r="AD52" s="13">
        <f>VLOOKUP(A:A,[1]TDSheet!$A:$AD,30,0)</f>
        <v>4.8197999999999999</v>
      </c>
      <c r="AE52" s="13">
        <f>VLOOKUP(A:A,[1]TDSheet!$A:$AE,31,0)</f>
        <v>4.7555999999999994</v>
      </c>
      <c r="AF52" s="13">
        <f>VLOOKUP(A:A,[3]TDSheet!$A:$D,4,0)</f>
        <v>1.091</v>
      </c>
      <c r="AG52" s="13" t="e">
        <f>VLOOKUP(A:A,[1]TDSheet!$A:$AG,33,0)</f>
        <v>#N/A</v>
      </c>
      <c r="AH52" s="13">
        <f t="shared" si="14"/>
        <v>0</v>
      </c>
      <c r="AI52" s="13">
        <f t="shared" si="15"/>
        <v>0</v>
      </c>
      <c r="AJ52" s="13"/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9</v>
      </c>
      <c r="C53" s="9">
        <v>269.29700000000003</v>
      </c>
      <c r="D53" s="9">
        <v>586.95399999999995</v>
      </c>
      <c r="E53" s="9">
        <v>554.65</v>
      </c>
      <c r="F53" s="9">
        <v>291.03500000000003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531.298</v>
      </c>
      <c r="K53" s="13">
        <f t="shared" si="10"/>
        <v>23.351999999999975</v>
      </c>
      <c r="L53" s="13">
        <f>VLOOKUP(A:A,[1]TDSheet!$A:$L,12,0)</f>
        <v>50</v>
      </c>
      <c r="M53" s="13">
        <f>VLOOKUP(A:A,[1]TDSheet!$A:$M,13,0)</f>
        <v>0</v>
      </c>
      <c r="N53" s="13">
        <f>VLOOKUP(A:A,[1]TDSheet!$A:$N,14,0)</f>
        <v>100</v>
      </c>
      <c r="O53" s="13">
        <f>VLOOKUP(A:A,[1]TDSheet!$A:$W,23,0)</f>
        <v>120</v>
      </c>
      <c r="P53" s="13">
        <f>VLOOKUP(A:A,[1]TDSheet!$A:$U,21,0)</f>
        <v>100</v>
      </c>
      <c r="Q53" s="13"/>
      <c r="R53" s="13"/>
      <c r="S53" s="13"/>
      <c r="T53" s="13"/>
      <c r="U53" s="15"/>
      <c r="V53" s="13">
        <f t="shared" si="11"/>
        <v>110.92999999999999</v>
      </c>
      <c r="W53" s="15">
        <v>200</v>
      </c>
      <c r="X53" s="16">
        <f t="shared" si="12"/>
        <v>7.7619670062201402</v>
      </c>
      <c r="Y53" s="13">
        <f t="shared" si="13"/>
        <v>2.6235914540701346</v>
      </c>
      <c r="Z53" s="13"/>
      <c r="AA53" s="13"/>
      <c r="AB53" s="13"/>
      <c r="AC53" s="13">
        <f>VLOOKUP(A:A,[1]TDSheet!$A:$AC,29,0)</f>
        <v>0</v>
      </c>
      <c r="AD53" s="13">
        <f>VLOOKUP(A:A,[1]TDSheet!$A:$AD,30,0)</f>
        <v>125.16579999999999</v>
      </c>
      <c r="AE53" s="13">
        <f>VLOOKUP(A:A,[1]TDSheet!$A:$AE,31,0)</f>
        <v>122.473</v>
      </c>
      <c r="AF53" s="13">
        <f>VLOOKUP(A:A,[3]TDSheet!$A:$D,4,0)</f>
        <v>88.725999999999999</v>
      </c>
      <c r="AG53" s="13">
        <f>VLOOKUP(A:A,[1]TDSheet!$A:$AG,33,0)</f>
        <v>0</v>
      </c>
      <c r="AH53" s="13">
        <f t="shared" si="14"/>
        <v>0</v>
      </c>
      <c r="AI53" s="13">
        <f t="shared" si="15"/>
        <v>200</v>
      </c>
      <c r="AJ53" s="13"/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9</v>
      </c>
      <c r="C54" s="9">
        <v>71.506</v>
      </c>
      <c r="D54" s="9">
        <v>162.60599999999999</v>
      </c>
      <c r="E54" s="9">
        <v>37.912999999999997</v>
      </c>
      <c r="F54" s="9">
        <v>77.628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44.006</v>
      </c>
      <c r="K54" s="13">
        <f t="shared" si="10"/>
        <v>-6.0930000000000035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0</v>
      </c>
      <c r="O54" s="13">
        <f>VLOOKUP(A:A,[1]TDSheet!$A:$W,23,0)</f>
        <v>0</v>
      </c>
      <c r="P54" s="13">
        <f>VLOOKUP(A:A,[1]TDSheet!$A:$U,21,0)</f>
        <v>0</v>
      </c>
      <c r="Q54" s="13"/>
      <c r="R54" s="13"/>
      <c r="S54" s="13"/>
      <c r="T54" s="13"/>
      <c r="U54" s="15"/>
      <c r="V54" s="13">
        <f t="shared" si="11"/>
        <v>7.5825999999999993</v>
      </c>
      <c r="W54" s="15"/>
      <c r="X54" s="16">
        <f t="shared" si="12"/>
        <v>10.237649355102473</v>
      </c>
      <c r="Y54" s="13">
        <f t="shared" si="13"/>
        <v>10.237649355102473</v>
      </c>
      <c r="Z54" s="13"/>
      <c r="AA54" s="13"/>
      <c r="AB54" s="13"/>
      <c r="AC54" s="13">
        <f>VLOOKUP(A:A,[1]TDSheet!$A:$AC,29,0)</f>
        <v>0</v>
      </c>
      <c r="AD54" s="13">
        <f>VLOOKUP(A:A,[1]TDSheet!$A:$AD,30,0)</f>
        <v>14.816999999999998</v>
      </c>
      <c r="AE54" s="13">
        <f>VLOOKUP(A:A,[1]TDSheet!$A:$AE,31,0)</f>
        <v>6.5388000000000002</v>
      </c>
      <c r="AF54" s="13">
        <f>VLOOKUP(A:A,[3]TDSheet!$A:$D,4,0)</f>
        <v>9.6790000000000003</v>
      </c>
      <c r="AG54" s="19" t="str">
        <f>VLOOKUP(A:A,[1]TDSheet!$A:$AG,33,0)</f>
        <v>???</v>
      </c>
      <c r="AH54" s="13">
        <f t="shared" si="14"/>
        <v>0</v>
      </c>
      <c r="AI54" s="13">
        <f t="shared" si="15"/>
        <v>0</v>
      </c>
      <c r="AJ54" s="13"/>
      <c r="AK54" s="13"/>
      <c r="AL54" s="13"/>
    </row>
    <row r="55" spans="1:38" s="1" customFormat="1" ht="11.1" customHeight="1" outlineLevel="1" x14ac:dyDescent="0.2">
      <c r="A55" s="7" t="s">
        <v>59</v>
      </c>
      <c r="B55" s="7" t="s">
        <v>9</v>
      </c>
      <c r="C55" s="9">
        <v>14.172000000000001</v>
      </c>
      <c r="D55" s="9"/>
      <c r="E55" s="9">
        <v>3.488</v>
      </c>
      <c r="F55" s="9">
        <v>8.8249999999999993</v>
      </c>
      <c r="G55" s="1" t="e">
        <f>VLOOKUP(A:A,[1]TDSheet!$A:$G,7,0)</f>
        <v>#N/A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4.5</v>
      </c>
      <c r="K55" s="13">
        <f t="shared" si="10"/>
        <v>-1.012</v>
      </c>
      <c r="L55" s="13">
        <f>VLOOKUP(A:A,[1]TDSheet!$A:$L,12,0)</f>
        <v>0</v>
      </c>
      <c r="M55" s="13">
        <f>VLOOKUP(A:A,[1]TDSheet!$A:$M,13,0)</f>
        <v>0</v>
      </c>
      <c r="N55" s="13">
        <f>VLOOKUP(A:A,[1]TDSheet!$A:$N,14,0)</f>
        <v>0</v>
      </c>
      <c r="O55" s="13">
        <f>VLOOKUP(A:A,[1]TDSheet!$A:$W,23,0)</f>
        <v>0</v>
      </c>
      <c r="P55" s="13">
        <f>VLOOKUP(A:A,[1]TDSheet!$A:$U,21,0)</f>
        <v>0</v>
      </c>
      <c r="Q55" s="13"/>
      <c r="R55" s="13"/>
      <c r="S55" s="13"/>
      <c r="T55" s="13"/>
      <c r="U55" s="15"/>
      <c r="V55" s="13">
        <f t="shared" si="11"/>
        <v>0.6976</v>
      </c>
      <c r="W55" s="15"/>
      <c r="X55" s="16">
        <f t="shared" si="12"/>
        <v>12.65051605504587</v>
      </c>
      <c r="Y55" s="13">
        <f t="shared" si="13"/>
        <v>12.65051605504587</v>
      </c>
      <c r="Z55" s="13"/>
      <c r="AA55" s="13"/>
      <c r="AB55" s="13"/>
      <c r="AC55" s="13">
        <f>VLOOKUP(A:A,[1]TDSheet!$A:$AC,29,0)</f>
        <v>0</v>
      </c>
      <c r="AD55" s="13">
        <f>VLOOKUP(A:A,[1]TDSheet!$A:$AD,30,0)</f>
        <v>0</v>
      </c>
      <c r="AE55" s="13">
        <f>VLOOKUP(A:A,[1]TDSheet!$A:$AE,31,0)</f>
        <v>1.5748</v>
      </c>
      <c r="AF55" s="13">
        <v>0</v>
      </c>
      <c r="AG55" s="13" t="e">
        <f>VLOOKUP(A:A,[1]TDSheet!$A:$AG,33,0)</f>
        <v>#N/A</v>
      </c>
      <c r="AH55" s="13">
        <f t="shared" si="14"/>
        <v>0</v>
      </c>
      <c r="AI55" s="13">
        <f t="shared" si="15"/>
        <v>0</v>
      </c>
      <c r="AJ55" s="13"/>
      <c r="AK55" s="13"/>
      <c r="AL55" s="13"/>
    </row>
    <row r="56" spans="1:38" s="1" customFormat="1" ht="11.1" customHeight="1" outlineLevel="1" x14ac:dyDescent="0.2">
      <c r="A56" s="7" t="s">
        <v>60</v>
      </c>
      <c r="B56" s="7" t="s">
        <v>9</v>
      </c>
      <c r="C56" s="9">
        <v>86.915000000000006</v>
      </c>
      <c r="D56" s="9">
        <v>119.788</v>
      </c>
      <c r="E56" s="9">
        <v>134.41200000000001</v>
      </c>
      <c r="F56" s="9">
        <v>65.686000000000007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140.91</v>
      </c>
      <c r="K56" s="13">
        <f t="shared" si="10"/>
        <v>-6.4979999999999905</v>
      </c>
      <c r="L56" s="13">
        <f>VLOOKUP(A:A,[1]TDSheet!$A:$L,12,0)</f>
        <v>50</v>
      </c>
      <c r="M56" s="13">
        <f>VLOOKUP(A:A,[1]TDSheet!$A:$M,13,0)</f>
        <v>30</v>
      </c>
      <c r="N56" s="13">
        <f>VLOOKUP(A:A,[1]TDSheet!$A:$N,14,0)</f>
        <v>30</v>
      </c>
      <c r="O56" s="13">
        <f>VLOOKUP(A:A,[1]TDSheet!$A:$W,23,0)</f>
        <v>0</v>
      </c>
      <c r="P56" s="13">
        <f>VLOOKUP(A:A,[1]TDSheet!$A:$U,21,0)</f>
        <v>20</v>
      </c>
      <c r="Q56" s="13"/>
      <c r="R56" s="13"/>
      <c r="S56" s="13"/>
      <c r="T56" s="13"/>
      <c r="U56" s="15"/>
      <c r="V56" s="13">
        <f t="shared" si="11"/>
        <v>26.882400000000001</v>
      </c>
      <c r="W56" s="15">
        <v>50</v>
      </c>
      <c r="X56" s="16">
        <f t="shared" si="12"/>
        <v>6.9073445823289585</v>
      </c>
      <c r="Y56" s="13">
        <f t="shared" si="13"/>
        <v>2.4434574293961853</v>
      </c>
      <c r="Z56" s="13"/>
      <c r="AA56" s="13"/>
      <c r="AB56" s="13"/>
      <c r="AC56" s="13">
        <f>VLOOKUP(A:A,[1]TDSheet!$A:$AC,29,0)</f>
        <v>0</v>
      </c>
      <c r="AD56" s="13">
        <f>VLOOKUP(A:A,[1]TDSheet!$A:$AD,30,0)</f>
        <v>32.598399999999998</v>
      </c>
      <c r="AE56" s="13">
        <f>VLOOKUP(A:A,[1]TDSheet!$A:$AE,31,0)</f>
        <v>29.369999999999997</v>
      </c>
      <c r="AF56" s="13">
        <f>VLOOKUP(A:A,[3]TDSheet!$A:$D,4,0)</f>
        <v>30.391999999999999</v>
      </c>
      <c r="AG56" s="13">
        <f>VLOOKUP(A:A,[1]TDSheet!$A:$AG,33,0)</f>
        <v>0</v>
      </c>
      <c r="AH56" s="13">
        <f t="shared" si="14"/>
        <v>0</v>
      </c>
      <c r="AI56" s="13">
        <f t="shared" si="15"/>
        <v>50</v>
      </c>
      <c r="AJ56" s="13"/>
      <c r="AK56" s="13"/>
      <c r="AL56" s="13"/>
    </row>
    <row r="57" spans="1:38" s="1" customFormat="1" ht="11.1" customHeight="1" outlineLevel="1" x14ac:dyDescent="0.2">
      <c r="A57" s="7" t="s">
        <v>61</v>
      </c>
      <c r="B57" s="7" t="s">
        <v>9</v>
      </c>
      <c r="C57" s="9">
        <v>121.547</v>
      </c>
      <c r="D57" s="9">
        <v>245.983</v>
      </c>
      <c r="E57" s="9">
        <v>268.68099999999998</v>
      </c>
      <c r="F57" s="9">
        <v>91.004000000000005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283.53300000000002</v>
      </c>
      <c r="K57" s="13">
        <f t="shared" si="10"/>
        <v>-14.852000000000032</v>
      </c>
      <c r="L57" s="13">
        <f>VLOOKUP(A:A,[1]TDSheet!$A:$L,12,0)</f>
        <v>50</v>
      </c>
      <c r="M57" s="13">
        <f>VLOOKUP(A:A,[1]TDSheet!$A:$M,13,0)</f>
        <v>0</v>
      </c>
      <c r="N57" s="13">
        <f>VLOOKUP(A:A,[1]TDSheet!$A:$N,14,0)</f>
        <v>70</v>
      </c>
      <c r="O57" s="13">
        <f>VLOOKUP(A:A,[1]TDSheet!$A:$W,23,0)</f>
        <v>70</v>
      </c>
      <c r="P57" s="13">
        <f>VLOOKUP(A:A,[1]TDSheet!$A:$U,21,0)</f>
        <v>50</v>
      </c>
      <c r="Q57" s="13"/>
      <c r="R57" s="13"/>
      <c r="S57" s="13"/>
      <c r="T57" s="13"/>
      <c r="U57" s="15"/>
      <c r="V57" s="13">
        <f t="shared" si="11"/>
        <v>53.736199999999997</v>
      </c>
      <c r="W57" s="15">
        <v>40</v>
      </c>
      <c r="X57" s="16">
        <f t="shared" si="12"/>
        <v>6.9041726061760977</v>
      </c>
      <c r="Y57" s="13">
        <f t="shared" si="13"/>
        <v>1.6935324790364783</v>
      </c>
      <c r="Z57" s="13"/>
      <c r="AA57" s="13"/>
      <c r="AB57" s="13"/>
      <c r="AC57" s="13">
        <f>VLOOKUP(A:A,[1]TDSheet!$A:$AC,29,0)</f>
        <v>0</v>
      </c>
      <c r="AD57" s="13">
        <f>VLOOKUP(A:A,[1]TDSheet!$A:$AD,30,0)</f>
        <v>52.116399999999999</v>
      </c>
      <c r="AE57" s="13">
        <f>VLOOKUP(A:A,[1]TDSheet!$A:$AE,31,0)</f>
        <v>62.796400000000006</v>
      </c>
      <c r="AF57" s="13">
        <f>VLOOKUP(A:A,[3]TDSheet!$A:$D,4,0)</f>
        <v>43.378</v>
      </c>
      <c r="AG57" s="13">
        <f>VLOOKUP(A:A,[1]TDSheet!$A:$AG,33,0)</f>
        <v>0</v>
      </c>
      <c r="AH57" s="13">
        <f t="shared" si="14"/>
        <v>0</v>
      </c>
      <c r="AI57" s="13">
        <f t="shared" si="15"/>
        <v>40</v>
      </c>
      <c r="AJ57" s="13"/>
      <c r="AK57" s="13"/>
      <c r="AL57" s="13"/>
    </row>
    <row r="58" spans="1:38" s="1" customFormat="1" ht="11.1" customHeight="1" outlineLevel="1" x14ac:dyDescent="0.2">
      <c r="A58" s="7" t="s">
        <v>62</v>
      </c>
      <c r="B58" s="7" t="s">
        <v>9</v>
      </c>
      <c r="C58" s="9">
        <v>376.31299999999999</v>
      </c>
      <c r="D58" s="9">
        <v>1362.097</v>
      </c>
      <c r="E58" s="9">
        <v>1293.779</v>
      </c>
      <c r="F58" s="9">
        <v>402.01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1258.82</v>
      </c>
      <c r="K58" s="13">
        <f t="shared" si="10"/>
        <v>34.95900000000006</v>
      </c>
      <c r="L58" s="13">
        <f>VLOOKUP(A:A,[1]TDSheet!$A:$L,12,0)</f>
        <v>560</v>
      </c>
      <c r="M58" s="13">
        <f>VLOOKUP(A:A,[1]TDSheet!$A:$M,13,0)</f>
        <v>60</v>
      </c>
      <c r="N58" s="13">
        <f>VLOOKUP(A:A,[1]TDSheet!$A:$N,14,0)</f>
        <v>300</v>
      </c>
      <c r="O58" s="13">
        <f>VLOOKUP(A:A,[1]TDSheet!$A:$W,23,0)</f>
        <v>0</v>
      </c>
      <c r="P58" s="13">
        <f>VLOOKUP(A:A,[1]TDSheet!$A:$U,21,0)</f>
        <v>350</v>
      </c>
      <c r="Q58" s="13"/>
      <c r="R58" s="13"/>
      <c r="S58" s="13"/>
      <c r="T58" s="13"/>
      <c r="U58" s="15"/>
      <c r="V58" s="13">
        <f t="shared" si="11"/>
        <v>258.75580000000002</v>
      </c>
      <c r="W58" s="15">
        <v>350</v>
      </c>
      <c r="X58" s="16">
        <f t="shared" si="12"/>
        <v>7.3505985179849098</v>
      </c>
      <c r="Y58" s="13">
        <f t="shared" si="13"/>
        <v>1.5536270104863348</v>
      </c>
      <c r="Z58" s="13"/>
      <c r="AA58" s="13"/>
      <c r="AB58" s="13"/>
      <c r="AC58" s="13">
        <f>VLOOKUP(A:A,[1]TDSheet!$A:$AC,29,0)</f>
        <v>0</v>
      </c>
      <c r="AD58" s="13">
        <f>VLOOKUP(A:A,[1]TDSheet!$A:$AD,30,0)</f>
        <v>268.29259999999999</v>
      </c>
      <c r="AE58" s="13">
        <f>VLOOKUP(A:A,[1]TDSheet!$A:$AE,31,0)</f>
        <v>277.75920000000002</v>
      </c>
      <c r="AF58" s="13">
        <f>VLOOKUP(A:A,[3]TDSheet!$A:$D,4,0)</f>
        <v>219.89599999999999</v>
      </c>
      <c r="AG58" s="13" t="str">
        <f>VLOOKUP(A:A,[1]TDSheet!$A:$AG,33,0)</f>
        <v>аксент</v>
      </c>
      <c r="AH58" s="13">
        <f t="shared" si="14"/>
        <v>0</v>
      </c>
      <c r="AI58" s="13">
        <f t="shared" si="15"/>
        <v>350</v>
      </c>
      <c r="AJ58" s="13"/>
      <c r="AK58" s="13"/>
      <c r="AL58" s="13"/>
    </row>
    <row r="59" spans="1:38" s="1" customFormat="1" ht="21.95" customHeight="1" outlineLevel="1" x14ac:dyDescent="0.2">
      <c r="A59" s="7" t="s">
        <v>63</v>
      </c>
      <c r="B59" s="7" t="s">
        <v>9</v>
      </c>
      <c r="C59" s="9">
        <v>102.709</v>
      </c>
      <c r="D59" s="9">
        <v>25.859000000000002</v>
      </c>
      <c r="E59" s="9">
        <v>69.763999999999996</v>
      </c>
      <c r="F59" s="9">
        <v>57.427999999999997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65.704999999999998</v>
      </c>
      <c r="K59" s="13">
        <f t="shared" si="10"/>
        <v>4.0589999999999975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VLOOKUP(A:A,[1]TDSheet!$A:$N,14,0)</f>
        <v>0</v>
      </c>
      <c r="O59" s="13">
        <f>VLOOKUP(A:A,[1]TDSheet!$A:$W,23,0)</f>
        <v>20</v>
      </c>
      <c r="P59" s="13">
        <f>VLOOKUP(A:A,[1]TDSheet!$A:$U,21,0)</f>
        <v>0</v>
      </c>
      <c r="Q59" s="13"/>
      <c r="R59" s="13"/>
      <c r="S59" s="13"/>
      <c r="T59" s="13"/>
      <c r="U59" s="15"/>
      <c r="V59" s="13">
        <f t="shared" si="11"/>
        <v>13.9528</v>
      </c>
      <c r="W59" s="15">
        <v>30</v>
      </c>
      <c r="X59" s="16">
        <f t="shared" si="12"/>
        <v>7.6993865030674842</v>
      </c>
      <c r="Y59" s="13">
        <f t="shared" si="13"/>
        <v>4.1158763832349061</v>
      </c>
      <c r="Z59" s="13"/>
      <c r="AA59" s="13"/>
      <c r="AB59" s="13"/>
      <c r="AC59" s="13">
        <f>VLOOKUP(A:A,[1]TDSheet!$A:$AC,29,0)</f>
        <v>0</v>
      </c>
      <c r="AD59" s="13">
        <f>VLOOKUP(A:A,[1]TDSheet!$A:$AD,30,0)</f>
        <v>19.566600000000001</v>
      </c>
      <c r="AE59" s="13">
        <f>VLOOKUP(A:A,[1]TDSheet!$A:$AE,31,0)</f>
        <v>14.377600000000001</v>
      </c>
      <c r="AF59" s="13">
        <f>VLOOKUP(A:A,[3]TDSheet!$A:$D,4,0)</f>
        <v>13.66</v>
      </c>
      <c r="AG59" s="13">
        <f>VLOOKUP(A:A,[1]TDSheet!$A:$AG,33,0)</f>
        <v>0</v>
      </c>
      <c r="AH59" s="13">
        <f t="shared" si="14"/>
        <v>0</v>
      </c>
      <c r="AI59" s="13">
        <f t="shared" si="15"/>
        <v>30</v>
      </c>
      <c r="AJ59" s="13"/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9</v>
      </c>
      <c r="C60" s="9">
        <v>50.314</v>
      </c>
      <c r="D60" s="9">
        <v>740.31100000000004</v>
      </c>
      <c r="E60" s="9">
        <v>322.82900000000001</v>
      </c>
      <c r="F60" s="9">
        <v>308.55099999999999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559.56500000000005</v>
      </c>
      <c r="K60" s="13">
        <f t="shared" si="10"/>
        <v>-236.73600000000005</v>
      </c>
      <c r="L60" s="13">
        <f>VLOOKUP(A:A,[1]TDSheet!$A:$L,12,0)</f>
        <v>130</v>
      </c>
      <c r="M60" s="13">
        <f>VLOOKUP(A:A,[1]TDSheet!$A:$M,13,0)</f>
        <v>60</v>
      </c>
      <c r="N60" s="13">
        <f>VLOOKUP(A:A,[1]TDSheet!$A:$N,14,0)</f>
        <v>50</v>
      </c>
      <c r="O60" s="13">
        <f>VLOOKUP(A:A,[1]TDSheet!$A:$W,23,0)</f>
        <v>0</v>
      </c>
      <c r="P60" s="13">
        <f>VLOOKUP(A:A,[1]TDSheet!$A:$U,21,0)</f>
        <v>0</v>
      </c>
      <c r="Q60" s="13"/>
      <c r="R60" s="13"/>
      <c r="S60" s="13"/>
      <c r="T60" s="13"/>
      <c r="U60" s="15"/>
      <c r="V60" s="13">
        <f t="shared" si="11"/>
        <v>64.565799999999996</v>
      </c>
      <c r="W60" s="15">
        <v>100</v>
      </c>
      <c r="X60" s="16">
        <f t="shared" si="12"/>
        <v>8.1862379154289115</v>
      </c>
      <c r="Y60" s="13">
        <f t="shared" si="13"/>
        <v>4.7788612547199909</v>
      </c>
      <c r="Z60" s="13"/>
      <c r="AA60" s="13"/>
      <c r="AB60" s="13"/>
      <c r="AC60" s="13">
        <f>VLOOKUP(A:A,[1]TDSheet!$A:$AC,29,0)</f>
        <v>0</v>
      </c>
      <c r="AD60" s="13">
        <f>VLOOKUP(A:A,[1]TDSheet!$A:$AD,30,0)</f>
        <v>50.084600000000002</v>
      </c>
      <c r="AE60" s="13">
        <f>VLOOKUP(A:A,[1]TDSheet!$A:$AE,31,0)</f>
        <v>65.532200000000003</v>
      </c>
      <c r="AF60" s="13">
        <f>VLOOKUP(A:A,[3]TDSheet!$A:$D,4,0)</f>
        <v>26.471</v>
      </c>
      <c r="AG60" s="13">
        <f>VLOOKUP(A:A,[1]TDSheet!$A:$AG,33,0)</f>
        <v>0</v>
      </c>
      <c r="AH60" s="13">
        <f t="shared" si="14"/>
        <v>0</v>
      </c>
      <c r="AI60" s="13">
        <f t="shared" si="15"/>
        <v>100</v>
      </c>
      <c r="AJ60" s="13"/>
      <c r="AK60" s="13"/>
      <c r="AL60" s="13"/>
    </row>
    <row r="61" spans="1:38" s="1" customFormat="1" ht="11.1" customHeight="1" outlineLevel="1" x14ac:dyDescent="0.2">
      <c r="A61" s="7" t="s">
        <v>65</v>
      </c>
      <c r="B61" s="7" t="s">
        <v>9</v>
      </c>
      <c r="C61" s="9">
        <v>112.172</v>
      </c>
      <c r="D61" s="9">
        <v>80.778000000000006</v>
      </c>
      <c r="E61" s="9">
        <v>112.551</v>
      </c>
      <c r="F61" s="9">
        <v>79.043000000000006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111.663</v>
      </c>
      <c r="K61" s="13">
        <f t="shared" si="10"/>
        <v>0.88800000000000523</v>
      </c>
      <c r="L61" s="13">
        <f>VLOOKUP(A:A,[1]TDSheet!$A:$L,12,0)</f>
        <v>0</v>
      </c>
      <c r="M61" s="13">
        <f>VLOOKUP(A:A,[1]TDSheet!$A:$M,13,0)</f>
        <v>0</v>
      </c>
      <c r="N61" s="13">
        <f>VLOOKUP(A:A,[1]TDSheet!$A:$N,14,0)</f>
        <v>0</v>
      </c>
      <c r="O61" s="13">
        <f>VLOOKUP(A:A,[1]TDSheet!$A:$W,23,0)</f>
        <v>20</v>
      </c>
      <c r="P61" s="13">
        <f>VLOOKUP(A:A,[1]TDSheet!$A:$U,21,0)</f>
        <v>30</v>
      </c>
      <c r="Q61" s="13"/>
      <c r="R61" s="13"/>
      <c r="S61" s="13"/>
      <c r="T61" s="13"/>
      <c r="U61" s="15"/>
      <c r="V61" s="13">
        <f t="shared" si="11"/>
        <v>22.510200000000001</v>
      </c>
      <c r="W61" s="15">
        <v>20</v>
      </c>
      <c r="X61" s="16">
        <f t="shared" si="12"/>
        <v>6.6211317536050327</v>
      </c>
      <c r="Y61" s="13">
        <f t="shared" si="13"/>
        <v>3.5114303737861059</v>
      </c>
      <c r="Z61" s="13"/>
      <c r="AA61" s="13"/>
      <c r="AB61" s="13"/>
      <c r="AC61" s="13">
        <f>VLOOKUP(A:A,[1]TDSheet!$A:$AC,29,0)</f>
        <v>0</v>
      </c>
      <c r="AD61" s="13">
        <f>VLOOKUP(A:A,[1]TDSheet!$A:$AD,30,0)</f>
        <v>28.4618</v>
      </c>
      <c r="AE61" s="13">
        <f>VLOOKUP(A:A,[1]TDSheet!$A:$AE,31,0)</f>
        <v>22.0274</v>
      </c>
      <c r="AF61" s="13">
        <f>VLOOKUP(A:A,[3]TDSheet!$A:$D,4,0)</f>
        <v>15.241</v>
      </c>
      <c r="AG61" s="13">
        <f>VLOOKUP(A:A,[1]TDSheet!$A:$AG,33,0)</f>
        <v>0</v>
      </c>
      <c r="AH61" s="13">
        <f t="shared" si="14"/>
        <v>0</v>
      </c>
      <c r="AI61" s="13">
        <f t="shared" si="15"/>
        <v>20</v>
      </c>
      <c r="AJ61" s="13"/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9</v>
      </c>
      <c r="C62" s="9">
        <v>260.85199999999998</v>
      </c>
      <c r="D62" s="9">
        <v>359.81299999999999</v>
      </c>
      <c r="E62" s="9">
        <v>387.637</v>
      </c>
      <c r="F62" s="9">
        <v>188.096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512.58100000000002</v>
      </c>
      <c r="K62" s="13">
        <f t="shared" si="10"/>
        <v>-124.94400000000002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VLOOKUP(A:A,[1]TDSheet!$A:$N,14,0)</f>
        <v>100</v>
      </c>
      <c r="O62" s="13">
        <f>VLOOKUP(A:A,[1]TDSheet!$A:$W,23,0)</f>
        <v>170</v>
      </c>
      <c r="P62" s="13">
        <f>VLOOKUP(A:A,[1]TDSheet!$A:$U,21,0)</f>
        <v>120</v>
      </c>
      <c r="Q62" s="13"/>
      <c r="R62" s="13"/>
      <c r="S62" s="13"/>
      <c r="T62" s="13"/>
      <c r="U62" s="15"/>
      <c r="V62" s="13">
        <f t="shared" si="11"/>
        <v>77.5274</v>
      </c>
      <c r="W62" s="15">
        <v>100</v>
      </c>
      <c r="X62" s="16">
        <f t="shared" si="12"/>
        <v>8.7465334836457824</v>
      </c>
      <c r="Y62" s="13">
        <f t="shared" si="13"/>
        <v>2.4261873866529768</v>
      </c>
      <c r="Z62" s="13"/>
      <c r="AA62" s="13"/>
      <c r="AB62" s="13"/>
      <c r="AC62" s="13">
        <f>VLOOKUP(A:A,[1]TDSheet!$A:$AC,29,0)</f>
        <v>0</v>
      </c>
      <c r="AD62" s="13">
        <f>VLOOKUP(A:A,[1]TDSheet!$A:$AD,30,0)</f>
        <v>106.05019999999999</v>
      </c>
      <c r="AE62" s="13">
        <f>VLOOKUP(A:A,[1]TDSheet!$A:$AE,31,0)</f>
        <v>82.551999999999992</v>
      </c>
      <c r="AF62" s="13">
        <f>VLOOKUP(A:A,[3]TDSheet!$A:$D,4,0)</f>
        <v>14.936999999999999</v>
      </c>
      <c r="AG62" s="13">
        <f>VLOOKUP(A:A,[1]TDSheet!$A:$AG,33,0)</f>
        <v>0</v>
      </c>
      <c r="AH62" s="13">
        <f t="shared" si="14"/>
        <v>0</v>
      </c>
      <c r="AI62" s="13">
        <f t="shared" si="15"/>
        <v>100</v>
      </c>
      <c r="AJ62" s="13"/>
      <c r="AK62" s="13"/>
      <c r="AL62" s="13"/>
    </row>
    <row r="63" spans="1:38" s="1" customFormat="1" ht="11.1" customHeight="1" outlineLevel="1" x14ac:dyDescent="0.2">
      <c r="A63" s="7" t="s">
        <v>67</v>
      </c>
      <c r="B63" s="7" t="s">
        <v>9</v>
      </c>
      <c r="C63" s="9">
        <v>205.38200000000001</v>
      </c>
      <c r="D63" s="9">
        <v>384.18099999999998</v>
      </c>
      <c r="E63" s="9">
        <v>358.86700000000002</v>
      </c>
      <c r="F63" s="9">
        <v>208.38399999999999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416.19900000000001</v>
      </c>
      <c r="K63" s="13">
        <f t="shared" si="10"/>
        <v>-57.331999999999994</v>
      </c>
      <c r="L63" s="13">
        <f>VLOOKUP(A:A,[1]TDSheet!$A:$L,12,0)</f>
        <v>30</v>
      </c>
      <c r="M63" s="13">
        <f>VLOOKUP(A:A,[1]TDSheet!$A:$M,13,0)</f>
        <v>30</v>
      </c>
      <c r="N63" s="13">
        <f>VLOOKUP(A:A,[1]TDSheet!$A:$N,14,0)</f>
        <v>100</v>
      </c>
      <c r="O63" s="13">
        <f>VLOOKUP(A:A,[1]TDSheet!$A:$W,23,0)</f>
        <v>100</v>
      </c>
      <c r="P63" s="13">
        <f>VLOOKUP(A:A,[1]TDSheet!$A:$U,21,0)</f>
        <v>100</v>
      </c>
      <c r="Q63" s="13"/>
      <c r="R63" s="13"/>
      <c r="S63" s="13"/>
      <c r="T63" s="13"/>
      <c r="U63" s="15"/>
      <c r="V63" s="13">
        <f t="shared" si="11"/>
        <v>71.773400000000009</v>
      </c>
      <c r="W63" s="15">
        <v>50</v>
      </c>
      <c r="X63" s="16">
        <f t="shared" si="12"/>
        <v>7.779818149899544</v>
      </c>
      <c r="Y63" s="13">
        <f t="shared" si="13"/>
        <v>2.9033597405166809</v>
      </c>
      <c r="Z63" s="13"/>
      <c r="AA63" s="13"/>
      <c r="AB63" s="13"/>
      <c r="AC63" s="13">
        <f>VLOOKUP(A:A,[1]TDSheet!$A:$AC,29,0)</f>
        <v>0</v>
      </c>
      <c r="AD63" s="13">
        <f>VLOOKUP(A:A,[1]TDSheet!$A:$AD,30,0)</f>
        <v>93.277999999999992</v>
      </c>
      <c r="AE63" s="13">
        <f>VLOOKUP(A:A,[1]TDSheet!$A:$AE,31,0)</f>
        <v>81.393000000000001</v>
      </c>
      <c r="AF63" s="13">
        <f>VLOOKUP(A:A,[3]TDSheet!$A:$D,4,0)</f>
        <v>50.261000000000003</v>
      </c>
      <c r="AG63" s="13">
        <f>VLOOKUP(A:A,[1]TDSheet!$A:$AG,33,0)</f>
        <v>0</v>
      </c>
      <c r="AH63" s="13">
        <f t="shared" si="14"/>
        <v>0</v>
      </c>
      <c r="AI63" s="13">
        <f t="shared" si="15"/>
        <v>50</v>
      </c>
      <c r="AJ63" s="13"/>
      <c r="AK63" s="13"/>
      <c r="AL63" s="13"/>
    </row>
    <row r="64" spans="1:38" s="1" customFormat="1" ht="21.95" customHeight="1" outlineLevel="1" x14ac:dyDescent="0.2">
      <c r="A64" s="7" t="s">
        <v>68</v>
      </c>
      <c r="B64" s="7" t="s">
        <v>9</v>
      </c>
      <c r="C64" s="9">
        <v>195.94399999999999</v>
      </c>
      <c r="D64" s="9">
        <v>394.80700000000002</v>
      </c>
      <c r="E64" s="9">
        <v>439.75099999999998</v>
      </c>
      <c r="F64" s="9">
        <v>122.727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490.32</v>
      </c>
      <c r="K64" s="13">
        <f t="shared" si="10"/>
        <v>-50.569000000000017</v>
      </c>
      <c r="L64" s="13">
        <f>VLOOKUP(A:A,[1]TDSheet!$A:$L,12,0)</f>
        <v>30</v>
      </c>
      <c r="M64" s="13">
        <f>VLOOKUP(A:A,[1]TDSheet!$A:$M,13,0)</f>
        <v>30</v>
      </c>
      <c r="N64" s="13">
        <f>VLOOKUP(A:A,[1]TDSheet!$A:$N,14,0)</f>
        <v>100</v>
      </c>
      <c r="O64" s="13">
        <f>VLOOKUP(A:A,[1]TDSheet!$A:$W,23,0)</f>
        <v>250</v>
      </c>
      <c r="P64" s="13">
        <f>VLOOKUP(A:A,[1]TDSheet!$A:$U,21,0)</f>
        <v>100</v>
      </c>
      <c r="Q64" s="13"/>
      <c r="R64" s="13"/>
      <c r="S64" s="13"/>
      <c r="T64" s="13"/>
      <c r="U64" s="15"/>
      <c r="V64" s="13">
        <f t="shared" si="11"/>
        <v>87.950199999999995</v>
      </c>
      <c r="W64" s="15">
        <v>100</v>
      </c>
      <c r="X64" s="16">
        <f t="shared" si="12"/>
        <v>7.6489536123851911</v>
      </c>
      <c r="Y64" s="13">
        <f t="shared" si="13"/>
        <v>1.3954146778517844</v>
      </c>
      <c r="Z64" s="13"/>
      <c r="AA64" s="13"/>
      <c r="AB64" s="13"/>
      <c r="AC64" s="13">
        <f>VLOOKUP(A:A,[1]TDSheet!$A:$AC,29,0)</f>
        <v>0</v>
      </c>
      <c r="AD64" s="13">
        <f>VLOOKUP(A:A,[1]TDSheet!$A:$AD,30,0)</f>
        <v>93.313199999999995</v>
      </c>
      <c r="AE64" s="13">
        <f>VLOOKUP(A:A,[1]TDSheet!$A:$AE,31,0)</f>
        <v>80.8232</v>
      </c>
      <c r="AF64" s="13">
        <f>VLOOKUP(A:A,[3]TDSheet!$A:$D,4,0)</f>
        <v>44.819000000000003</v>
      </c>
      <c r="AG64" s="13">
        <f>VLOOKUP(A:A,[1]TDSheet!$A:$AG,33,0)</f>
        <v>0</v>
      </c>
      <c r="AH64" s="13">
        <f t="shared" si="14"/>
        <v>0</v>
      </c>
      <c r="AI64" s="13">
        <f t="shared" si="15"/>
        <v>100</v>
      </c>
      <c r="AJ64" s="13"/>
      <c r="AK64" s="13"/>
      <c r="AL64" s="13"/>
    </row>
    <row r="65" spans="1:38" s="1" customFormat="1" ht="11.1" customHeight="1" outlineLevel="1" x14ac:dyDescent="0.2">
      <c r="A65" s="7" t="s">
        <v>69</v>
      </c>
      <c r="B65" s="7" t="s">
        <v>17</v>
      </c>
      <c r="C65" s="9">
        <v>547</v>
      </c>
      <c r="D65" s="9">
        <v>1644</v>
      </c>
      <c r="E65" s="9">
        <v>1527</v>
      </c>
      <c r="F65" s="9">
        <v>622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3">
        <f>VLOOKUP(A:A,[2]TDSheet!$A:$F,6,0)</f>
        <v>1531</v>
      </c>
      <c r="K65" s="13">
        <f t="shared" si="10"/>
        <v>-4</v>
      </c>
      <c r="L65" s="13">
        <f>VLOOKUP(A:A,[1]TDSheet!$A:$L,12,0)</f>
        <v>350</v>
      </c>
      <c r="M65" s="13">
        <f>VLOOKUP(A:A,[1]TDSheet!$A:$M,13,0)</f>
        <v>0</v>
      </c>
      <c r="N65" s="13">
        <f>VLOOKUP(A:A,[1]TDSheet!$A:$N,14,0)</f>
        <v>400</v>
      </c>
      <c r="O65" s="13">
        <f>VLOOKUP(A:A,[1]TDSheet!$A:$W,23,0)</f>
        <v>0</v>
      </c>
      <c r="P65" s="13">
        <f>VLOOKUP(A:A,[1]TDSheet!$A:$U,21,0)</f>
        <v>400</v>
      </c>
      <c r="Q65" s="13"/>
      <c r="R65" s="13"/>
      <c r="S65" s="13"/>
      <c r="T65" s="13"/>
      <c r="U65" s="15"/>
      <c r="V65" s="13">
        <f t="shared" si="11"/>
        <v>305.39999999999998</v>
      </c>
      <c r="W65" s="15">
        <v>350</v>
      </c>
      <c r="X65" s="16">
        <f t="shared" si="12"/>
        <v>6.9482645710543558</v>
      </c>
      <c r="Y65" s="13">
        <f t="shared" si="13"/>
        <v>2.0366732154551408</v>
      </c>
      <c r="Z65" s="13"/>
      <c r="AA65" s="13"/>
      <c r="AB65" s="13"/>
      <c r="AC65" s="13">
        <f>VLOOKUP(A:A,[1]TDSheet!$A:$AC,29,0)</f>
        <v>0</v>
      </c>
      <c r="AD65" s="13">
        <f>VLOOKUP(A:A,[1]TDSheet!$A:$AD,30,0)</f>
        <v>363.6</v>
      </c>
      <c r="AE65" s="13">
        <f>VLOOKUP(A:A,[1]TDSheet!$A:$AE,31,0)</f>
        <v>357.8</v>
      </c>
      <c r="AF65" s="13">
        <f>VLOOKUP(A:A,[3]TDSheet!$A:$D,4,0)</f>
        <v>207</v>
      </c>
      <c r="AG65" s="13">
        <f>VLOOKUP(A:A,[1]TDSheet!$A:$AG,33,0)</f>
        <v>0</v>
      </c>
      <c r="AH65" s="13">
        <f t="shared" si="14"/>
        <v>0</v>
      </c>
      <c r="AI65" s="13">
        <f t="shared" si="15"/>
        <v>122.49999999999999</v>
      </c>
      <c r="AJ65" s="13"/>
      <c r="AK65" s="13"/>
      <c r="AL65" s="13"/>
    </row>
    <row r="66" spans="1:38" s="1" customFormat="1" ht="11.1" customHeight="1" outlineLevel="1" x14ac:dyDescent="0.2">
      <c r="A66" s="7" t="s">
        <v>70</v>
      </c>
      <c r="B66" s="7" t="s">
        <v>17</v>
      </c>
      <c r="C66" s="9">
        <v>1828</v>
      </c>
      <c r="D66" s="9">
        <v>5720</v>
      </c>
      <c r="E66" s="9">
        <v>5463</v>
      </c>
      <c r="F66" s="9">
        <v>2011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3">
        <f>VLOOKUP(A:A,[2]TDSheet!$A:$F,6,0)</f>
        <v>5424</v>
      </c>
      <c r="K66" s="13">
        <f t="shared" si="10"/>
        <v>39</v>
      </c>
      <c r="L66" s="13">
        <f>VLOOKUP(A:A,[1]TDSheet!$A:$L,12,0)</f>
        <v>1224</v>
      </c>
      <c r="M66" s="13">
        <f>VLOOKUP(A:A,[1]TDSheet!$A:$M,13,0)</f>
        <v>24</v>
      </c>
      <c r="N66" s="13">
        <f>VLOOKUP(A:A,[1]TDSheet!$A:$N,14,0)</f>
        <v>1200</v>
      </c>
      <c r="O66" s="13">
        <f>VLOOKUP(A:A,[1]TDSheet!$A:$W,23,0)</f>
        <v>500</v>
      </c>
      <c r="P66" s="13">
        <f>VLOOKUP(A:A,[1]TDSheet!$A:$U,21,0)</f>
        <v>1100</v>
      </c>
      <c r="Q66" s="13"/>
      <c r="R66" s="13"/>
      <c r="S66" s="13"/>
      <c r="T66" s="13"/>
      <c r="U66" s="15"/>
      <c r="V66" s="13">
        <f t="shared" si="11"/>
        <v>1092.5999999999999</v>
      </c>
      <c r="W66" s="15">
        <v>1500</v>
      </c>
      <c r="X66" s="16">
        <f t="shared" si="12"/>
        <v>6.8744279699798652</v>
      </c>
      <c r="Y66" s="13">
        <f t="shared" si="13"/>
        <v>1.8405637927878458</v>
      </c>
      <c r="Z66" s="13"/>
      <c r="AA66" s="13"/>
      <c r="AB66" s="13"/>
      <c r="AC66" s="13">
        <f>VLOOKUP(A:A,[1]TDSheet!$A:$AC,29,0)</f>
        <v>0</v>
      </c>
      <c r="AD66" s="13">
        <f>VLOOKUP(A:A,[1]TDSheet!$A:$AD,30,0)</f>
        <v>1196.5999999999999</v>
      </c>
      <c r="AE66" s="13">
        <f>VLOOKUP(A:A,[1]TDSheet!$A:$AE,31,0)</f>
        <v>1221</v>
      </c>
      <c r="AF66" s="13">
        <f>VLOOKUP(A:A,[3]TDSheet!$A:$D,4,0)</f>
        <v>816</v>
      </c>
      <c r="AG66" s="13">
        <f>VLOOKUP(A:A,[1]TDSheet!$A:$AG,33,0)</f>
        <v>0</v>
      </c>
      <c r="AH66" s="13">
        <f t="shared" si="14"/>
        <v>0</v>
      </c>
      <c r="AI66" s="13">
        <f t="shared" si="15"/>
        <v>600</v>
      </c>
      <c r="AJ66" s="13"/>
      <c r="AK66" s="13"/>
      <c r="AL66" s="13"/>
    </row>
    <row r="67" spans="1:38" s="1" customFormat="1" ht="11.1" customHeight="1" outlineLevel="1" x14ac:dyDescent="0.2">
      <c r="A67" s="7" t="s">
        <v>71</v>
      </c>
      <c r="B67" s="7" t="s">
        <v>17</v>
      </c>
      <c r="C67" s="9">
        <v>1373</v>
      </c>
      <c r="D67" s="9">
        <v>2855</v>
      </c>
      <c r="E67" s="9">
        <v>2817</v>
      </c>
      <c r="F67" s="9">
        <v>1391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3">
        <f>VLOOKUP(A:A,[2]TDSheet!$A:$F,6,0)</f>
        <v>2770</v>
      </c>
      <c r="K67" s="13">
        <f t="shared" si="10"/>
        <v>47</v>
      </c>
      <c r="L67" s="13">
        <f>VLOOKUP(A:A,[1]TDSheet!$A:$L,12,0)</f>
        <v>700</v>
      </c>
      <c r="M67" s="13">
        <f>VLOOKUP(A:A,[1]TDSheet!$A:$M,13,0)</f>
        <v>0</v>
      </c>
      <c r="N67" s="13">
        <f>VLOOKUP(A:A,[1]TDSheet!$A:$N,14,0)</f>
        <v>800</v>
      </c>
      <c r="O67" s="13">
        <f>VLOOKUP(A:A,[1]TDSheet!$A:$W,23,0)</f>
        <v>300</v>
      </c>
      <c r="P67" s="13">
        <f>VLOOKUP(A:A,[1]TDSheet!$A:$U,21,0)</f>
        <v>300</v>
      </c>
      <c r="Q67" s="13"/>
      <c r="R67" s="13"/>
      <c r="S67" s="13"/>
      <c r="T67" s="13"/>
      <c r="U67" s="15"/>
      <c r="V67" s="13">
        <f t="shared" si="11"/>
        <v>563.4</v>
      </c>
      <c r="W67" s="15">
        <v>500</v>
      </c>
      <c r="X67" s="16">
        <f t="shared" si="12"/>
        <v>7.0837770678026271</v>
      </c>
      <c r="Y67" s="13">
        <f t="shared" si="13"/>
        <v>2.46893858714945</v>
      </c>
      <c r="Z67" s="13"/>
      <c r="AA67" s="13"/>
      <c r="AB67" s="13"/>
      <c r="AC67" s="13">
        <f>VLOOKUP(A:A,[1]TDSheet!$A:$AC,29,0)</f>
        <v>0</v>
      </c>
      <c r="AD67" s="13">
        <f>VLOOKUP(A:A,[1]TDSheet!$A:$AD,30,0)</f>
        <v>703.6</v>
      </c>
      <c r="AE67" s="13">
        <f>VLOOKUP(A:A,[1]TDSheet!$A:$AE,31,0)</f>
        <v>674.8</v>
      </c>
      <c r="AF67" s="13">
        <f>VLOOKUP(A:A,[3]TDSheet!$A:$D,4,0)</f>
        <v>337</v>
      </c>
      <c r="AG67" s="13" t="str">
        <f>VLOOKUP(A:A,[1]TDSheet!$A:$AG,33,0)</f>
        <v>продсент</v>
      </c>
      <c r="AH67" s="13">
        <f t="shared" si="14"/>
        <v>0</v>
      </c>
      <c r="AI67" s="13">
        <f t="shared" si="15"/>
        <v>225</v>
      </c>
      <c r="AJ67" s="13"/>
      <c r="AK67" s="13"/>
      <c r="AL67" s="13"/>
    </row>
    <row r="68" spans="1:38" s="1" customFormat="1" ht="11.1" customHeight="1" outlineLevel="1" x14ac:dyDescent="0.2">
      <c r="A68" s="8" t="s">
        <v>72</v>
      </c>
      <c r="B68" s="7" t="s">
        <v>17</v>
      </c>
      <c r="C68" s="9">
        <v>35</v>
      </c>
      <c r="D68" s="9">
        <v>1</v>
      </c>
      <c r="E68" s="9">
        <v>24</v>
      </c>
      <c r="F68" s="9">
        <v>4</v>
      </c>
      <c r="G68" s="1">
        <f>VLOOKUP(A:A,[1]TDSheet!$A:$G,7,0)</f>
        <v>0</v>
      </c>
      <c r="H68" s="1">
        <f>VLOOKUP(A:A,[1]TDSheet!$A:$H,8,0)</f>
        <v>0</v>
      </c>
      <c r="I68" s="1" t="e">
        <f>VLOOKUP(A:A,[1]TDSheet!$A:$I,9,0)</f>
        <v>#N/A</v>
      </c>
      <c r="J68" s="13">
        <f>VLOOKUP(A:A,[2]TDSheet!$A:$F,6,0)</f>
        <v>52</v>
      </c>
      <c r="K68" s="13">
        <f t="shared" si="10"/>
        <v>-28</v>
      </c>
      <c r="L68" s="13">
        <f>VLOOKUP(A:A,[1]TDSheet!$A:$L,12,0)</f>
        <v>0</v>
      </c>
      <c r="M68" s="13">
        <f>VLOOKUP(A:A,[1]TDSheet!$A:$M,13,0)</f>
        <v>0</v>
      </c>
      <c r="N68" s="13">
        <f>VLOOKUP(A:A,[1]TDSheet!$A:$N,14,0)</f>
        <v>0</v>
      </c>
      <c r="O68" s="13">
        <f>VLOOKUP(A:A,[1]TDSheet!$A:$W,23,0)</f>
        <v>0</v>
      </c>
      <c r="P68" s="13">
        <f>VLOOKUP(A:A,[1]TDSheet!$A:$U,21,0)</f>
        <v>0</v>
      </c>
      <c r="Q68" s="13"/>
      <c r="R68" s="13"/>
      <c r="S68" s="13"/>
      <c r="T68" s="13"/>
      <c r="U68" s="15"/>
      <c r="V68" s="13">
        <f t="shared" si="11"/>
        <v>4.8</v>
      </c>
      <c r="W68" s="15"/>
      <c r="X68" s="16">
        <f t="shared" si="12"/>
        <v>0.83333333333333337</v>
      </c>
      <c r="Y68" s="13">
        <f t="shared" si="13"/>
        <v>0.83333333333333337</v>
      </c>
      <c r="Z68" s="13"/>
      <c r="AA68" s="13"/>
      <c r="AB68" s="13"/>
      <c r="AC68" s="13">
        <f>VLOOKUP(A:A,[1]TDSheet!$A:$AC,29,0)</f>
        <v>0</v>
      </c>
      <c r="AD68" s="13">
        <f>VLOOKUP(A:A,[1]TDSheet!$A:$AD,30,0)</f>
        <v>5.4</v>
      </c>
      <c r="AE68" s="13">
        <f>VLOOKUP(A:A,[1]TDSheet!$A:$AE,31,0)</f>
        <v>10.6</v>
      </c>
      <c r="AF68" s="13">
        <f>VLOOKUP(A:A,[3]TDSheet!$A:$D,4,0)</f>
        <v>4</v>
      </c>
      <c r="AG68" s="13" t="str">
        <f>VLOOKUP(A:A,[1]TDSheet!$A:$AG,33,0)</f>
        <v>вывод</v>
      </c>
      <c r="AH68" s="13">
        <f t="shared" si="14"/>
        <v>0</v>
      </c>
      <c r="AI68" s="13">
        <f t="shared" si="15"/>
        <v>0</v>
      </c>
      <c r="AJ68" s="13"/>
      <c r="AK68" s="13"/>
      <c r="AL68" s="13"/>
    </row>
    <row r="69" spans="1:38" s="1" customFormat="1" ht="11.1" customHeight="1" outlineLevel="1" x14ac:dyDescent="0.2">
      <c r="A69" s="7" t="s">
        <v>73</v>
      </c>
      <c r="B69" s="7" t="s">
        <v>9</v>
      </c>
      <c r="C69" s="9">
        <v>63.234999999999999</v>
      </c>
      <c r="D69" s="9">
        <v>745.33799999999997</v>
      </c>
      <c r="E69" s="9">
        <v>428.68799999999999</v>
      </c>
      <c r="F69" s="9">
        <v>358.80799999999999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433.99</v>
      </c>
      <c r="K69" s="13">
        <f t="shared" si="10"/>
        <v>-5.3020000000000209</v>
      </c>
      <c r="L69" s="13">
        <f>VLOOKUP(A:A,[1]TDSheet!$A:$L,12,0)</f>
        <v>60</v>
      </c>
      <c r="M69" s="13">
        <f>VLOOKUP(A:A,[1]TDSheet!$A:$M,13,0)</f>
        <v>0</v>
      </c>
      <c r="N69" s="13">
        <f>VLOOKUP(A:A,[1]TDSheet!$A:$N,14,0)</f>
        <v>140</v>
      </c>
      <c r="O69" s="13">
        <f>VLOOKUP(A:A,[1]TDSheet!$A:$W,23,0)</f>
        <v>0</v>
      </c>
      <c r="P69" s="13">
        <f>VLOOKUP(A:A,[1]TDSheet!$A:$U,21,0)</f>
        <v>0</v>
      </c>
      <c r="Q69" s="13"/>
      <c r="R69" s="13"/>
      <c r="S69" s="13"/>
      <c r="T69" s="13"/>
      <c r="U69" s="15"/>
      <c r="V69" s="13">
        <f t="shared" si="11"/>
        <v>85.7376</v>
      </c>
      <c r="W69" s="15">
        <v>40</v>
      </c>
      <c r="X69" s="16">
        <f t="shared" si="12"/>
        <v>6.9841936326652485</v>
      </c>
      <c r="Y69" s="13">
        <f t="shared" si="13"/>
        <v>4.1849550255663788</v>
      </c>
      <c r="Z69" s="13"/>
      <c r="AA69" s="13"/>
      <c r="AB69" s="13"/>
      <c r="AC69" s="13">
        <f>VLOOKUP(A:A,[1]TDSheet!$A:$AC,29,0)</f>
        <v>0</v>
      </c>
      <c r="AD69" s="13">
        <f>VLOOKUP(A:A,[1]TDSheet!$A:$AD,30,0)</f>
        <v>106.1824</v>
      </c>
      <c r="AE69" s="13">
        <f>VLOOKUP(A:A,[1]TDSheet!$A:$AE,31,0)</f>
        <v>126.88679999999999</v>
      </c>
      <c r="AF69" s="13">
        <f>VLOOKUP(A:A,[3]TDSheet!$A:$D,4,0)</f>
        <v>60.177999999999997</v>
      </c>
      <c r="AG69" s="13">
        <f>VLOOKUP(A:A,[1]TDSheet!$A:$AG,33,0)</f>
        <v>0</v>
      </c>
      <c r="AH69" s="13">
        <f t="shared" si="14"/>
        <v>0</v>
      </c>
      <c r="AI69" s="13">
        <f t="shared" si="15"/>
        <v>40</v>
      </c>
      <c r="AJ69" s="13"/>
      <c r="AK69" s="13"/>
      <c r="AL69" s="13"/>
    </row>
    <row r="70" spans="1:38" s="1" customFormat="1" ht="11.1" customHeight="1" outlineLevel="1" x14ac:dyDescent="0.2">
      <c r="A70" s="7" t="s">
        <v>74</v>
      </c>
      <c r="B70" s="7" t="s">
        <v>17</v>
      </c>
      <c r="C70" s="9">
        <v>265</v>
      </c>
      <c r="D70" s="9">
        <v>16</v>
      </c>
      <c r="E70" s="9">
        <v>194</v>
      </c>
      <c r="F70" s="9">
        <v>85</v>
      </c>
      <c r="G70" s="1">
        <f>VLOOKUP(A:A,[1]TDSheet!$A:$G,7,0)</f>
        <v>0</v>
      </c>
      <c r="H70" s="1">
        <f>VLOOKUP(A:A,[1]TDSheet!$A:$H,8,0)</f>
        <v>0.1</v>
      </c>
      <c r="I70" s="1" t="e">
        <f>VLOOKUP(A:A,[1]TDSheet!$A:$I,9,0)</f>
        <v>#N/A</v>
      </c>
      <c r="J70" s="13">
        <f>VLOOKUP(A:A,[2]TDSheet!$A:$F,6,0)</f>
        <v>328</v>
      </c>
      <c r="K70" s="13">
        <f t="shared" si="10"/>
        <v>-134</v>
      </c>
      <c r="L70" s="13">
        <f>VLOOKUP(A:A,[1]TDSheet!$A:$L,12,0)</f>
        <v>0</v>
      </c>
      <c r="M70" s="13">
        <f>VLOOKUP(A:A,[1]TDSheet!$A:$M,13,0)</f>
        <v>0</v>
      </c>
      <c r="N70" s="13">
        <f>VLOOKUP(A:A,[1]TDSheet!$A:$N,14,0)</f>
        <v>0</v>
      </c>
      <c r="O70" s="13">
        <f>VLOOKUP(A:A,[1]TDSheet!$A:$W,23,0)</f>
        <v>500</v>
      </c>
      <c r="P70" s="13">
        <f>VLOOKUP(A:A,[1]TDSheet!$A:$U,21,0)</f>
        <v>0</v>
      </c>
      <c r="Q70" s="13"/>
      <c r="R70" s="13"/>
      <c r="S70" s="13"/>
      <c r="T70" s="13"/>
      <c r="U70" s="15"/>
      <c r="V70" s="13">
        <f t="shared" si="11"/>
        <v>38.799999999999997</v>
      </c>
      <c r="W70" s="15"/>
      <c r="X70" s="16">
        <f t="shared" si="12"/>
        <v>15.077319587628867</v>
      </c>
      <c r="Y70" s="13">
        <f t="shared" si="13"/>
        <v>2.1907216494845363</v>
      </c>
      <c r="Z70" s="13"/>
      <c r="AA70" s="13"/>
      <c r="AB70" s="13"/>
      <c r="AC70" s="13">
        <f>VLOOKUP(A:A,[1]TDSheet!$A:$AC,29,0)</f>
        <v>0</v>
      </c>
      <c r="AD70" s="13">
        <f>VLOOKUP(A:A,[1]TDSheet!$A:$AD,30,0)</f>
        <v>69.2</v>
      </c>
      <c r="AE70" s="13">
        <f>VLOOKUP(A:A,[1]TDSheet!$A:$AE,31,0)</f>
        <v>72.8</v>
      </c>
      <c r="AF70" s="13">
        <f>VLOOKUP(A:A,[3]TDSheet!$A:$D,4,0)</f>
        <v>13</v>
      </c>
      <c r="AG70" s="13" t="e">
        <f>VLOOKUP(A:A,[1]TDSheet!$A:$AG,33,0)</f>
        <v>#N/A</v>
      </c>
      <c r="AH70" s="13">
        <f t="shared" si="14"/>
        <v>0</v>
      </c>
      <c r="AI70" s="13">
        <f t="shared" si="15"/>
        <v>0</v>
      </c>
      <c r="AJ70" s="13"/>
      <c r="AK70" s="13"/>
      <c r="AL70" s="13"/>
    </row>
    <row r="71" spans="1:38" s="1" customFormat="1" ht="21.95" customHeight="1" outlineLevel="1" x14ac:dyDescent="0.2">
      <c r="A71" s="7" t="s">
        <v>75</v>
      </c>
      <c r="B71" s="7" t="s">
        <v>17</v>
      </c>
      <c r="C71" s="9">
        <v>660</v>
      </c>
      <c r="D71" s="9">
        <v>2415</v>
      </c>
      <c r="E71" s="17">
        <v>1325</v>
      </c>
      <c r="F71" s="9">
        <v>683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1060</v>
      </c>
      <c r="K71" s="13">
        <f t="shared" ref="K71:K119" si="16">E71-J71</f>
        <v>265</v>
      </c>
      <c r="L71" s="13">
        <f>VLOOKUP(A:A,[1]TDSheet!$A:$L,12,0)</f>
        <v>250</v>
      </c>
      <c r="M71" s="13">
        <f>VLOOKUP(A:A,[1]TDSheet!$A:$M,13,0)</f>
        <v>0</v>
      </c>
      <c r="N71" s="13">
        <f>VLOOKUP(A:A,[1]TDSheet!$A:$N,14,0)</f>
        <v>400</v>
      </c>
      <c r="O71" s="13">
        <f>VLOOKUP(A:A,[1]TDSheet!$A:$W,23,0)</f>
        <v>0</v>
      </c>
      <c r="P71" s="13">
        <f>VLOOKUP(A:A,[1]TDSheet!$A:$U,21,0)</f>
        <v>200</v>
      </c>
      <c r="Q71" s="13"/>
      <c r="R71" s="13"/>
      <c r="S71" s="13"/>
      <c r="T71" s="13"/>
      <c r="U71" s="15"/>
      <c r="V71" s="13">
        <f t="shared" ref="V71:V119" si="17">(E71-AC71)/5</f>
        <v>265</v>
      </c>
      <c r="W71" s="15">
        <v>300</v>
      </c>
      <c r="X71" s="16">
        <f t="shared" ref="X71:X119" si="18">(F71+L71-M71+N71+O71+P71+U71+W71)/V71</f>
        <v>6.9169811320754713</v>
      </c>
      <c r="Y71" s="13">
        <f t="shared" ref="Y71:Y119" si="19">F71/V71</f>
        <v>2.5773584905660378</v>
      </c>
      <c r="Z71" s="13"/>
      <c r="AA71" s="13"/>
      <c r="AB71" s="13"/>
      <c r="AC71" s="13">
        <f>VLOOKUP(A:A,[1]TDSheet!$A:$AC,29,0)</f>
        <v>0</v>
      </c>
      <c r="AD71" s="13">
        <f>VLOOKUP(A:A,[1]TDSheet!$A:$AD,30,0)</f>
        <v>311.8</v>
      </c>
      <c r="AE71" s="13">
        <f>VLOOKUP(A:A,[1]TDSheet!$A:$AE,31,0)</f>
        <v>327.2</v>
      </c>
      <c r="AF71" s="13">
        <f>VLOOKUP(A:A,[3]TDSheet!$A:$D,4,0)</f>
        <v>212</v>
      </c>
      <c r="AG71" s="13">
        <f>VLOOKUP(A:A,[1]TDSheet!$A:$AG,33,0)</f>
        <v>0</v>
      </c>
      <c r="AH71" s="13">
        <f t="shared" ref="AH71:AH119" si="20">U71*H71</f>
        <v>0</v>
      </c>
      <c r="AI71" s="13">
        <f t="shared" ref="AI71:AI119" si="21">W71*H71</f>
        <v>105</v>
      </c>
      <c r="AJ71" s="13"/>
      <c r="AK71" s="13"/>
      <c r="AL71" s="13"/>
    </row>
    <row r="72" spans="1:38" s="1" customFormat="1" ht="11.1" customHeight="1" outlineLevel="1" x14ac:dyDescent="0.2">
      <c r="A72" s="7" t="s">
        <v>76</v>
      </c>
      <c r="B72" s="7" t="s">
        <v>9</v>
      </c>
      <c r="C72" s="9">
        <v>392.51900000000001</v>
      </c>
      <c r="D72" s="9">
        <v>518.43499999999995</v>
      </c>
      <c r="E72" s="17">
        <v>503</v>
      </c>
      <c r="F72" s="9">
        <v>159.78200000000001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3">
        <f>VLOOKUP(A:A,[2]TDSheet!$A:$F,6,0)</f>
        <v>210.465</v>
      </c>
      <c r="K72" s="13">
        <f t="shared" si="16"/>
        <v>292.53499999999997</v>
      </c>
      <c r="L72" s="13">
        <f>VLOOKUP(A:A,[1]TDSheet!$A:$L,12,0)</f>
        <v>100</v>
      </c>
      <c r="M72" s="13">
        <f>VLOOKUP(A:A,[1]TDSheet!$A:$M,13,0)</f>
        <v>0</v>
      </c>
      <c r="N72" s="13">
        <f>VLOOKUP(A:A,[1]TDSheet!$A:$N,14,0)</f>
        <v>100</v>
      </c>
      <c r="O72" s="13">
        <f>VLOOKUP(A:A,[1]TDSheet!$A:$W,23,0)</f>
        <v>200</v>
      </c>
      <c r="P72" s="13">
        <f>VLOOKUP(A:A,[1]TDSheet!$A:$U,21,0)</f>
        <v>150</v>
      </c>
      <c r="Q72" s="13"/>
      <c r="R72" s="13"/>
      <c r="S72" s="13"/>
      <c r="T72" s="13"/>
      <c r="U72" s="15"/>
      <c r="V72" s="13">
        <f t="shared" si="17"/>
        <v>100.6</v>
      </c>
      <c r="W72" s="15"/>
      <c r="X72" s="16">
        <f t="shared" si="18"/>
        <v>7.0554870775347922</v>
      </c>
      <c r="Y72" s="13">
        <f t="shared" si="19"/>
        <v>1.5882902584493044</v>
      </c>
      <c r="Z72" s="13"/>
      <c r="AA72" s="13"/>
      <c r="AB72" s="13"/>
      <c r="AC72" s="13">
        <f>VLOOKUP(A:A,[1]TDSheet!$A:$AC,29,0)</f>
        <v>0</v>
      </c>
      <c r="AD72" s="13">
        <f>VLOOKUP(A:A,[1]TDSheet!$A:$AD,30,0)</f>
        <v>121.8</v>
      </c>
      <c r="AE72" s="13">
        <f>VLOOKUP(A:A,[1]TDSheet!$A:$AE,31,0)</f>
        <v>104.8</v>
      </c>
      <c r="AF72" s="13">
        <f>VLOOKUP(A:A,[3]TDSheet!$A:$D,4,0)</f>
        <v>16.481999999999999</v>
      </c>
      <c r="AG72" s="13" t="str">
        <f>VLOOKUP(A:A,[1]TDSheet!$A:$AG,33,0)</f>
        <v>увел</v>
      </c>
      <c r="AH72" s="13">
        <f t="shared" si="20"/>
        <v>0</v>
      </c>
      <c r="AI72" s="13">
        <f t="shared" si="21"/>
        <v>0</v>
      </c>
      <c r="AJ72" s="13"/>
      <c r="AK72" s="13"/>
      <c r="AL72" s="13"/>
    </row>
    <row r="73" spans="1:38" s="1" customFormat="1" ht="11.1" customHeight="1" outlineLevel="1" x14ac:dyDescent="0.2">
      <c r="A73" s="7" t="s">
        <v>77</v>
      </c>
      <c r="B73" s="7" t="s">
        <v>17</v>
      </c>
      <c r="C73" s="9">
        <v>1372.1420000000001</v>
      </c>
      <c r="D73" s="9">
        <v>6087</v>
      </c>
      <c r="E73" s="9">
        <v>5541</v>
      </c>
      <c r="F73" s="9">
        <v>1798.1420000000001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3">
        <f>VLOOKUP(A:A,[2]TDSheet!$A:$F,6,0)</f>
        <v>5577</v>
      </c>
      <c r="K73" s="13">
        <f t="shared" si="16"/>
        <v>-36</v>
      </c>
      <c r="L73" s="13">
        <f>VLOOKUP(A:A,[1]TDSheet!$A:$L,12,0)</f>
        <v>1160</v>
      </c>
      <c r="M73" s="13">
        <f>VLOOKUP(A:A,[1]TDSheet!$A:$M,13,0)</f>
        <v>60</v>
      </c>
      <c r="N73" s="13">
        <f>VLOOKUP(A:A,[1]TDSheet!$A:$N,14,0)</f>
        <v>1400</v>
      </c>
      <c r="O73" s="13">
        <f>VLOOKUP(A:A,[1]TDSheet!$A:$W,23,0)</f>
        <v>500</v>
      </c>
      <c r="P73" s="13">
        <f>VLOOKUP(A:A,[1]TDSheet!$A:$U,21,0)</f>
        <v>1100</v>
      </c>
      <c r="Q73" s="13"/>
      <c r="R73" s="13"/>
      <c r="S73" s="13"/>
      <c r="T73" s="13"/>
      <c r="U73" s="15"/>
      <c r="V73" s="13">
        <f t="shared" si="17"/>
        <v>1108.2</v>
      </c>
      <c r="W73" s="15">
        <v>1400</v>
      </c>
      <c r="X73" s="16">
        <f t="shared" si="18"/>
        <v>6.5855820249052517</v>
      </c>
      <c r="Y73" s="13">
        <f t="shared" si="19"/>
        <v>1.6225789568669915</v>
      </c>
      <c r="Z73" s="13"/>
      <c r="AA73" s="13"/>
      <c r="AB73" s="13"/>
      <c r="AC73" s="13">
        <f>VLOOKUP(A:A,[1]TDSheet!$A:$AC,29,0)</f>
        <v>0</v>
      </c>
      <c r="AD73" s="13">
        <f>VLOOKUP(A:A,[1]TDSheet!$A:$AD,30,0)</f>
        <v>1120.5999999999999</v>
      </c>
      <c r="AE73" s="13">
        <f>VLOOKUP(A:A,[1]TDSheet!$A:$AE,31,0)</f>
        <v>1209.2</v>
      </c>
      <c r="AF73" s="13">
        <f>VLOOKUP(A:A,[3]TDSheet!$A:$D,4,0)</f>
        <v>842</v>
      </c>
      <c r="AG73" s="13" t="e">
        <f>VLOOKUP(A:A,[1]TDSheet!$A:$AG,33,0)</f>
        <v>#N/A</v>
      </c>
      <c r="AH73" s="13">
        <f t="shared" si="20"/>
        <v>0</v>
      </c>
      <c r="AI73" s="13">
        <f t="shared" si="21"/>
        <v>560</v>
      </c>
      <c r="AJ73" s="13"/>
      <c r="AK73" s="13"/>
      <c r="AL73" s="13"/>
    </row>
    <row r="74" spans="1:38" s="1" customFormat="1" ht="11.1" customHeight="1" outlineLevel="1" x14ac:dyDescent="0.2">
      <c r="A74" s="7" t="s">
        <v>78</v>
      </c>
      <c r="B74" s="7" t="s">
        <v>17</v>
      </c>
      <c r="C74" s="9">
        <v>2237</v>
      </c>
      <c r="D74" s="9">
        <v>6162</v>
      </c>
      <c r="E74" s="9">
        <v>6269</v>
      </c>
      <c r="F74" s="9">
        <v>2014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3">
        <f>VLOOKUP(A:A,[2]TDSheet!$A:$F,6,0)</f>
        <v>6294</v>
      </c>
      <c r="K74" s="13">
        <f t="shared" si="16"/>
        <v>-25</v>
      </c>
      <c r="L74" s="13">
        <f>VLOOKUP(A:A,[1]TDSheet!$A:$L,12,0)</f>
        <v>1260</v>
      </c>
      <c r="M74" s="13">
        <f>VLOOKUP(A:A,[1]TDSheet!$A:$M,13,0)</f>
        <v>60</v>
      </c>
      <c r="N74" s="13">
        <f>VLOOKUP(A:A,[1]TDSheet!$A:$N,14,0)</f>
        <v>1600</v>
      </c>
      <c r="O74" s="13">
        <f>VLOOKUP(A:A,[1]TDSheet!$A:$W,23,0)</f>
        <v>400</v>
      </c>
      <c r="P74" s="13">
        <f>VLOOKUP(A:A,[1]TDSheet!$A:$U,21,0)</f>
        <v>1200</v>
      </c>
      <c r="Q74" s="13"/>
      <c r="R74" s="13"/>
      <c r="S74" s="13"/>
      <c r="T74" s="13"/>
      <c r="U74" s="15"/>
      <c r="V74" s="13">
        <f t="shared" si="17"/>
        <v>1253.8</v>
      </c>
      <c r="W74" s="15">
        <v>1900</v>
      </c>
      <c r="X74" s="16">
        <f t="shared" si="18"/>
        <v>6.6310416334343598</v>
      </c>
      <c r="Y74" s="13">
        <f t="shared" si="19"/>
        <v>1.6063167969373107</v>
      </c>
      <c r="Z74" s="13"/>
      <c r="AA74" s="13"/>
      <c r="AB74" s="13"/>
      <c r="AC74" s="13">
        <f>VLOOKUP(A:A,[1]TDSheet!$A:$AC,29,0)</f>
        <v>0</v>
      </c>
      <c r="AD74" s="13">
        <f>VLOOKUP(A:A,[1]TDSheet!$A:$AD,30,0)</f>
        <v>1324.6</v>
      </c>
      <c r="AE74" s="13">
        <f>VLOOKUP(A:A,[1]TDSheet!$A:$AE,31,0)</f>
        <v>1360.2</v>
      </c>
      <c r="AF74" s="13">
        <f>VLOOKUP(A:A,[3]TDSheet!$A:$D,4,0)</f>
        <v>1100</v>
      </c>
      <c r="AG74" s="13" t="e">
        <f>VLOOKUP(A:A,[1]TDSheet!$A:$AG,33,0)</f>
        <v>#N/A</v>
      </c>
      <c r="AH74" s="13">
        <f t="shared" si="20"/>
        <v>0</v>
      </c>
      <c r="AI74" s="13">
        <f t="shared" si="21"/>
        <v>760</v>
      </c>
      <c r="AJ74" s="13"/>
      <c r="AK74" s="13"/>
      <c r="AL74" s="13"/>
    </row>
    <row r="75" spans="1:38" s="1" customFormat="1" ht="21.95" customHeight="1" outlineLevel="1" x14ac:dyDescent="0.2">
      <c r="A75" s="7" t="s">
        <v>79</v>
      </c>
      <c r="B75" s="7" t="s">
        <v>9</v>
      </c>
      <c r="C75" s="9">
        <v>53.468000000000004</v>
      </c>
      <c r="D75" s="9">
        <v>43.125999999999998</v>
      </c>
      <c r="E75" s="9">
        <v>60.872999999999998</v>
      </c>
      <c r="F75" s="9">
        <v>35.012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60.125999999999998</v>
      </c>
      <c r="K75" s="13">
        <f t="shared" si="16"/>
        <v>0.74699999999999989</v>
      </c>
      <c r="L75" s="13">
        <f>VLOOKUP(A:A,[1]TDSheet!$A:$L,12,0)</f>
        <v>0</v>
      </c>
      <c r="M75" s="13">
        <f>VLOOKUP(A:A,[1]TDSheet!$A:$M,13,0)</f>
        <v>0</v>
      </c>
      <c r="N75" s="13">
        <f>VLOOKUP(A:A,[1]TDSheet!$A:$N,14,0)</f>
        <v>0</v>
      </c>
      <c r="O75" s="13">
        <f>VLOOKUP(A:A,[1]TDSheet!$A:$W,23,0)</f>
        <v>30</v>
      </c>
      <c r="P75" s="13">
        <f>VLOOKUP(A:A,[1]TDSheet!$A:$U,21,0)</f>
        <v>0</v>
      </c>
      <c r="Q75" s="13"/>
      <c r="R75" s="13"/>
      <c r="S75" s="13"/>
      <c r="T75" s="13"/>
      <c r="U75" s="15"/>
      <c r="V75" s="13">
        <f t="shared" si="17"/>
        <v>12.1746</v>
      </c>
      <c r="W75" s="15">
        <v>30</v>
      </c>
      <c r="X75" s="16">
        <f t="shared" si="18"/>
        <v>7.8041167676966801</v>
      </c>
      <c r="Y75" s="13">
        <f t="shared" si="19"/>
        <v>2.875823435677558</v>
      </c>
      <c r="Z75" s="13"/>
      <c r="AA75" s="13"/>
      <c r="AB75" s="13"/>
      <c r="AC75" s="13">
        <f>VLOOKUP(A:A,[1]TDSheet!$A:$AC,29,0)</f>
        <v>0</v>
      </c>
      <c r="AD75" s="13">
        <f>VLOOKUP(A:A,[1]TDSheet!$A:$AD,30,0)</f>
        <v>13.633000000000001</v>
      </c>
      <c r="AE75" s="13">
        <f>VLOOKUP(A:A,[1]TDSheet!$A:$AE,31,0)</f>
        <v>9.867799999999999</v>
      </c>
      <c r="AF75" s="13">
        <f>VLOOKUP(A:A,[3]TDSheet!$A:$D,4,0)</f>
        <v>10.01</v>
      </c>
      <c r="AG75" s="13" t="e">
        <f>VLOOKUP(A:A,[1]TDSheet!$A:$AG,33,0)</f>
        <v>#N/A</v>
      </c>
      <c r="AH75" s="13">
        <f t="shared" si="20"/>
        <v>0</v>
      </c>
      <c r="AI75" s="13">
        <f t="shared" si="21"/>
        <v>30</v>
      </c>
      <c r="AJ75" s="13"/>
      <c r="AK75" s="13"/>
      <c r="AL75" s="13"/>
    </row>
    <row r="76" spans="1:38" s="1" customFormat="1" ht="21.95" customHeight="1" outlineLevel="1" x14ac:dyDescent="0.2">
      <c r="A76" s="7" t="s">
        <v>80</v>
      </c>
      <c r="B76" s="7" t="s">
        <v>9</v>
      </c>
      <c r="C76" s="9">
        <v>23.58</v>
      </c>
      <c r="D76" s="9">
        <v>112.79</v>
      </c>
      <c r="E76" s="9">
        <v>66.731999999999999</v>
      </c>
      <c r="F76" s="9">
        <v>69.638000000000005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71.150999999999996</v>
      </c>
      <c r="K76" s="13">
        <f t="shared" si="16"/>
        <v>-4.4189999999999969</v>
      </c>
      <c r="L76" s="13">
        <f>VLOOKUP(A:A,[1]TDSheet!$A:$L,12,0)</f>
        <v>0</v>
      </c>
      <c r="M76" s="13">
        <f>VLOOKUP(A:A,[1]TDSheet!$A:$M,13,0)</f>
        <v>0</v>
      </c>
      <c r="N76" s="13">
        <f>VLOOKUP(A:A,[1]TDSheet!$A:$N,14,0)</f>
        <v>0</v>
      </c>
      <c r="O76" s="13">
        <f>VLOOKUP(A:A,[1]TDSheet!$A:$W,23,0)</f>
        <v>0</v>
      </c>
      <c r="P76" s="13">
        <f>VLOOKUP(A:A,[1]TDSheet!$A:$U,21,0)</f>
        <v>0</v>
      </c>
      <c r="Q76" s="13"/>
      <c r="R76" s="13"/>
      <c r="S76" s="13"/>
      <c r="T76" s="13"/>
      <c r="U76" s="15"/>
      <c r="V76" s="13">
        <f t="shared" si="17"/>
        <v>13.346399999999999</v>
      </c>
      <c r="W76" s="15">
        <v>30</v>
      </c>
      <c r="X76" s="16">
        <f t="shared" si="18"/>
        <v>7.4655337768986403</v>
      </c>
      <c r="Y76" s="13">
        <f t="shared" si="19"/>
        <v>5.217736618114249</v>
      </c>
      <c r="Z76" s="13"/>
      <c r="AA76" s="13"/>
      <c r="AB76" s="13"/>
      <c r="AC76" s="13">
        <f>VLOOKUP(A:A,[1]TDSheet!$A:$AC,29,0)</f>
        <v>0</v>
      </c>
      <c r="AD76" s="13">
        <f>VLOOKUP(A:A,[1]TDSheet!$A:$AD,30,0)</f>
        <v>18.868400000000001</v>
      </c>
      <c r="AE76" s="13">
        <f>VLOOKUP(A:A,[1]TDSheet!$A:$AE,31,0)</f>
        <v>15.3406</v>
      </c>
      <c r="AF76" s="13">
        <f>VLOOKUP(A:A,[3]TDSheet!$A:$D,4,0)</f>
        <v>13.234999999999999</v>
      </c>
      <c r="AG76" s="13" t="e">
        <f>VLOOKUP(A:A,[1]TDSheet!$A:$AG,33,0)</f>
        <v>#N/A</v>
      </c>
      <c r="AH76" s="13">
        <f t="shared" si="20"/>
        <v>0</v>
      </c>
      <c r="AI76" s="13">
        <f t="shared" si="21"/>
        <v>30</v>
      </c>
      <c r="AJ76" s="13"/>
      <c r="AK76" s="13"/>
      <c r="AL76" s="13"/>
    </row>
    <row r="77" spans="1:38" s="1" customFormat="1" ht="21.95" customHeight="1" outlineLevel="1" x14ac:dyDescent="0.2">
      <c r="A77" s="7" t="s">
        <v>81</v>
      </c>
      <c r="B77" s="7" t="s">
        <v>17</v>
      </c>
      <c r="C77" s="9">
        <v>361</v>
      </c>
      <c r="D77" s="9">
        <v>843</v>
      </c>
      <c r="E77" s="9">
        <v>908</v>
      </c>
      <c r="F77" s="9">
        <v>266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3">
        <f>VLOOKUP(A:A,[2]TDSheet!$A:$F,6,0)</f>
        <v>918</v>
      </c>
      <c r="K77" s="13">
        <f t="shared" si="16"/>
        <v>-10</v>
      </c>
      <c r="L77" s="13">
        <f>VLOOKUP(A:A,[1]TDSheet!$A:$L,12,0)</f>
        <v>250</v>
      </c>
      <c r="M77" s="13">
        <f>VLOOKUP(A:A,[1]TDSheet!$A:$M,13,0)</f>
        <v>0</v>
      </c>
      <c r="N77" s="13">
        <f>VLOOKUP(A:A,[1]TDSheet!$A:$N,14,0)</f>
        <v>150</v>
      </c>
      <c r="O77" s="13">
        <f>VLOOKUP(A:A,[1]TDSheet!$A:$W,23,0)</f>
        <v>0</v>
      </c>
      <c r="P77" s="13">
        <f>VLOOKUP(A:A,[1]TDSheet!$A:$U,21,0)</f>
        <v>300</v>
      </c>
      <c r="Q77" s="13"/>
      <c r="R77" s="13"/>
      <c r="S77" s="13"/>
      <c r="T77" s="13"/>
      <c r="U77" s="15"/>
      <c r="V77" s="13">
        <f t="shared" si="17"/>
        <v>181.6</v>
      </c>
      <c r="W77" s="15">
        <v>300</v>
      </c>
      <c r="X77" s="16">
        <f t="shared" si="18"/>
        <v>6.9713656387665202</v>
      </c>
      <c r="Y77" s="13">
        <f t="shared" si="19"/>
        <v>1.4647577092511013</v>
      </c>
      <c r="Z77" s="13"/>
      <c r="AA77" s="13"/>
      <c r="AB77" s="13"/>
      <c r="AC77" s="13">
        <f>VLOOKUP(A:A,[1]TDSheet!$A:$AC,29,0)</f>
        <v>0</v>
      </c>
      <c r="AD77" s="13">
        <f>VLOOKUP(A:A,[1]TDSheet!$A:$AD,30,0)</f>
        <v>202.8</v>
      </c>
      <c r="AE77" s="13">
        <f>VLOOKUP(A:A,[1]TDSheet!$A:$AE,31,0)</f>
        <v>196</v>
      </c>
      <c r="AF77" s="13">
        <f>VLOOKUP(A:A,[3]TDSheet!$A:$D,4,0)</f>
        <v>213</v>
      </c>
      <c r="AG77" s="13" t="e">
        <f>VLOOKUP(A:A,[1]TDSheet!$A:$AG,33,0)</f>
        <v>#N/A</v>
      </c>
      <c r="AH77" s="13">
        <f t="shared" si="20"/>
        <v>0</v>
      </c>
      <c r="AI77" s="13">
        <f t="shared" si="21"/>
        <v>105</v>
      </c>
      <c r="AJ77" s="13"/>
      <c r="AK77" s="13"/>
      <c r="AL77" s="13"/>
    </row>
    <row r="78" spans="1:38" s="1" customFormat="1" ht="21.95" customHeight="1" outlineLevel="1" x14ac:dyDescent="0.2">
      <c r="A78" s="7" t="s">
        <v>82</v>
      </c>
      <c r="B78" s="7" t="s">
        <v>17</v>
      </c>
      <c r="C78" s="9">
        <v>475</v>
      </c>
      <c r="D78" s="9">
        <v>1455</v>
      </c>
      <c r="E78" s="9">
        <v>1319</v>
      </c>
      <c r="F78" s="9">
        <v>571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1349</v>
      </c>
      <c r="K78" s="13">
        <f t="shared" si="16"/>
        <v>-30</v>
      </c>
      <c r="L78" s="13">
        <f>VLOOKUP(A:A,[1]TDSheet!$A:$L,12,0)</f>
        <v>300</v>
      </c>
      <c r="M78" s="13">
        <f>VLOOKUP(A:A,[1]TDSheet!$A:$M,13,0)</f>
        <v>0</v>
      </c>
      <c r="N78" s="13">
        <f>VLOOKUP(A:A,[1]TDSheet!$A:$N,14,0)</f>
        <v>300</v>
      </c>
      <c r="O78" s="13">
        <f>VLOOKUP(A:A,[1]TDSheet!$A:$W,23,0)</f>
        <v>0</v>
      </c>
      <c r="P78" s="13">
        <f>VLOOKUP(A:A,[1]TDSheet!$A:$U,21,0)</f>
        <v>300</v>
      </c>
      <c r="Q78" s="13"/>
      <c r="R78" s="13"/>
      <c r="S78" s="13"/>
      <c r="T78" s="13"/>
      <c r="U78" s="15"/>
      <c r="V78" s="13">
        <f t="shared" si="17"/>
        <v>263.8</v>
      </c>
      <c r="W78" s="15">
        <v>400</v>
      </c>
      <c r="X78" s="16">
        <f t="shared" si="18"/>
        <v>7.0924943138741465</v>
      </c>
      <c r="Y78" s="13">
        <f t="shared" si="19"/>
        <v>2.164518574677786</v>
      </c>
      <c r="Z78" s="13"/>
      <c r="AA78" s="13"/>
      <c r="AB78" s="13"/>
      <c r="AC78" s="13">
        <f>VLOOKUP(A:A,[1]TDSheet!$A:$AC,29,0)</f>
        <v>0</v>
      </c>
      <c r="AD78" s="13">
        <f>VLOOKUP(A:A,[1]TDSheet!$A:$AD,30,0)</f>
        <v>319.8</v>
      </c>
      <c r="AE78" s="13">
        <f>VLOOKUP(A:A,[1]TDSheet!$A:$AE,31,0)</f>
        <v>309.8</v>
      </c>
      <c r="AF78" s="13">
        <f>VLOOKUP(A:A,[3]TDSheet!$A:$D,4,0)</f>
        <v>278</v>
      </c>
      <c r="AG78" s="13" t="e">
        <f>VLOOKUP(A:A,[1]TDSheet!$A:$AG,33,0)</f>
        <v>#N/A</v>
      </c>
      <c r="AH78" s="13">
        <f t="shared" si="20"/>
        <v>0</v>
      </c>
      <c r="AI78" s="13">
        <f t="shared" si="21"/>
        <v>140</v>
      </c>
      <c r="AJ78" s="13"/>
      <c r="AK78" s="13"/>
      <c r="AL78" s="13"/>
    </row>
    <row r="79" spans="1:38" s="1" customFormat="1" ht="11.1" customHeight="1" outlineLevel="1" x14ac:dyDescent="0.2">
      <c r="A79" s="7" t="s">
        <v>83</v>
      </c>
      <c r="B79" s="7" t="s">
        <v>17</v>
      </c>
      <c r="C79" s="9">
        <v>482</v>
      </c>
      <c r="D79" s="9">
        <v>2384</v>
      </c>
      <c r="E79" s="9">
        <v>1134</v>
      </c>
      <c r="F79" s="9">
        <v>448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3">
        <f>VLOOKUP(A:A,[2]TDSheet!$A:$F,6,0)</f>
        <v>1169</v>
      </c>
      <c r="K79" s="13">
        <f t="shared" si="16"/>
        <v>-35</v>
      </c>
      <c r="L79" s="13">
        <f>VLOOKUP(A:A,[1]TDSheet!$A:$L,12,0)</f>
        <v>250</v>
      </c>
      <c r="M79" s="13">
        <f>VLOOKUP(A:A,[1]TDSheet!$A:$M,13,0)</f>
        <v>0</v>
      </c>
      <c r="N79" s="13">
        <f>VLOOKUP(A:A,[1]TDSheet!$A:$N,14,0)</f>
        <v>300</v>
      </c>
      <c r="O79" s="13">
        <f>VLOOKUP(A:A,[1]TDSheet!$A:$W,23,0)</f>
        <v>0</v>
      </c>
      <c r="P79" s="13">
        <f>VLOOKUP(A:A,[1]TDSheet!$A:$U,21,0)</f>
        <v>200</v>
      </c>
      <c r="Q79" s="13"/>
      <c r="R79" s="13"/>
      <c r="S79" s="13"/>
      <c r="T79" s="13"/>
      <c r="U79" s="15"/>
      <c r="V79" s="13">
        <f t="shared" si="17"/>
        <v>226.8</v>
      </c>
      <c r="W79" s="15">
        <v>400</v>
      </c>
      <c r="X79" s="16">
        <f t="shared" si="18"/>
        <v>7.045855379188712</v>
      </c>
      <c r="Y79" s="13">
        <f t="shared" si="19"/>
        <v>1.9753086419753085</v>
      </c>
      <c r="Z79" s="13"/>
      <c r="AA79" s="13"/>
      <c r="AB79" s="13"/>
      <c r="AC79" s="13">
        <f>VLOOKUP(A:A,[1]TDSheet!$A:$AC,29,0)</f>
        <v>0</v>
      </c>
      <c r="AD79" s="13">
        <f>VLOOKUP(A:A,[1]TDSheet!$A:$AD,30,0)</f>
        <v>261</v>
      </c>
      <c r="AE79" s="13">
        <f>VLOOKUP(A:A,[1]TDSheet!$A:$AE,31,0)</f>
        <v>271.60000000000002</v>
      </c>
      <c r="AF79" s="13">
        <f>VLOOKUP(A:A,[3]TDSheet!$A:$D,4,0)</f>
        <v>239</v>
      </c>
      <c r="AG79" s="13" t="e">
        <f>VLOOKUP(A:A,[1]TDSheet!$A:$AG,33,0)</f>
        <v>#N/A</v>
      </c>
      <c r="AH79" s="13">
        <f t="shared" si="20"/>
        <v>0</v>
      </c>
      <c r="AI79" s="13">
        <f t="shared" si="21"/>
        <v>160</v>
      </c>
      <c r="AJ79" s="13"/>
      <c r="AK79" s="13"/>
      <c r="AL79" s="13"/>
    </row>
    <row r="80" spans="1:38" s="1" customFormat="1" ht="11.1" customHeight="1" outlineLevel="1" x14ac:dyDescent="0.2">
      <c r="A80" s="7" t="s">
        <v>84</v>
      </c>
      <c r="B80" s="7" t="s">
        <v>9</v>
      </c>
      <c r="C80" s="9">
        <v>138.95599999999999</v>
      </c>
      <c r="D80" s="9">
        <v>308.28899999999999</v>
      </c>
      <c r="E80" s="9">
        <v>254.68299999999999</v>
      </c>
      <c r="F80" s="9">
        <v>183.071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268.29000000000002</v>
      </c>
      <c r="K80" s="13">
        <f t="shared" si="16"/>
        <v>-13.607000000000028</v>
      </c>
      <c r="L80" s="13">
        <f>VLOOKUP(A:A,[1]TDSheet!$A:$L,12,0)</f>
        <v>30</v>
      </c>
      <c r="M80" s="13">
        <f>VLOOKUP(A:A,[1]TDSheet!$A:$M,13,0)</f>
        <v>0</v>
      </c>
      <c r="N80" s="13">
        <f>VLOOKUP(A:A,[1]TDSheet!$A:$N,14,0)</f>
        <v>70</v>
      </c>
      <c r="O80" s="13">
        <f>VLOOKUP(A:A,[1]TDSheet!$A:$W,23,0)</f>
        <v>0</v>
      </c>
      <c r="P80" s="13">
        <f>VLOOKUP(A:A,[1]TDSheet!$A:$U,21,0)</f>
        <v>50</v>
      </c>
      <c r="Q80" s="13"/>
      <c r="R80" s="13"/>
      <c r="S80" s="13"/>
      <c r="T80" s="13"/>
      <c r="U80" s="15"/>
      <c r="V80" s="13">
        <f t="shared" si="17"/>
        <v>50.936599999999999</v>
      </c>
      <c r="W80" s="15">
        <v>50</v>
      </c>
      <c r="X80" s="16">
        <f t="shared" si="18"/>
        <v>7.5205451482823751</v>
      </c>
      <c r="Y80" s="13">
        <f t="shared" si="19"/>
        <v>3.5940954048758655</v>
      </c>
      <c r="Z80" s="13"/>
      <c r="AA80" s="13"/>
      <c r="AB80" s="13"/>
      <c r="AC80" s="13">
        <f>VLOOKUP(A:A,[1]TDSheet!$A:$AC,29,0)</f>
        <v>0</v>
      </c>
      <c r="AD80" s="13">
        <f>VLOOKUP(A:A,[1]TDSheet!$A:$AD,30,0)</f>
        <v>63.217200000000005</v>
      </c>
      <c r="AE80" s="13">
        <f>VLOOKUP(A:A,[1]TDSheet!$A:$AE,31,0)</f>
        <v>62.189</v>
      </c>
      <c r="AF80" s="13">
        <f>VLOOKUP(A:A,[3]TDSheet!$A:$D,4,0)</f>
        <v>28.454999999999998</v>
      </c>
      <c r="AG80" s="13" t="e">
        <f>VLOOKUP(A:A,[1]TDSheet!$A:$AG,33,0)</f>
        <v>#N/A</v>
      </c>
      <c r="AH80" s="13">
        <f t="shared" si="20"/>
        <v>0</v>
      </c>
      <c r="AI80" s="13">
        <f t="shared" si="21"/>
        <v>50</v>
      </c>
      <c r="AJ80" s="13"/>
      <c r="AK80" s="13"/>
      <c r="AL80" s="13"/>
    </row>
    <row r="81" spans="1:38" s="1" customFormat="1" ht="11.1" customHeight="1" outlineLevel="1" x14ac:dyDescent="0.2">
      <c r="A81" s="7" t="s">
        <v>85</v>
      </c>
      <c r="B81" s="7" t="s">
        <v>17</v>
      </c>
      <c r="C81" s="9">
        <v>16</v>
      </c>
      <c r="D81" s="9">
        <v>111</v>
      </c>
      <c r="E81" s="9">
        <v>49</v>
      </c>
      <c r="F81" s="9">
        <v>63</v>
      </c>
      <c r="G81" s="1">
        <f>VLOOKUP(A:A,[1]TDSheet!$A:$G,7,0)</f>
        <v>0</v>
      </c>
      <c r="H81" s="1">
        <f>VLOOKUP(A:A,[1]TDSheet!$A:$H,8,0)</f>
        <v>0.3</v>
      </c>
      <c r="I81" s="1" t="e">
        <f>VLOOKUP(A:A,[1]TDSheet!$A:$I,9,0)</f>
        <v>#N/A</v>
      </c>
      <c r="J81" s="13">
        <f>VLOOKUP(A:A,[2]TDSheet!$A:$F,6,0)</f>
        <v>78</v>
      </c>
      <c r="K81" s="13">
        <f t="shared" si="16"/>
        <v>-29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VLOOKUP(A:A,[1]TDSheet!$A:$N,14,0)</f>
        <v>0</v>
      </c>
      <c r="O81" s="13">
        <f>VLOOKUP(A:A,[1]TDSheet!$A:$W,23,0)</f>
        <v>0</v>
      </c>
      <c r="P81" s="13">
        <f>VLOOKUP(A:A,[1]TDSheet!$A:$U,21,0)</f>
        <v>0</v>
      </c>
      <c r="Q81" s="13"/>
      <c r="R81" s="13"/>
      <c r="S81" s="13"/>
      <c r="T81" s="13"/>
      <c r="U81" s="15"/>
      <c r="V81" s="13">
        <f t="shared" si="17"/>
        <v>9.8000000000000007</v>
      </c>
      <c r="W81" s="15"/>
      <c r="X81" s="16">
        <f t="shared" si="18"/>
        <v>6.4285714285714279</v>
      </c>
      <c r="Y81" s="13">
        <f t="shared" si="19"/>
        <v>6.4285714285714279</v>
      </c>
      <c r="Z81" s="13"/>
      <c r="AA81" s="13"/>
      <c r="AB81" s="13"/>
      <c r="AC81" s="13">
        <f>VLOOKUP(A:A,[1]TDSheet!$A:$AC,29,0)</f>
        <v>0</v>
      </c>
      <c r="AD81" s="13">
        <f>VLOOKUP(A:A,[1]TDSheet!$A:$AD,30,0)</f>
        <v>17.2</v>
      </c>
      <c r="AE81" s="13">
        <f>VLOOKUP(A:A,[1]TDSheet!$A:$AE,31,0)</f>
        <v>15.8</v>
      </c>
      <c r="AF81" s="13">
        <f>VLOOKUP(A:A,[3]TDSheet!$A:$D,4,0)</f>
        <v>16</v>
      </c>
      <c r="AG81" s="13" t="e">
        <f>VLOOKUP(A:A,[1]TDSheet!$A:$AG,33,0)</f>
        <v>#N/A</v>
      </c>
      <c r="AH81" s="13">
        <f t="shared" si="20"/>
        <v>0</v>
      </c>
      <c r="AI81" s="13">
        <f t="shared" si="21"/>
        <v>0</v>
      </c>
      <c r="AJ81" s="13"/>
      <c r="AK81" s="13"/>
      <c r="AL81" s="13"/>
    </row>
    <row r="82" spans="1:38" s="1" customFormat="1" ht="11.1" customHeight="1" outlineLevel="1" x14ac:dyDescent="0.2">
      <c r="A82" s="7" t="s">
        <v>86</v>
      </c>
      <c r="B82" s="7" t="s">
        <v>9</v>
      </c>
      <c r="C82" s="9">
        <v>491.91500000000002</v>
      </c>
      <c r="D82" s="9">
        <v>1728.819</v>
      </c>
      <c r="E82" s="9">
        <v>1404.556</v>
      </c>
      <c r="F82" s="9">
        <v>800.08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1333.9939999999999</v>
      </c>
      <c r="K82" s="13">
        <f t="shared" si="16"/>
        <v>70.562000000000126</v>
      </c>
      <c r="L82" s="13">
        <f>VLOOKUP(A:A,[1]TDSheet!$A:$L,12,0)</f>
        <v>200</v>
      </c>
      <c r="M82" s="13">
        <f>VLOOKUP(A:A,[1]TDSheet!$A:$M,13,0)</f>
        <v>0</v>
      </c>
      <c r="N82" s="13">
        <f>VLOOKUP(A:A,[1]TDSheet!$A:$N,14,0)</f>
        <v>350</v>
      </c>
      <c r="O82" s="13">
        <f>VLOOKUP(A:A,[1]TDSheet!$A:$W,23,0)</f>
        <v>100</v>
      </c>
      <c r="P82" s="13">
        <f>VLOOKUP(A:A,[1]TDSheet!$A:$U,21,0)</f>
        <v>250</v>
      </c>
      <c r="Q82" s="13"/>
      <c r="R82" s="13"/>
      <c r="S82" s="13"/>
      <c r="T82" s="13"/>
      <c r="U82" s="15"/>
      <c r="V82" s="13">
        <f t="shared" si="17"/>
        <v>280.91120000000001</v>
      </c>
      <c r="W82" s="15">
        <v>200</v>
      </c>
      <c r="X82" s="16">
        <f t="shared" si="18"/>
        <v>6.7639880503162564</v>
      </c>
      <c r="Y82" s="13">
        <f t="shared" si="19"/>
        <v>2.8481598455312569</v>
      </c>
      <c r="Z82" s="13"/>
      <c r="AA82" s="13"/>
      <c r="AB82" s="13"/>
      <c r="AC82" s="13">
        <f>VLOOKUP(A:A,[1]TDSheet!$A:$AC,29,0)</f>
        <v>0</v>
      </c>
      <c r="AD82" s="13">
        <f>VLOOKUP(A:A,[1]TDSheet!$A:$AD,30,0)</f>
        <v>322.45600000000002</v>
      </c>
      <c r="AE82" s="13">
        <f>VLOOKUP(A:A,[1]TDSheet!$A:$AE,31,0)</f>
        <v>351.9898</v>
      </c>
      <c r="AF82" s="13">
        <f>VLOOKUP(A:A,[3]TDSheet!$A:$D,4,0)</f>
        <v>93.796000000000006</v>
      </c>
      <c r="AG82" s="13" t="str">
        <f>VLOOKUP(A:A,[1]TDSheet!$A:$AG,33,0)</f>
        <v>оконч</v>
      </c>
      <c r="AH82" s="13">
        <f t="shared" si="20"/>
        <v>0</v>
      </c>
      <c r="AI82" s="13">
        <f t="shared" si="21"/>
        <v>200</v>
      </c>
      <c r="AJ82" s="13"/>
      <c r="AK82" s="13"/>
      <c r="AL82" s="13"/>
    </row>
    <row r="83" spans="1:38" s="1" customFormat="1" ht="11.1" customHeight="1" outlineLevel="1" x14ac:dyDescent="0.2">
      <c r="A83" s="7" t="s">
        <v>87</v>
      </c>
      <c r="B83" s="7" t="s">
        <v>9</v>
      </c>
      <c r="C83" s="9">
        <v>77.177999999999997</v>
      </c>
      <c r="D83" s="9">
        <v>261.99</v>
      </c>
      <c r="E83" s="9">
        <v>148.71899999999999</v>
      </c>
      <c r="F83" s="9">
        <v>128.97900000000001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151.91300000000001</v>
      </c>
      <c r="K83" s="13">
        <f t="shared" si="16"/>
        <v>-3.1940000000000168</v>
      </c>
      <c r="L83" s="13">
        <f>VLOOKUP(A:A,[1]TDSheet!$A:$L,12,0)</f>
        <v>20</v>
      </c>
      <c r="M83" s="13">
        <f>VLOOKUP(A:A,[1]TDSheet!$A:$M,13,0)</f>
        <v>0</v>
      </c>
      <c r="N83" s="13">
        <f>VLOOKUP(A:A,[1]TDSheet!$A:$N,14,0)</f>
        <v>30</v>
      </c>
      <c r="O83" s="13">
        <f>VLOOKUP(A:A,[1]TDSheet!$A:$W,23,0)</f>
        <v>0</v>
      </c>
      <c r="P83" s="13">
        <f>VLOOKUP(A:A,[1]TDSheet!$A:$U,21,0)</f>
        <v>0</v>
      </c>
      <c r="Q83" s="13"/>
      <c r="R83" s="13"/>
      <c r="S83" s="13"/>
      <c r="T83" s="13"/>
      <c r="U83" s="15"/>
      <c r="V83" s="13">
        <f t="shared" si="17"/>
        <v>29.7438</v>
      </c>
      <c r="W83" s="15">
        <v>50</v>
      </c>
      <c r="X83" s="16">
        <f t="shared" si="18"/>
        <v>7.698377476986801</v>
      </c>
      <c r="Y83" s="13">
        <f t="shared" si="19"/>
        <v>4.3363322776511408</v>
      </c>
      <c r="Z83" s="13"/>
      <c r="AA83" s="13"/>
      <c r="AB83" s="13"/>
      <c r="AC83" s="13">
        <f>VLOOKUP(A:A,[1]TDSheet!$A:$AC,29,0)</f>
        <v>0</v>
      </c>
      <c r="AD83" s="13">
        <f>VLOOKUP(A:A,[1]TDSheet!$A:$AD,30,0)</f>
        <v>30.859400000000001</v>
      </c>
      <c r="AE83" s="13">
        <f>VLOOKUP(A:A,[1]TDSheet!$A:$AE,31,0)</f>
        <v>31.8568</v>
      </c>
      <c r="AF83" s="13">
        <f>VLOOKUP(A:A,[3]TDSheet!$A:$D,4,0)</f>
        <v>48.997999999999998</v>
      </c>
      <c r="AG83" s="13">
        <f>VLOOKUP(A:A,[1]TDSheet!$A:$AG,33,0)</f>
        <v>0</v>
      </c>
      <c r="AH83" s="13">
        <f t="shared" si="20"/>
        <v>0</v>
      </c>
      <c r="AI83" s="13">
        <f t="shared" si="21"/>
        <v>50</v>
      </c>
      <c r="AJ83" s="13"/>
      <c r="AK83" s="13"/>
      <c r="AL83" s="13"/>
    </row>
    <row r="84" spans="1:38" s="1" customFormat="1" ht="11.1" customHeight="1" outlineLevel="1" x14ac:dyDescent="0.2">
      <c r="A84" s="7" t="s">
        <v>88</v>
      </c>
      <c r="B84" s="7" t="s">
        <v>9</v>
      </c>
      <c r="C84" s="9">
        <v>26.283000000000001</v>
      </c>
      <c r="D84" s="9">
        <v>13.118</v>
      </c>
      <c r="E84" s="9">
        <v>20.696000000000002</v>
      </c>
      <c r="F84" s="9">
        <v>18.704999999999998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23.428000000000001</v>
      </c>
      <c r="K84" s="13">
        <f t="shared" si="16"/>
        <v>-2.7319999999999993</v>
      </c>
      <c r="L84" s="13">
        <f>VLOOKUP(A:A,[1]TDSheet!$A:$L,12,0)</f>
        <v>10</v>
      </c>
      <c r="M84" s="13">
        <f>VLOOKUP(A:A,[1]TDSheet!$A:$M,13,0)</f>
        <v>0</v>
      </c>
      <c r="N84" s="13">
        <f>VLOOKUP(A:A,[1]TDSheet!$A:$N,14,0)</f>
        <v>10</v>
      </c>
      <c r="O84" s="13">
        <f>VLOOKUP(A:A,[1]TDSheet!$A:$W,23,0)</f>
        <v>0</v>
      </c>
      <c r="P84" s="13">
        <f>VLOOKUP(A:A,[1]TDSheet!$A:$U,21,0)</f>
        <v>0</v>
      </c>
      <c r="Q84" s="13"/>
      <c r="R84" s="13"/>
      <c r="S84" s="13"/>
      <c r="T84" s="13"/>
      <c r="U84" s="15"/>
      <c r="V84" s="13">
        <f t="shared" si="17"/>
        <v>4.1392000000000007</v>
      </c>
      <c r="W84" s="15"/>
      <c r="X84" s="16">
        <f t="shared" si="18"/>
        <v>9.350840742172398</v>
      </c>
      <c r="Y84" s="13">
        <f t="shared" si="19"/>
        <v>4.5189891766524921</v>
      </c>
      <c r="Z84" s="13"/>
      <c r="AA84" s="13"/>
      <c r="AB84" s="13"/>
      <c r="AC84" s="13">
        <f>VLOOKUP(A:A,[1]TDSheet!$A:$AC,29,0)</f>
        <v>0</v>
      </c>
      <c r="AD84" s="13">
        <f>VLOOKUP(A:A,[1]TDSheet!$A:$AD,30,0)</f>
        <v>4.6978</v>
      </c>
      <c r="AE84" s="13">
        <f>VLOOKUP(A:A,[1]TDSheet!$A:$AE,31,0)</f>
        <v>5.9596</v>
      </c>
      <c r="AF84" s="13">
        <f>VLOOKUP(A:A,[3]TDSheet!$A:$D,4,0)</f>
        <v>1.5209999999999999</v>
      </c>
      <c r="AG84" s="13" t="e">
        <f>VLOOKUP(A:A,[1]TDSheet!$A:$AG,33,0)</f>
        <v>#N/A</v>
      </c>
      <c r="AH84" s="13">
        <f t="shared" si="20"/>
        <v>0</v>
      </c>
      <c r="AI84" s="13">
        <f t="shared" si="21"/>
        <v>0</v>
      </c>
      <c r="AJ84" s="13"/>
      <c r="AK84" s="13"/>
      <c r="AL84" s="13"/>
    </row>
    <row r="85" spans="1:38" s="1" customFormat="1" ht="11.1" customHeight="1" outlineLevel="1" x14ac:dyDescent="0.2">
      <c r="A85" s="7" t="s">
        <v>89</v>
      </c>
      <c r="B85" s="7" t="s">
        <v>9</v>
      </c>
      <c r="C85" s="9">
        <v>646.58199999999999</v>
      </c>
      <c r="D85" s="9">
        <v>1802.8920000000001</v>
      </c>
      <c r="E85" s="9">
        <v>2048.4589999999998</v>
      </c>
      <c r="F85" s="9">
        <v>382.66300000000001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1989.223</v>
      </c>
      <c r="K85" s="13">
        <f t="shared" si="16"/>
        <v>59.235999999999876</v>
      </c>
      <c r="L85" s="13">
        <f>VLOOKUP(A:A,[1]TDSheet!$A:$L,12,0)</f>
        <v>420</v>
      </c>
      <c r="M85" s="13">
        <f>VLOOKUP(A:A,[1]TDSheet!$A:$M,13,0)</f>
        <v>90</v>
      </c>
      <c r="N85" s="13">
        <f>VLOOKUP(A:A,[1]TDSheet!$A:$N,14,0)</f>
        <v>400</v>
      </c>
      <c r="O85" s="13">
        <f>VLOOKUP(A:A,[1]TDSheet!$A:$W,23,0)</f>
        <v>600</v>
      </c>
      <c r="P85" s="13">
        <f>VLOOKUP(A:A,[1]TDSheet!$A:$U,21,0)</f>
        <v>600</v>
      </c>
      <c r="Q85" s="13"/>
      <c r="R85" s="13"/>
      <c r="S85" s="13"/>
      <c r="T85" s="13"/>
      <c r="U85" s="15"/>
      <c r="V85" s="13">
        <f t="shared" si="17"/>
        <v>409.69179999999994</v>
      </c>
      <c r="W85" s="15">
        <v>500</v>
      </c>
      <c r="X85" s="16">
        <f t="shared" si="18"/>
        <v>6.8653143655791995</v>
      </c>
      <c r="Y85" s="13">
        <f t="shared" si="19"/>
        <v>0.93402650480190241</v>
      </c>
      <c r="Z85" s="13"/>
      <c r="AA85" s="13"/>
      <c r="AB85" s="13"/>
      <c r="AC85" s="13">
        <f>VLOOKUP(A:A,[1]TDSheet!$A:$AC,29,0)</f>
        <v>0</v>
      </c>
      <c r="AD85" s="13">
        <f>VLOOKUP(A:A,[1]TDSheet!$A:$AD,30,0)</f>
        <v>388.15719999999999</v>
      </c>
      <c r="AE85" s="13">
        <f>VLOOKUP(A:A,[1]TDSheet!$A:$AE,31,0)</f>
        <v>385.548</v>
      </c>
      <c r="AF85" s="13">
        <f>VLOOKUP(A:A,[3]TDSheet!$A:$D,4,0)</f>
        <v>218.142</v>
      </c>
      <c r="AG85" s="13" t="e">
        <f>VLOOKUP(A:A,[1]TDSheet!$A:$AG,33,0)</f>
        <v>#N/A</v>
      </c>
      <c r="AH85" s="13">
        <f t="shared" si="20"/>
        <v>0</v>
      </c>
      <c r="AI85" s="13">
        <f t="shared" si="21"/>
        <v>500</v>
      </c>
      <c r="AJ85" s="13"/>
      <c r="AK85" s="13"/>
      <c r="AL85" s="13"/>
    </row>
    <row r="86" spans="1:38" s="1" customFormat="1" ht="11.1" customHeight="1" outlineLevel="1" x14ac:dyDescent="0.2">
      <c r="A86" s="7" t="s">
        <v>90</v>
      </c>
      <c r="B86" s="7" t="s">
        <v>17</v>
      </c>
      <c r="C86" s="9">
        <v>2165</v>
      </c>
      <c r="D86" s="9">
        <v>9004</v>
      </c>
      <c r="E86" s="9">
        <v>9368</v>
      </c>
      <c r="F86" s="9">
        <v>1752</v>
      </c>
      <c r="G86" s="1" t="str">
        <f>VLOOKUP(A:A,[1]TDSheet!$A:$G,7,0)</f>
        <v>акяб</v>
      </c>
      <c r="H86" s="1">
        <f>VLOOKUP(A:A,[1]TDSheet!$A:$H,8,0)</f>
        <v>0.45</v>
      </c>
      <c r="I86" s="1" t="e">
        <f>VLOOKUP(A:A,[1]TDSheet!$A:$I,9,0)</f>
        <v>#N/A</v>
      </c>
      <c r="J86" s="13">
        <f>VLOOKUP(A:A,[2]TDSheet!$A:$F,6,0)</f>
        <v>9281</v>
      </c>
      <c r="K86" s="13">
        <f t="shared" si="16"/>
        <v>87</v>
      </c>
      <c r="L86" s="13">
        <f>VLOOKUP(A:A,[1]TDSheet!$A:$L,12,0)</f>
        <v>500</v>
      </c>
      <c r="M86" s="13">
        <f>VLOOKUP(A:A,[1]TDSheet!$A:$M,13,0)</f>
        <v>0</v>
      </c>
      <c r="N86" s="13">
        <f>VLOOKUP(A:A,[1]TDSheet!$A:$N,14,0)</f>
        <v>1200</v>
      </c>
      <c r="O86" s="13">
        <f>VLOOKUP(A:A,[1]TDSheet!$A:$W,23,0)</f>
        <v>500</v>
      </c>
      <c r="P86" s="13">
        <f>VLOOKUP(A:A,[1]TDSheet!$A:$U,21,0)</f>
        <v>800</v>
      </c>
      <c r="Q86" s="13"/>
      <c r="R86" s="13"/>
      <c r="S86" s="13"/>
      <c r="T86" s="13"/>
      <c r="U86" s="15"/>
      <c r="V86" s="13">
        <f t="shared" si="17"/>
        <v>913.6</v>
      </c>
      <c r="W86" s="15">
        <v>900</v>
      </c>
      <c r="X86" s="16">
        <f t="shared" si="18"/>
        <v>6.1865148861646233</v>
      </c>
      <c r="Y86" s="13">
        <f t="shared" si="19"/>
        <v>1.9176882661996497</v>
      </c>
      <c r="Z86" s="13"/>
      <c r="AA86" s="13"/>
      <c r="AB86" s="13"/>
      <c r="AC86" s="13">
        <f>VLOOKUP(A:A,[1]TDSheet!$A:$AC,29,0)</f>
        <v>4800</v>
      </c>
      <c r="AD86" s="13">
        <f>VLOOKUP(A:A,[1]TDSheet!$A:$AD,30,0)</f>
        <v>1065</v>
      </c>
      <c r="AE86" s="13">
        <f>VLOOKUP(A:A,[1]TDSheet!$A:$AE,31,0)</f>
        <v>1003.4</v>
      </c>
      <c r="AF86" s="13">
        <f>VLOOKUP(A:A,[3]TDSheet!$A:$D,4,0)</f>
        <v>583</v>
      </c>
      <c r="AG86" s="13" t="str">
        <f>VLOOKUP(A:A,[1]TDSheet!$A:$AG,33,0)</f>
        <v>оконч</v>
      </c>
      <c r="AH86" s="13">
        <f t="shared" si="20"/>
        <v>0</v>
      </c>
      <c r="AI86" s="13">
        <f t="shared" si="21"/>
        <v>405</v>
      </c>
      <c r="AJ86" s="13"/>
      <c r="AK86" s="13"/>
      <c r="AL86" s="13"/>
    </row>
    <row r="87" spans="1:38" s="1" customFormat="1" ht="11.1" customHeight="1" outlineLevel="1" x14ac:dyDescent="0.2">
      <c r="A87" s="7" t="s">
        <v>91</v>
      </c>
      <c r="B87" s="7" t="s">
        <v>17</v>
      </c>
      <c r="C87" s="9">
        <v>1569</v>
      </c>
      <c r="D87" s="9">
        <v>4641</v>
      </c>
      <c r="E87" s="9">
        <v>4550</v>
      </c>
      <c r="F87" s="9">
        <v>1577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3">
        <f>VLOOKUP(A:A,[2]TDSheet!$A:$F,6,0)</f>
        <v>4560</v>
      </c>
      <c r="K87" s="13">
        <f t="shared" si="16"/>
        <v>-10</v>
      </c>
      <c r="L87" s="13">
        <f>VLOOKUP(A:A,[1]TDSheet!$A:$L,12,0)</f>
        <v>1500</v>
      </c>
      <c r="M87" s="13">
        <f>VLOOKUP(A:A,[1]TDSheet!$A:$M,13,0)</f>
        <v>0</v>
      </c>
      <c r="N87" s="13">
        <f>VLOOKUP(A:A,[1]TDSheet!$A:$N,14,0)</f>
        <v>1200</v>
      </c>
      <c r="O87" s="13">
        <f>VLOOKUP(A:A,[1]TDSheet!$A:$W,23,0)</f>
        <v>500</v>
      </c>
      <c r="P87" s="13">
        <f>VLOOKUP(A:A,[1]TDSheet!$A:$U,21,0)</f>
        <v>1000</v>
      </c>
      <c r="Q87" s="13"/>
      <c r="R87" s="13"/>
      <c r="S87" s="13"/>
      <c r="T87" s="13"/>
      <c r="U87" s="15"/>
      <c r="V87" s="13">
        <f t="shared" si="17"/>
        <v>730</v>
      </c>
      <c r="W87" s="15">
        <v>1000</v>
      </c>
      <c r="X87" s="16">
        <f t="shared" si="18"/>
        <v>9.2835616438356166</v>
      </c>
      <c r="Y87" s="13">
        <f t="shared" si="19"/>
        <v>2.1602739726027398</v>
      </c>
      <c r="Z87" s="13"/>
      <c r="AA87" s="13"/>
      <c r="AB87" s="13"/>
      <c r="AC87" s="13">
        <f>VLOOKUP(A:A,[1]TDSheet!$A:$AC,29,0)</f>
        <v>900</v>
      </c>
      <c r="AD87" s="13">
        <f>VLOOKUP(A:A,[1]TDSheet!$A:$AD,30,0)</f>
        <v>835.2</v>
      </c>
      <c r="AE87" s="13">
        <f>VLOOKUP(A:A,[1]TDSheet!$A:$AE,31,0)</f>
        <v>838</v>
      </c>
      <c r="AF87" s="13">
        <f>VLOOKUP(A:A,[3]TDSheet!$A:$D,4,0)</f>
        <v>543</v>
      </c>
      <c r="AG87" s="13" t="str">
        <f>VLOOKUP(A:A,[1]TDSheet!$A:$AG,33,0)</f>
        <v>аксент</v>
      </c>
      <c r="AH87" s="13">
        <f t="shared" si="20"/>
        <v>0</v>
      </c>
      <c r="AI87" s="13">
        <f t="shared" si="21"/>
        <v>450</v>
      </c>
      <c r="AJ87" s="13"/>
      <c r="AK87" s="13"/>
      <c r="AL87" s="13"/>
    </row>
    <row r="88" spans="1:38" s="1" customFormat="1" ht="11.1" customHeight="1" outlineLevel="1" x14ac:dyDescent="0.2">
      <c r="A88" s="7" t="s">
        <v>92</v>
      </c>
      <c r="B88" s="7" t="s">
        <v>17</v>
      </c>
      <c r="C88" s="9">
        <v>316</v>
      </c>
      <c r="D88" s="9">
        <v>1052</v>
      </c>
      <c r="E88" s="9">
        <v>986</v>
      </c>
      <c r="F88" s="9">
        <v>359</v>
      </c>
      <c r="G88" s="1">
        <f>VLOOKUP(A:A,[1]TDSheet!$A:$G,7,0)</f>
        <v>0</v>
      </c>
      <c r="H88" s="1">
        <f>VLOOKUP(A:A,[1]TDSheet!$A:$H,8,0)</f>
        <v>0.45</v>
      </c>
      <c r="I88" s="1" t="e">
        <f>VLOOKUP(A:A,[1]TDSheet!$A:$I,9,0)</f>
        <v>#N/A</v>
      </c>
      <c r="J88" s="13">
        <f>VLOOKUP(A:A,[2]TDSheet!$A:$F,6,0)</f>
        <v>979</v>
      </c>
      <c r="K88" s="13">
        <f t="shared" si="16"/>
        <v>7</v>
      </c>
      <c r="L88" s="13">
        <f>VLOOKUP(A:A,[1]TDSheet!$A:$L,12,0)</f>
        <v>400</v>
      </c>
      <c r="M88" s="13">
        <f>VLOOKUP(A:A,[1]TDSheet!$A:$M,13,0)</f>
        <v>0</v>
      </c>
      <c r="N88" s="13">
        <f>VLOOKUP(A:A,[1]TDSheet!$A:$N,14,0)</f>
        <v>250</v>
      </c>
      <c r="O88" s="13">
        <f>VLOOKUP(A:A,[1]TDSheet!$A:$W,23,0)</f>
        <v>0</v>
      </c>
      <c r="P88" s="13">
        <f>VLOOKUP(A:A,[1]TDSheet!$A:$U,21,0)</f>
        <v>300</v>
      </c>
      <c r="Q88" s="13"/>
      <c r="R88" s="13"/>
      <c r="S88" s="13"/>
      <c r="T88" s="13"/>
      <c r="U88" s="15"/>
      <c r="V88" s="13">
        <f t="shared" si="17"/>
        <v>197.2</v>
      </c>
      <c r="W88" s="15">
        <v>300</v>
      </c>
      <c r="X88" s="16">
        <f t="shared" si="18"/>
        <v>8.1592292089249501</v>
      </c>
      <c r="Y88" s="13">
        <f t="shared" si="19"/>
        <v>1.8204868154158216</v>
      </c>
      <c r="Z88" s="13"/>
      <c r="AA88" s="13"/>
      <c r="AB88" s="13"/>
      <c r="AC88" s="13">
        <f>VLOOKUP(A:A,[1]TDSheet!$A:$AC,29,0)</f>
        <v>0</v>
      </c>
      <c r="AD88" s="13">
        <f>VLOOKUP(A:A,[1]TDSheet!$A:$AD,30,0)</f>
        <v>199.8</v>
      </c>
      <c r="AE88" s="13">
        <f>VLOOKUP(A:A,[1]TDSheet!$A:$AE,31,0)</f>
        <v>209.2</v>
      </c>
      <c r="AF88" s="13">
        <f>VLOOKUP(A:A,[3]TDSheet!$A:$D,4,0)</f>
        <v>124</v>
      </c>
      <c r="AG88" s="13" t="str">
        <f>VLOOKUP(A:A,[1]TDSheet!$A:$AG,33,0)</f>
        <v>аксент</v>
      </c>
      <c r="AH88" s="13">
        <f t="shared" si="20"/>
        <v>0</v>
      </c>
      <c r="AI88" s="13">
        <f t="shared" si="21"/>
        <v>135</v>
      </c>
      <c r="AJ88" s="13"/>
      <c r="AK88" s="13"/>
      <c r="AL88" s="13"/>
    </row>
    <row r="89" spans="1:38" s="1" customFormat="1" ht="11.1" customHeight="1" outlineLevel="1" x14ac:dyDescent="0.2">
      <c r="A89" s="7" t="s">
        <v>93</v>
      </c>
      <c r="B89" s="7" t="s">
        <v>9</v>
      </c>
      <c r="C89" s="9">
        <v>34.732999999999997</v>
      </c>
      <c r="D89" s="9"/>
      <c r="E89" s="9">
        <v>10.888</v>
      </c>
      <c r="F89" s="9">
        <v>20.844999999999999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18.902000000000001</v>
      </c>
      <c r="K89" s="13">
        <f t="shared" si="16"/>
        <v>-8.0140000000000011</v>
      </c>
      <c r="L89" s="13">
        <f>VLOOKUP(A:A,[1]TDSheet!$A:$L,12,0)</f>
        <v>0</v>
      </c>
      <c r="M89" s="13">
        <f>VLOOKUP(A:A,[1]TDSheet!$A:$M,13,0)</f>
        <v>0</v>
      </c>
      <c r="N89" s="13">
        <f>VLOOKUP(A:A,[1]TDSheet!$A:$N,14,0)</f>
        <v>0</v>
      </c>
      <c r="O89" s="13">
        <f>VLOOKUP(A:A,[1]TDSheet!$A:$W,23,0)</f>
        <v>0</v>
      </c>
      <c r="P89" s="13">
        <f>VLOOKUP(A:A,[1]TDSheet!$A:$U,21,0)</f>
        <v>0</v>
      </c>
      <c r="Q89" s="13"/>
      <c r="R89" s="13"/>
      <c r="S89" s="13"/>
      <c r="T89" s="13"/>
      <c r="U89" s="15"/>
      <c r="V89" s="13">
        <f t="shared" si="17"/>
        <v>2.1776</v>
      </c>
      <c r="W89" s="15"/>
      <c r="X89" s="16">
        <f t="shared" si="18"/>
        <v>9.5724650991917706</v>
      </c>
      <c r="Y89" s="13">
        <f t="shared" si="19"/>
        <v>9.5724650991917706</v>
      </c>
      <c r="Z89" s="13"/>
      <c r="AA89" s="13"/>
      <c r="AB89" s="13"/>
      <c r="AC89" s="13">
        <f>VLOOKUP(A:A,[1]TDSheet!$A:$AC,29,0)</f>
        <v>0</v>
      </c>
      <c r="AD89" s="13">
        <f>VLOOKUP(A:A,[1]TDSheet!$A:$AD,30,0)</f>
        <v>3.6799999999999997</v>
      </c>
      <c r="AE89" s="13">
        <f>VLOOKUP(A:A,[1]TDSheet!$A:$AE,31,0)</f>
        <v>2.2350000000000003</v>
      </c>
      <c r="AF89" s="13">
        <v>0</v>
      </c>
      <c r="AG89" s="13" t="e">
        <f>VLOOKUP(A:A,[1]TDSheet!$A:$AG,33,0)</f>
        <v>#N/A</v>
      </c>
      <c r="AH89" s="13">
        <f t="shared" si="20"/>
        <v>0</v>
      </c>
      <c r="AI89" s="13">
        <f t="shared" si="21"/>
        <v>0</v>
      </c>
      <c r="AJ89" s="13"/>
      <c r="AK89" s="13"/>
      <c r="AL89" s="13"/>
    </row>
    <row r="90" spans="1:38" s="1" customFormat="1" ht="11.1" customHeight="1" outlineLevel="1" x14ac:dyDescent="0.2">
      <c r="A90" s="7" t="s">
        <v>111</v>
      </c>
      <c r="B90" s="7" t="s">
        <v>9</v>
      </c>
      <c r="C90" s="9"/>
      <c r="D90" s="9">
        <v>129.92599999999999</v>
      </c>
      <c r="E90" s="9">
        <v>18.562999999999999</v>
      </c>
      <c r="F90" s="9">
        <v>108.363</v>
      </c>
      <c r="G90" s="1" t="e">
        <f>VLOOKUP(A:A,[1]TDSheet!$A:$G,7,0)</f>
        <v>#N/A</v>
      </c>
      <c r="H90" s="1">
        <f>VLOOKUP(A:A,[1]TDSheet!$A:$H,8,0)</f>
        <v>0</v>
      </c>
      <c r="I90" s="1" t="e">
        <f>VLOOKUP(A:A,[1]TDSheet!$A:$I,9,0)</f>
        <v>#N/A</v>
      </c>
      <c r="J90" s="13">
        <f>VLOOKUP(A:A,[2]TDSheet!$A:$F,6,0)</f>
        <v>23.106000000000002</v>
      </c>
      <c r="K90" s="13">
        <f t="shared" si="16"/>
        <v>-4.5430000000000028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VLOOKUP(A:A,[1]TDSheet!$A:$N,14,0)</f>
        <v>0</v>
      </c>
      <c r="O90" s="13">
        <f>VLOOKUP(A:A,[1]TDSheet!$A:$W,23,0)</f>
        <v>0</v>
      </c>
      <c r="P90" s="13">
        <f>VLOOKUP(A:A,[1]TDSheet!$A:$U,21,0)</f>
        <v>0</v>
      </c>
      <c r="Q90" s="13"/>
      <c r="R90" s="13"/>
      <c r="S90" s="13"/>
      <c r="T90" s="13"/>
      <c r="U90" s="15"/>
      <c r="V90" s="13">
        <f t="shared" si="17"/>
        <v>3.7125999999999997</v>
      </c>
      <c r="W90" s="15"/>
      <c r="X90" s="16">
        <f t="shared" si="18"/>
        <v>29.187900662608417</v>
      </c>
      <c r="Y90" s="13">
        <f t="shared" si="19"/>
        <v>29.187900662608417</v>
      </c>
      <c r="Z90" s="13"/>
      <c r="AA90" s="13"/>
      <c r="AB90" s="13"/>
      <c r="AC90" s="13">
        <f>VLOOKUP(A:A,[1]TDSheet!$A:$AC,29,0)</f>
        <v>0</v>
      </c>
      <c r="AD90" s="13">
        <f>VLOOKUP(A:A,[1]TDSheet!$A:$AD,30,0)</f>
        <v>0</v>
      </c>
      <c r="AE90" s="13">
        <f>VLOOKUP(A:A,[1]TDSheet!$A:$AE,31,0)</f>
        <v>0</v>
      </c>
      <c r="AF90" s="13">
        <f>VLOOKUP(A:A,[3]TDSheet!$A:$D,4,0)</f>
        <v>3.9580000000000002</v>
      </c>
      <c r="AG90" s="13" t="e">
        <f>VLOOKUP(A:A,[1]TDSheet!$A:$AG,33,0)</f>
        <v>#N/A</v>
      </c>
      <c r="AH90" s="13">
        <f t="shared" si="20"/>
        <v>0</v>
      </c>
      <c r="AI90" s="13">
        <f t="shared" si="21"/>
        <v>0</v>
      </c>
      <c r="AJ90" s="13"/>
      <c r="AK90" s="13"/>
      <c r="AL90" s="13"/>
    </row>
    <row r="91" spans="1:38" s="1" customFormat="1" ht="11.1" customHeight="1" outlineLevel="1" x14ac:dyDescent="0.2">
      <c r="A91" s="7" t="s">
        <v>112</v>
      </c>
      <c r="B91" s="7" t="s">
        <v>17</v>
      </c>
      <c r="C91" s="9">
        <v>-1</v>
      </c>
      <c r="D91" s="9">
        <v>1</v>
      </c>
      <c r="E91" s="9">
        <v>0</v>
      </c>
      <c r="F91" s="9"/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11</v>
      </c>
      <c r="K91" s="13">
        <f t="shared" si="16"/>
        <v>-11</v>
      </c>
      <c r="L91" s="13">
        <f>VLOOKUP(A:A,[1]TDSheet!$A:$L,12,0)</f>
        <v>20</v>
      </c>
      <c r="M91" s="13">
        <f>VLOOKUP(A:A,[1]TDSheet!$A:$M,13,0)</f>
        <v>0</v>
      </c>
      <c r="N91" s="13">
        <f>VLOOKUP(A:A,[1]TDSheet!$A:$N,14,0)</f>
        <v>0</v>
      </c>
      <c r="O91" s="13">
        <f>VLOOKUP(A:A,[1]TDSheet!$A:$W,23,0)</f>
        <v>0</v>
      </c>
      <c r="P91" s="13">
        <f>VLOOKUP(A:A,[1]TDSheet!$A:$U,21,0)</f>
        <v>0</v>
      </c>
      <c r="Q91" s="13"/>
      <c r="R91" s="13"/>
      <c r="S91" s="13"/>
      <c r="T91" s="13"/>
      <c r="U91" s="15"/>
      <c r="V91" s="13">
        <f t="shared" si="17"/>
        <v>0</v>
      </c>
      <c r="W91" s="15"/>
      <c r="X91" s="16" t="e">
        <f t="shared" si="18"/>
        <v>#DIV/0!</v>
      </c>
      <c r="Y91" s="13" t="e">
        <f t="shared" si="19"/>
        <v>#DIV/0!</v>
      </c>
      <c r="Z91" s="13"/>
      <c r="AA91" s="13"/>
      <c r="AB91" s="13"/>
      <c r="AC91" s="13">
        <f>VLOOKUP(A:A,[1]TDSheet!$A:$AC,29,0)</f>
        <v>0</v>
      </c>
      <c r="AD91" s="13">
        <f>VLOOKUP(A:A,[1]TDSheet!$A:$AD,30,0)</f>
        <v>0</v>
      </c>
      <c r="AE91" s="13">
        <f>VLOOKUP(A:A,[1]TDSheet!$A:$AE,31,0)</f>
        <v>3</v>
      </c>
      <c r="AF91" s="13">
        <v>0</v>
      </c>
      <c r="AG91" s="13" t="e">
        <f>VLOOKUP(A:A,[1]TDSheet!$A:$AG,33,0)</f>
        <v>#N/A</v>
      </c>
      <c r="AH91" s="13">
        <f t="shared" si="20"/>
        <v>0</v>
      </c>
      <c r="AI91" s="13">
        <f t="shared" si="21"/>
        <v>0</v>
      </c>
      <c r="AJ91" s="13"/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17</v>
      </c>
      <c r="C92" s="9">
        <v>24</v>
      </c>
      <c r="D92" s="9">
        <v>523</v>
      </c>
      <c r="E92" s="9">
        <v>387</v>
      </c>
      <c r="F92" s="9">
        <v>19</v>
      </c>
      <c r="G92" s="1" t="e">
        <f>VLOOKUP(A:A,[1]TDSheet!$A:$G,7,0)</f>
        <v>#N/A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476</v>
      </c>
      <c r="K92" s="13">
        <f t="shared" si="16"/>
        <v>-89</v>
      </c>
      <c r="L92" s="13">
        <f>VLOOKUP(A:A,[1]TDSheet!$A:$L,12,0)</f>
        <v>40</v>
      </c>
      <c r="M92" s="13">
        <f>VLOOKUP(A:A,[1]TDSheet!$A:$M,13,0)</f>
        <v>0</v>
      </c>
      <c r="N92" s="13">
        <f>VLOOKUP(A:A,[1]TDSheet!$A:$N,14,0)</f>
        <v>70</v>
      </c>
      <c r="O92" s="13">
        <f>VLOOKUP(A:A,[1]TDSheet!$A:$W,23,0)</f>
        <v>150</v>
      </c>
      <c r="P92" s="13">
        <f>VLOOKUP(A:A,[1]TDSheet!$A:$U,21,0)</f>
        <v>120</v>
      </c>
      <c r="Q92" s="13"/>
      <c r="R92" s="13"/>
      <c r="S92" s="13"/>
      <c r="T92" s="13"/>
      <c r="U92" s="15"/>
      <c r="V92" s="13">
        <f t="shared" si="17"/>
        <v>77.400000000000006</v>
      </c>
      <c r="W92" s="15">
        <v>120</v>
      </c>
      <c r="X92" s="16">
        <f t="shared" si="18"/>
        <v>6.7054263565891468</v>
      </c>
      <c r="Y92" s="13">
        <f t="shared" si="19"/>
        <v>0.24547803617571057</v>
      </c>
      <c r="Z92" s="13"/>
      <c r="AA92" s="13"/>
      <c r="AB92" s="13"/>
      <c r="AC92" s="13">
        <f>VLOOKUP(A:A,[1]TDSheet!$A:$AC,29,0)</f>
        <v>0</v>
      </c>
      <c r="AD92" s="13">
        <f>VLOOKUP(A:A,[1]TDSheet!$A:$AD,30,0)</f>
        <v>47.2</v>
      </c>
      <c r="AE92" s="13">
        <f>VLOOKUP(A:A,[1]TDSheet!$A:$AE,31,0)</f>
        <v>64.8</v>
      </c>
      <c r="AF92" s="13">
        <f>VLOOKUP(A:A,[3]TDSheet!$A:$D,4,0)</f>
        <v>65</v>
      </c>
      <c r="AG92" s="13" t="e">
        <f>VLOOKUP(A:A,[1]TDSheet!$A:$AG,33,0)</f>
        <v>#N/A</v>
      </c>
      <c r="AH92" s="13">
        <f t="shared" si="20"/>
        <v>0</v>
      </c>
      <c r="AI92" s="13">
        <f t="shared" si="21"/>
        <v>48</v>
      </c>
      <c r="AJ92" s="13"/>
      <c r="AK92" s="13"/>
      <c r="AL92" s="13"/>
    </row>
    <row r="93" spans="1:38" s="1" customFormat="1" ht="11.1" customHeight="1" outlineLevel="1" x14ac:dyDescent="0.2">
      <c r="A93" s="7" t="s">
        <v>95</v>
      </c>
      <c r="B93" s="7" t="s">
        <v>9</v>
      </c>
      <c r="C93" s="9">
        <v>957.327</v>
      </c>
      <c r="D93" s="9">
        <v>2028.66</v>
      </c>
      <c r="E93" s="17">
        <v>1245</v>
      </c>
      <c r="F93" s="9">
        <v>383.80099999999999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996.16899999999998</v>
      </c>
      <c r="K93" s="13">
        <f t="shared" si="16"/>
        <v>248.83100000000002</v>
      </c>
      <c r="L93" s="13">
        <f>VLOOKUP(A:A,[1]TDSheet!$A:$L,12,0)</f>
        <v>700</v>
      </c>
      <c r="M93" s="13">
        <f>VLOOKUP(A:A,[1]TDSheet!$A:$M,13,0)</f>
        <v>0</v>
      </c>
      <c r="N93" s="13">
        <f>VLOOKUP(A:A,[1]TDSheet!$A:$N,14,0)</f>
        <v>350</v>
      </c>
      <c r="O93" s="13">
        <f>VLOOKUP(A:A,[1]TDSheet!$A:$W,23,0)</f>
        <v>500</v>
      </c>
      <c r="P93" s="13">
        <f>VLOOKUP(A:A,[1]TDSheet!$A:$U,21,0)</f>
        <v>500</v>
      </c>
      <c r="Q93" s="13"/>
      <c r="R93" s="13"/>
      <c r="S93" s="13"/>
      <c r="T93" s="13"/>
      <c r="U93" s="15"/>
      <c r="V93" s="13">
        <f t="shared" si="17"/>
        <v>249</v>
      </c>
      <c r="W93" s="15">
        <v>300</v>
      </c>
      <c r="X93" s="16">
        <f t="shared" si="18"/>
        <v>10.97912048192771</v>
      </c>
      <c r="Y93" s="13">
        <f t="shared" si="19"/>
        <v>1.5413694779116465</v>
      </c>
      <c r="Z93" s="13"/>
      <c r="AA93" s="13"/>
      <c r="AB93" s="13"/>
      <c r="AC93" s="13">
        <f>VLOOKUP(A:A,[1]TDSheet!$A:$AC,29,0)</f>
        <v>0</v>
      </c>
      <c r="AD93" s="13">
        <f>VLOOKUP(A:A,[1]TDSheet!$A:$AD,30,0)</f>
        <v>317.60000000000002</v>
      </c>
      <c r="AE93" s="13">
        <f>VLOOKUP(A:A,[1]TDSheet!$A:$AE,31,0)</f>
        <v>344.2</v>
      </c>
      <c r="AF93" s="13">
        <f>VLOOKUP(A:A,[3]TDSheet!$A:$D,4,0)</f>
        <v>108.985</v>
      </c>
      <c r="AG93" s="13" t="str">
        <f>VLOOKUP(A:A,[1]TDSheet!$A:$AG,33,0)</f>
        <v>аксент</v>
      </c>
      <c r="AH93" s="13">
        <f t="shared" si="20"/>
        <v>0</v>
      </c>
      <c r="AI93" s="13">
        <f t="shared" si="21"/>
        <v>300</v>
      </c>
      <c r="AJ93" s="13"/>
      <c r="AK93" s="13"/>
      <c r="AL93" s="13"/>
    </row>
    <row r="94" spans="1:38" s="1" customFormat="1" ht="11.1" customHeight="1" outlineLevel="1" x14ac:dyDescent="0.2">
      <c r="A94" s="7" t="s">
        <v>96</v>
      </c>
      <c r="B94" s="7" t="s">
        <v>9</v>
      </c>
      <c r="C94" s="9">
        <v>27.759</v>
      </c>
      <c r="D94" s="9">
        <v>12.965</v>
      </c>
      <c r="E94" s="9">
        <v>16.367999999999999</v>
      </c>
      <c r="F94" s="9">
        <v>17.356000000000002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18.803000000000001</v>
      </c>
      <c r="K94" s="13">
        <f t="shared" si="16"/>
        <v>-2.4350000000000023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0</v>
      </c>
      <c r="O94" s="13">
        <f>VLOOKUP(A:A,[1]TDSheet!$A:$W,23,0)</f>
        <v>0</v>
      </c>
      <c r="P94" s="13">
        <f>VLOOKUP(A:A,[1]TDSheet!$A:$U,21,0)</f>
        <v>10</v>
      </c>
      <c r="Q94" s="13"/>
      <c r="R94" s="13"/>
      <c r="S94" s="13"/>
      <c r="T94" s="13"/>
      <c r="U94" s="15"/>
      <c r="V94" s="13">
        <f t="shared" si="17"/>
        <v>3.2735999999999996</v>
      </c>
      <c r="W94" s="15"/>
      <c r="X94" s="16">
        <f t="shared" si="18"/>
        <v>8.3565493646138815</v>
      </c>
      <c r="Y94" s="13">
        <f t="shared" si="19"/>
        <v>5.3018084066471172</v>
      </c>
      <c r="Z94" s="13"/>
      <c r="AA94" s="13"/>
      <c r="AB94" s="13"/>
      <c r="AC94" s="13">
        <f>VLOOKUP(A:A,[1]TDSheet!$A:$AC,29,0)</f>
        <v>0</v>
      </c>
      <c r="AD94" s="13">
        <f>VLOOKUP(A:A,[1]TDSheet!$A:$AD,30,0)</f>
        <v>5.0891999999999999</v>
      </c>
      <c r="AE94" s="13">
        <f>VLOOKUP(A:A,[1]TDSheet!$A:$AE,31,0)</f>
        <v>3.4433999999999996</v>
      </c>
      <c r="AF94" s="13">
        <f>VLOOKUP(A:A,[3]TDSheet!$A:$D,4,0)</f>
        <v>0.99299999999999999</v>
      </c>
      <c r="AG94" s="13" t="e">
        <f>VLOOKUP(A:A,[1]TDSheet!$A:$AG,33,0)</f>
        <v>#N/A</v>
      </c>
      <c r="AH94" s="13">
        <f t="shared" si="20"/>
        <v>0</v>
      </c>
      <c r="AI94" s="13">
        <f t="shared" si="21"/>
        <v>0</v>
      </c>
      <c r="AJ94" s="13"/>
      <c r="AK94" s="13"/>
      <c r="AL94" s="13"/>
    </row>
    <row r="95" spans="1:38" s="1" customFormat="1" ht="11.1" customHeight="1" outlineLevel="1" x14ac:dyDescent="0.2">
      <c r="A95" s="7" t="s">
        <v>113</v>
      </c>
      <c r="B95" s="7" t="s">
        <v>17</v>
      </c>
      <c r="C95" s="9">
        <v>519</v>
      </c>
      <c r="D95" s="9">
        <v>312</v>
      </c>
      <c r="E95" s="9">
        <v>251</v>
      </c>
      <c r="F95" s="9">
        <v>568</v>
      </c>
      <c r="G95" s="1">
        <f>VLOOKUP(A:A,[1]TDSheet!$A:$G,7,0)</f>
        <v>0</v>
      </c>
      <c r="H95" s="1">
        <f>VLOOKUP(A:A,[1]TDSheet!$A:$H,8,0)</f>
        <v>0.1</v>
      </c>
      <c r="I95" s="1" t="e">
        <f>VLOOKUP(A:A,[1]TDSheet!$A:$I,9,0)</f>
        <v>#N/A</v>
      </c>
      <c r="J95" s="13">
        <f>VLOOKUP(A:A,[2]TDSheet!$A:$F,6,0)</f>
        <v>262</v>
      </c>
      <c r="K95" s="13">
        <f t="shared" si="16"/>
        <v>-11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VLOOKUP(A:A,[1]TDSheet!$A:$N,14,0)</f>
        <v>0</v>
      </c>
      <c r="O95" s="13">
        <f>VLOOKUP(A:A,[1]TDSheet!$A:$W,23,0)</f>
        <v>0</v>
      </c>
      <c r="P95" s="13">
        <f>VLOOKUP(A:A,[1]TDSheet!$A:$U,21,0)</f>
        <v>0</v>
      </c>
      <c r="Q95" s="13"/>
      <c r="R95" s="13"/>
      <c r="S95" s="13"/>
      <c r="T95" s="13"/>
      <c r="U95" s="15"/>
      <c r="V95" s="13">
        <f t="shared" si="17"/>
        <v>50.2</v>
      </c>
      <c r="W95" s="15"/>
      <c r="X95" s="16">
        <f t="shared" si="18"/>
        <v>11.314741035856573</v>
      </c>
      <c r="Y95" s="13">
        <f t="shared" si="19"/>
        <v>11.314741035856573</v>
      </c>
      <c r="Z95" s="13"/>
      <c r="AA95" s="13"/>
      <c r="AB95" s="13"/>
      <c r="AC95" s="13">
        <f>VLOOKUP(A:A,[1]TDSheet!$A:$AC,29,0)</f>
        <v>0</v>
      </c>
      <c r="AD95" s="13">
        <f>VLOOKUP(A:A,[1]TDSheet!$A:$AD,30,0)</f>
        <v>65.2</v>
      </c>
      <c r="AE95" s="13">
        <f>VLOOKUP(A:A,[1]TDSheet!$A:$AE,31,0)</f>
        <v>59.4</v>
      </c>
      <c r="AF95" s="13">
        <f>VLOOKUP(A:A,[3]TDSheet!$A:$D,4,0)</f>
        <v>35</v>
      </c>
      <c r="AG95" s="13" t="e">
        <f>VLOOKUP(A:A,[1]TDSheet!$A:$AG,33,0)</f>
        <v>#N/A</v>
      </c>
      <c r="AH95" s="13">
        <f t="shared" si="20"/>
        <v>0</v>
      </c>
      <c r="AI95" s="13">
        <f t="shared" si="21"/>
        <v>0</v>
      </c>
      <c r="AJ95" s="13"/>
      <c r="AK95" s="13"/>
      <c r="AL95" s="13"/>
    </row>
    <row r="96" spans="1:38" s="1" customFormat="1" ht="11.1" customHeight="1" outlineLevel="1" x14ac:dyDescent="0.2">
      <c r="A96" s="7" t="s">
        <v>114</v>
      </c>
      <c r="B96" s="7" t="s">
        <v>9</v>
      </c>
      <c r="C96" s="9"/>
      <c r="D96" s="9">
        <v>121.545</v>
      </c>
      <c r="E96" s="9">
        <v>10.805999999999999</v>
      </c>
      <c r="F96" s="9">
        <v>110.739</v>
      </c>
      <c r="G96" s="1" t="e">
        <f>VLOOKUP(A:A,[1]TDSheet!$A:$G,7,0)</f>
        <v>#N/A</v>
      </c>
      <c r="H96" s="1">
        <f>VLOOKUP(A:A,[1]TDSheet!$A:$H,8,0)</f>
        <v>0</v>
      </c>
      <c r="I96" s="1" t="e">
        <f>VLOOKUP(A:A,[1]TDSheet!$A:$I,9,0)</f>
        <v>#N/A</v>
      </c>
      <c r="J96" s="13">
        <f>VLOOKUP(A:A,[2]TDSheet!$A:$F,6,0)</f>
        <v>11.654999999999999</v>
      </c>
      <c r="K96" s="13">
        <f t="shared" si="16"/>
        <v>-0.8490000000000002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VLOOKUP(A:A,[1]TDSheet!$A:$N,14,0)</f>
        <v>0</v>
      </c>
      <c r="O96" s="13">
        <f>VLOOKUP(A:A,[1]TDSheet!$A:$W,23,0)</f>
        <v>0</v>
      </c>
      <c r="P96" s="13">
        <f>VLOOKUP(A:A,[1]TDSheet!$A:$U,21,0)</f>
        <v>0</v>
      </c>
      <c r="Q96" s="13"/>
      <c r="R96" s="13"/>
      <c r="S96" s="13"/>
      <c r="T96" s="13"/>
      <c r="U96" s="15"/>
      <c r="V96" s="13">
        <f t="shared" si="17"/>
        <v>2.1612</v>
      </c>
      <c r="W96" s="15"/>
      <c r="X96" s="16">
        <f t="shared" si="18"/>
        <v>51.239589117157138</v>
      </c>
      <c r="Y96" s="13">
        <f t="shared" si="19"/>
        <v>51.239589117157138</v>
      </c>
      <c r="Z96" s="13"/>
      <c r="AA96" s="13"/>
      <c r="AB96" s="13"/>
      <c r="AC96" s="13">
        <f>VLOOKUP(A:A,[1]TDSheet!$A:$AC,29,0)</f>
        <v>0</v>
      </c>
      <c r="AD96" s="13">
        <f>VLOOKUP(A:A,[1]TDSheet!$A:$AD,30,0)</f>
        <v>0</v>
      </c>
      <c r="AE96" s="13">
        <f>VLOOKUP(A:A,[1]TDSheet!$A:$AE,31,0)</f>
        <v>0</v>
      </c>
      <c r="AF96" s="13">
        <f>VLOOKUP(A:A,[3]TDSheet!$A:$D,4,0)</f>
        <v>1.34</v>
      </c>
      <c r="AG96" s="20" t="e">
        <f>VLOOKUP(A:A,[1]TDSheet!$A:$AG,33,0)</f>
        <v>#N/A</v>
      </c>
      <c r="AH96" s="13">
        <f t="shared" si="20"/>
        <v>0</v>
      </c>
      <c r="AI96" s="13">
        <f t="shared" si="21"/>
        <v>0</v>
      </c>
      <c r="AJ96" s="13"/>
      <c r="AK96" s="13"/>
      <c r="AL96" s="13"/>
    </row>
    <row r="97" spans="1:38" s="1" customFormat="1" ht="11.1" customHeight="1" outlineLevel="1" x14ac:dyDescent="0.2">
      <c r="A97" s="7" t="s">
        <v>97</v>
      </c>
      <c r="B97" s="7" t="s">
        <v>17</v>
      </c>
      <c r="C97" s="9">
        <v>140</v>
      </c>
      <c r="D97" s="9">
        <v>2515</v>
      </c>
      <c r="E97" s="9">
        <v>1062</v>
      </c>
      <c r="F97" s="9">
        <v>172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3">
        <f>VLOOKUP(A:A,[2]TDSheet!$A:$F,6,0)</f>
        <v>1172</v>
      </c>
      <c r="K97" s="13">
        <f t="shared" si="16"/>
        <v>-110</v>
      </c>
      <c r="L97" s="13">
        <f>VLOOKUP(A:A,[1]TDSheet!$A:$L,12,0)</f>
        <v>200</v>
      </c>
      <c r="M97" s="13">
        <f>VLOOKUP(A:A,[1]TDSheet!$A:$M,13,0)</f>
        <v>0</v>
      </c>
      <c r="N97" s="13">
        <f>VLOOKUP(A:A,[1]TDSheet!$A:$N,14,0)</f>
        <v>220</v>
      </c>
      <c r="O97" s="13">
        <f>VLOOKUP(A:A,[1]TDSheet!$A:$W,23,0)</f>
        <v>250</v>
      </c>
      <c r="P97" s="13">
        <f>VLOOKUP(A:A,[1]TDSheet!$A:$U,21,0)</f>
        <v>300</v>
      </c>
      <c r="Q97" s="13"/>
      <c r="R97" s="13"/>
      <c r="S97" s="13"/>
      <c r="T97" s="13"/>
      <c r="U97" s="15"/>
      <c r="V97" s="13">
        <f t="shared" si="17"/>
        <v>212.4</v>
      </c>
      <c r="W97" s="15">
        <v>300</v>
      </c>
      <c r="X97" s="16">
        <f t="shared" si="18"/>
        <v>6.7890772128060259</v>
      </c>
      <c r="Y97" s="13">
        <f t="shared" si="19"/>
        <v>0.80979284369114879</v>
      </c>
      <c r="Z97" s="13"/>
      <c r="AA97" s="13"/>
      <c r="AB97" s="13"/>
      <c r="AC97" s="13">
        <f>VLOOKUP(A:A,[1]TDSheet!$A:$AC,29,0)</f>
        <v>0</v>
      </c>
      <c r="AD97" s="13">
        <f>VLOOKUP(A:A,[1]TDSheet!$A:$AD,30,0)</f>
        <v>190.4</v>
      </c>
      <c r="AE97" s="13">
        <f>VLOOKUP(A:A,[1]TDSheet!$A:$AE,31,0)</f>
        <v>214.4</v>
      </c>
      <c r="AF97" s="13">
        <f>VLOOKUP(A:A,[3]TDSheet!$A:$D,4,0)</f>
        <v>219</v>
      </c>
      <c r="AG97" s="13" t="e">
        <f>VLOOKUP(A:A,[1]TDSheet!$A:$AG,33,0)</f>
        <v>#N/A</v>
      </c>
      <c r="AH97" s="13">
        <f t="shared" si="20"/>
        <v>0</v>
      </c>
      <c r="AI97" s="13">
        <f t="shared" si="21"/>
        <v>120</v>
      </c>
      <c r="AJ97" s="13"/>
      <c r="AK97" s="13"/>
      <c r="AL97" s="13"/>
    </row>
    <row r="98" spans="1:38" s="1" customFormat="1" ht="11.1" customHeight="1" outlineLevel="1" x14ac:dyDescent="0.2">
      <c r="A98" s="7" t="s">
        <v>98</v>
      </c>
      <c r="B98" s="7" t="s">
        <v>17</v>
      </c>
      <c r="C98" s="9">
        <v>85</v>
      </c>
      <c r="D98" s="9">
        <v>2258</v>
      </c>
      <c r="E98" s="9">
        <v>839</v>
      </c>
      <c r="F98" s="9">
        <v>275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912</v>
      </c>
      <c r="K98" s="13">
        <f t="shared" si="16"/>
        <v>-73</v>
      </c>
      <c r="L98" s="13">
        <f>VLOOKUP(A:A,[1]TDSheet!$A:$L,12,0)</f>
        <v>200</v>
      </c>
      <c r="M98" s="13">
        <f>VLOOKUP(A:A,[1]TDSheet!$A:$M,13,0)</f>
        <v>0</v>
      </c>
      <c r="N98" s="13">
        <f>VLOOKUP(A:A,[1]TDSheet!$A:$N,14,0)</f>
        <v>180</v>
      </c>
      <c r="O98" s="13">
        <f>VLOOKUP(A:A,[1]TDSheet!$A:$W,23,0)</f>
        <v>100</v>
      </c>
      <c r="P98" s="13">
        <f>VLOOKUP(A:A,[1]TDSheet!$A:$U,21,0)</f>
        <v>200</v>
      </c>
      <c r="Q98" s="13"/>
      <c r="R98" s="13"/>
      <c r="S98" s="13"/>
      <c r="T98" s="13"/>
      <c r="U98" s="15"/>
      <c r="V98" s="13">
        <f t="shared" si="17"/>
        <v>167.8</v>
      </c>
      <c r="W98" s="15">
        <v>200</v>
      </c>
      <c r="X98" s="16">
        <f t="shared" si="18"/>
        <v>6.8831942789034564</v>
      </c>
      <c r="Y98" s="13">
        <f t="shared" si="19"/>
        <v>1.6388557806912991</v>
      </c>
      <c r="Z98" s="13"/>
      <c r="AA98" s="13"/>
      <c r="AB98" s="13"/>
      <c r="AC98" s="13">
        <f>VLOOKUP(A:A,[1]TDSheet!$A:$AC,29,0)</f>
        <v>0</v>
      </c>
      <c r="AD98" s="13">
        <f>VLOOKUP(A:A,[1]TDSheet!$A:$AD,30,0)</f>
        <v>161.80000000000001</v>
      </c>
      <c r="AE98" s="13">
        <f>VLOOKUP(A:A,[1]TDSheet!$A:$AE,31,0)</f>
        <v>190.8</v>
      </c>
      <c r="AF98" s="13">
        <f>VLOOKUP(A:A,[3]TDSheet!$A:$D,4,0)</f>
        <v>169</v>
      </c>
      <c r="AG98" s="13" t="e">
        <f>VLOOKUP(A:A,[1]TDSheet!$A:$AG,33,0)</f>
        <v>#N/A</v>
      </c>
      <c r="AH98" s="13">
        <f t="shared" si="20"/>
        <v>0</v>
      </c>
      <c r="AI98" s="13">
        <f t="shared" si="21"/>
        <v>80</v>
      </c>
      <c r="AJ98" s="13"/>
      <c r="AK98" s="13"/>
      <c r="AL98" s="13"/>
    </row>
    <row r="99" spans="1:38" s="1" customFormat="1" ht="21.95" customHeight="1" outlineLevel="1" x14ac:dyDescent="0.2">
      <c r="A99" s="7" t="s">
        <v>99</v>
      </c>
      <c r="B99" s="7" t="s">
        <v>9</v>
      </c>
      <c r="C99" s="9">
        <v>195.07900000000001</v>
      </c>
      <c r="D99" s="9">
        <v>246.23500000000001</v>
      </c>
      <c r="E99" s="9">
        <v>280.01299999999998</v>
      </c>
      <c r="F99" s="9">
        <v>145.75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279.88499999999999</v>
      </c>
      <c r="K99" s="13">
        <f t="shared" si="16"/>
        <v>0.1279999999999859</v>
      </c>
      <c r="L99" s="13">
        <f>VLOOKUP(A:A,[1]TDSheet!$A:$L,12,0)</f>
        <v>94</v>
      </c>
      <c r="M99" s="13">
        <f>VLOOKUP(A:A,[1]TDSheet!$A:$M,13,0)</f>
        <v>24</v>
      </c>
      <c r="N99" s="13">
        <f>VLOOKUP(A:A,[1]TDSheet!$A:$N,14,0)</f>
        <v>30</v>
      </c>
      <c r="O99" s="13">
        <f>VLOOKUP(A:A,[1]TDSheet!$A:$W,23,0)</f>
        <v>0</v>
      </c>
      <c r="P99" s="13">
        <f>VLOOKUP(A:A,[1]TDSheet!$A:$U,21,0)</f>
        <v>60</v>
      </c>
      <c r="Q99" s="13"/>
      <c r="R99" s="13"/>
      <c r="S99" s="13"/>
      <c r="T99" s="13"/>
      <c r="U99" s="15"/>
      <c r="V99" s="13">
        <f t="shared" si="17"/>
        <v>56.002599999999994</v>
      </c>
      <c r="W99" s="15">
        <v>80</v>
      </c>
      <c r="X99" s="16">
        <f t="shared" si="18"/>
        <v>6.8880730537510768</v>
      </c>
      <c r="Y99" s="13">
        <f t="shared" si="19"/>
        <v>2.6025577383907179</v>
      </c>
      <c r="Z99" s="13"/>
      <c r="AA99" s="13"/>
      <c r="AB99" s="13"/>
      <c r="AC99" s="13">
        <f>VLOOKUP(A:A,[1]TDSheet!$A:$AC,29,0)</f>
        <v>0</v>
      </c>
      <c r="AD99" s="13">
        <f>VLOOKUP(A:A,[1]TDSheet!$A:$AD,30,0)</f>
        <v>64.494799999999998</v>
      </c>
      <c r="AE99" s="13">
        <f>VLOOKUP(A:A,[1]TDSheet!$A:$AE,31,0)</f>
        <v>59.433199999999999</v>
      </c>
      <c r="AF99" s="13">
        <f>VLOOKUP(A:A,[3]TDSheet!$A:$D,4,0)</f>
        <v>57.149000000000001</v>
      </c>
      <c r="AG99" s="13" t="e">
        <f>VLOOKUP(A:A,[1]TDSheet!$A:$AG,33,0)</f>
        <v>#N/A</v>
      </c>
      <c r="AH99" s="13">
        <f t="shared" si="20"/>
        <v>0</v>
      </c>
      <c r="AI99" s="13">
        <f t="shared" si="21"/>
        <v>80</v>
      </c>
      <c r="AJ99" s="13"/>
      <c r="AK99" s="13"/>
      <c r="AL99" s="13"/>
    </row>
    <row r="100" spans="1:38" s="1" customFormat="1" ht="11.1" customHeight="1" outlineLevel="1" x14ac:dyDescent="0.2">
      <c r="A100" s="7" t="s">
        <v>100</v>
      </c>
      <c r="B100" s="7" t="s">
        <v>9</v>
      </c>
      <c r="C100" s="9">
        <v>231.667</v>
      </c>
      <c r="D100" s="9">
        <v>353.06799999999998</v>
      </c>
      <c r="E100" s="9">
        <v>291.714</v>
      </c>
      <c r="F100" s="9">
        <v>271.12799999999999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297.94900000000001</v>
      </c>
      <c r="K100" s="13">
        <f t="shared" si="16"/>
        <v>-6.2350000000000136</v>
      </c>
      <c r="L100" s="13">
        <f>VLOOKUP(A:A,[1]TDSheet!$A:$L,12,0)</f>
        <v>94</v>
      </c>
      <c r="M100" s="13">
        <f>VLOOKUP(A:A,[1]TDSheet!$A:$M,13,0)</f>
        <v>24</v>
      </c>
      <c r="N100" s="13">
        <f>VLOOKUP(A:A,[1]TDSheet!$A:$N,14,0)</f>
        <v>30</v>
      </c>
      <c r="O100" s="13">
        <f>VLOOKUP(A:A,[1]TDSheet!$A:$W,23,0)</f>
        <v>0</v>
      </c>
      <c r="P100" s="13">
        <f>VLOOKUP(A:A,[1]TDSheet!$A:$U,21,0)</f>
        <v>0</v>
      </c>
      <c r="Q100" s="13"/>
      <c r="R100" s="13"/>
      <c r="S100" s="13"/>
      <c r="T100" s="13"/>
      <c r="U100" s="15"/>
      <c r="V100" s="13">
        <f t="shared" si="17"/>
        <v>58.342799999999997</v>
      </c>
      <c r="W100" s="15">
        <v>50</v>
      </c>
      <c r="X100" s="16">
        <f t="shared" si="18"/>
        <v>7.218165737674572</v>
      </c>
      <c r="Y100" s="13">
        <f t="shared" si="19"/>
        <v>4.6471544046566153</v>
      </c>
      <c r="Z100" s="13"/>
      <c r="AA100" s="13"/>
      <c r="AB100" s="13"/>
      <c r="AC100" s="13">
        <f>VLOOKUP(A:A,[1]TDSheet!$A:$AC,29,0)</f>
        <v>0</v>
      </c>
      <c r="AD100" s="13">
        <f>VLOOKUP(A:A,[1]TDSheet!$A:$AD,30,0)</f>
        <v>72.563199999999995</v>
      </c>
      <c r="AE100" s="13">
        <f>VLOOKUP(A:A,[1]TDSheet!$A:$AE,31,0)</f>
        <v>73.155799999999999</v>
      </c>
      <c r="AF100" s="13">
        <f>VLOOKUP(A:A,[3]TDSheet!$A:$D,4,0)</f>
        <v>57.985999999999997</v>
      </c>
      <c r="AG100" s="13" t="e">
        <f>VLOOKUP(A:A,[1]TDSheet!$A:$AG,33,0)</f>
        <v>#N/A</v>
      </c>
      <c r="AH100" s="13">
        <f t="shared" si="20"/>
        <v>0</v>
      </c>
      <c r="AI100" s="13">
        <f t="shared" si="21"/>
        <v>50</v>
      </c>
      <c r="AJ100" s="13"/>
      <c r="AK100" s="13"/>
      <c r="AL100" s="13"/>
    </row>
    <row r="101" spans="1:38" s="1" customFormat="1" ht="11.1" customHeight="1" outlineLevel="1" x14ac:dyDescent="0.2">
      <c r="A101" s="7" t="s">
        <v>101</v>
      </c>
      <c r="B101" s="7" t="s">
        <v>9</v>
      </c>
      <c r="C101" s="9">
        <v>275.23</v>
      </c>
      <c r="D101" s="9">
        <v>530.83199999999999</v>
      </c>
      <c r="E101" s="9">
        <v>552.52300000000002</v>
      </c>
      <c r="F101" s="9">
        <v>220.821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560.93399999999997</v>
      </c>
      <c r="K101" s="13">
        <f t="shared" si="16"/>
        <v>-8.4109999999999445</v>
      </c>
      <c r="L101" s="13">
        <f>VLOOKUP(A:A,[1]TDSheet!$A:$L,12,0)</f>
        <v>124</v>
      </c>
      <c r="M101" s="13">
        <f>VLOOKUP(A:A,[1]TDSheet!$A:$M,13,0)</f>
        <v>24</v>
      </c>
      <c r="N101" s="13">
        <f>VLOOKUP(A:A,[1]TDSheet!$A:$N,14,0)</f>
        <v>50</v>
      </c>
      <c r="O101" s="13">
        <f>VLOOKUP(A:A,[1]TDSheet!$A:$W,23,0)</f>
        <v>120</v>
      </c>
      <c r="P101" s="13">
        <f>VLOOKUP(A:A,[1]TDSheet!$A:$U,21,0)</f>
        <v>150</v>
      </c>
      <c r="Q101" s="13"/>
      <c r="R101" s="13"/>
      <c r="S101" s="13"/>
      <c r="T101" s="13"/>
      <c r="U101" s="15"/>
      <c r="V101" s="13">
        <f t="shared" si="17"/>
        <v>110.50460000000001</v>
      </c>
      <c r="W101" s="15">
        <v>120</v>
      </c>
      <c r="X101" s="16">
        <f t="shared" si="18"/>
        <v>6.88497130436199</v>
      </c>
      <c r="Y101" s="13">
        <f t="shared" si="19"/>
        <v>1.998296903477321</v>
      </c>
      <c r="Z101" s="13"/>
      <c r="AA101" s="13"/>
      <c r="AB101" s="13"/>
      <c r="AC101" s="13">
        <f>VLOOKUP(A:A,[1]TDSheet!$A:$AC,29,0)</f>
        <v>0</v>
      </c>
      <c r="AD101" s="13">
        <f>VLOOKUP(A:A,[1]TDSheet!$A:$AD,30,0)</f>
        <v>106.1172</v>
      </c>
      <c r="AE101" s="13">
        <f>VLOOKUP(A:A,[1]TDSheet!$A:$AE,31,0)</f>
        <v>107.41679999999999</v>
      </c>
      <c r="AF101" s="13">
        <f>VLOOKUP(A:A,[3]TDSheet!$A:$D,4,0)</f>
        <v>109.247</v>
      </c>
      <c r="AG101" s="13" t="e">
        <f>VLOOKUP(A:A,[1]TDSheet!$A:$AG,33,0)</f>
        <v>#N/A</v>
      </c>
      <c r="AH101" s="13">
        <f t="shared" si="20"/>
        <v>0</v>
      </c>
      <c r="AI101" s="13">
        <f t="shared" si="21"/>
        <v>120</v>
      </c>
      <c r="AJ101" s="13"/>
      <c r="AK101" s="13"/>
      <c r="AL101" s="13"/>
    </row>
    <row r="102" spans="1:38" s="1" customFormat="1" ht="11.1" customHeight="1" outlineLevel="1" x14ac:dyDescent="0.2">
      <c r="A102" s="7" t="s">
        <v>102</v>
      </c>
      <c r="B102" s="7" t="s">
        <v>9</v>
      </c>
      <c r="C102" s="9">
        <v>199.75299999999999</v>
      </c>
      <c r="D102" s="9">
        <v>447.12200000000001</v>
      </c>
      <c r="E102" s="9">
        <v>406.63</v>
      </c>
      <c r="F102" s="9">
        <v>221.791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403.25</v>
      </c>
      <c r="K102" s="13">
        <f t="shared" si="16"/>
        <v>3.3799999999999955</v>
      </c>
      <c r="L102" s="13">
        <f>VLOOKUP(A:A,[1]TDSheet!$A:$L,12,0)</f>
        <v>124</v>
      </c>
      <c r="M102" s="13">
        <f>VLOOKUP(A:A,[1]TDSheet!$A:$M,13,0)</f>
        <v>24</v>
      </c>
      <c r="N102" s="13">
        <f>VLOOKUP(A:A,[1]TDSheet!$A:$N,14,0)</f>
        <v>50</v>
      </c>
      <c r="O102" s="13">
        <f>VLOOKUP(A:A,[1]TDSheet!$A:$W,23,0)</f>
        <v>0</v>
      </c>
      <c r="P102" s="13">
        <f>VLOOKUP(A:A,[1]TDSheet!$A:$U,21,0)</f>
        <v>70</v>
      </c>
      <c r="Q102" s="13"/>
      <c r="R102" s="13"/>
      <c r="S102" s="13"/>
      <c r="T102" s="13"/>
      <c r="U102" s="15"/>
      <c r="V102" s="13">
        <f t="shared" si="17"/>
        <v>81.325999999999993</v>
      </c>
      <c r="W102" s="15">
        <v>120</v>
      </c>
      <c r="X102" s="16">
        <f t="shared" si="18"/>
        <v>6.9078892359147135</v>
      </c>
      <c r="Y102" s="13">
        <f t="shared" si="19"/>
        <v>2.7271844182672211</v>
      </c>
      <c r="Z102" s="13"/>
      <c r="AA102" s="13"/>
      <c r="AB102" s="13"/>
      <c r="AC102" s="13">
        <f>VLOOKUP(A:A,[1]TDSheet!$A:$AC,29,0)</f>
        <v>0</v>
      </c>
      <c r="AD102" s="13">
        <f>VLOOKUP(A:A,[1]TDSheet!$A:$AD,30,0)</f>
        <v>81.196400000000011</v>
      </c>
      <c r="AE102" s="13">
        <f>VLOOKUP(A:A,[1]TDSheet!$A:$AE,31,0)</f>
        <v>87.025999999999996</v>
      </c>
      <c r="AF102" s="13">
        <f>VLOOKUP(A:A,[3]TDSheet!$A:$D,4,0)</f>
        <v>86.031000000000006</v>
      </c>
      <c r="AG102" s="13" t="e">
        <f>VLOOKUP(A:A,[1]TDSheet!$A:$AG,33,0)</f>
        <v>#N/A</v>
      </c>
      <c r="AH102" s="13">
        <f t="shared" si="20"/>
        <v>0</v>
      </c>
      <c r="AI102" s="13">
        <f t="shared" si="21"/>
        <v>120</v>
      </c>
      <c r="AJ102" s="13"/>
      <c r="AK102" s="13"/>
      <c r="AL102" s="13"/>
    </row>
    <row r="103" spans="1:38" s="1" customFormat="1" ht="21.95" customHeight="1" outlineLevel="1" x14ac:dyDescent="0.2">
      <c r="A103" s="7" t="s">
        <v>103</v>
      </c>
      <c r="B103" s="7" t="s">
        <v>9</v>
      </c>
      <c r="C103" s="9">
        <v>279.613</v>
      </c>
      <c r="D103" s="9">
        <v>15.513999999999999</v>
      </c>
      <c r="E103" s="9">
        <v>56.424999999999997</v>
      </c>
      <c r="F103" s="9">
        <v>229.12799999999999</v>
      </c>
      <c r="G103" s="1" t="e">
        <f>VLOOKUP(A:A,[1]TDSheet!$A:$G,7,0)</f>
        <v>#N/A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66.204999999999998</v>
      </c>
      <c r="K103" s="13">
        <f t="shared" si="16"/>
        <v>-9.7800000000000011</v>
      </c>
      <c r="L103" s="13">
        <f>VLOOKUP(A:A,[1]TDSheet!$A:$L,12,0)</f>
        <v>0</v>
      </c>
      <c r="M103" s="13">
        <f>VLOOKUP(A:A,[1]TDSheet!$A:$M,13,0)</f>
        <v>0</v>
      </c>
      <c r="N103" s="13">
        <f>VLOOKUP(A:A,[1]TDSheet!$A:$N,14,0)</f>
        <v>0</v>
      </c>
      <c r="O103" s="13">
        <f>VLOOKUP(A:A,[1]TDSheet!$A:$W,23,0)</f>
        <v>0</v>
      </c>
      <c r="P103" s="13">
        <f>VLOOKUP(A:A,[1]TDSheet!$A:$U,21,0)</f>
        <v>0</v>
      </c>
      <c r="Q103" s="13"/>
      <c r="R103" s="13"/>
      <c r="S103" s="13"/>
      <c r="T103" s="13"/>
      <c r="U103" s="15"/>
      <c r="V103" s="13">
        <f t="shared" si="17"/>
        <v>11.285</v>
      </c>
      <c r="W103" s="15"/>
      <c r="X103" s="16">
        <f t="shared" si="18"/>
        <v>20.303766061143108</v>
      </c>
      <c r="Y103" s="13">
        <f t="shared" si="19"/>
        <v>20.303766061143108</v>
      </c>
      <c r="Z103" s="13"/>
      <c r="AA103" s="13"/>
      <c r="AB103" s="13"/>
      <c r="AC103" s="13">
        <f>VLOOKUP(A:A,[1]TDSheet!$A:$AC,29,0)</f>
        <v>0</v>
      </c>
      <c r="AD103" s="13">
        <f>VLOOKUP(A:A,[1]TDSheet!$A:$AD,30,0)</f>
        <v>28.957999999999998</v>
      </c>
      <c r="AE103" s="13">
        <f>VLOOKUP(A:A,[1]TDSheet!$A:$AE,31,0)</f>
        <v>11.8628</v>
      </c>
      <c r="AF103" s="13">
        <f>VLOOKUP(A:A,[3]TDSheet!$A:$D,4,0)</f>
        <v>9.8770000000000007</v>
      </c>
      <c r="AG103" s="20" t="str">
        <f>VLOOKUP(A:A,[1]TDSheet!$A:$AG,33,0)</f>
        <v>увел</v>
      </c>
      <c r="AH103" s="13">
        <f t="shared" si="20"/>
        <v>0</v>
      </c>
      <c r="AI103" s="13">
        <f t="shared" si="21"/>
        <v>0</v>
      </c>
      <c r="AJ103" s="13"/>
      <c r="AK103" s="13"/>
      <c r="AL103" s="13"/>
    </row>
    <row r="104" spans="1:38" s="1" customFormat="1" ht="11.1" customHeight="1" outlineLevel="1" x14ac:dyDescent="0.2">
      <c r="A104" s="7" t="s">
        <v>104</v>
      </c>
      <c r="B104" s="7" t="s">
        <v>9</v>
      </c>
      <c r="C104" s="9">
        <v>27.788</v>
      </c>
      <c r="D104" s="9">
        <v>16.998999999999999</v>
      </c>
      <c r="E104" s="9">
        <v>24.385999999999999</v>
      </c>
      <c r="F104" s="9">
        <v>20.401</v>
      </c>
      <c r="G104" s="1" t="e">
        <f>VLOOKUP(A:A,[1]TDSheet!$A:$G,7,0)</f>
        <v>#N/A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25.401</v>
      </c>
      <c r="K104" s="13">
        <f t="shared" si="16"/>
        <v>-1.0150000000000006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VLOOKUP(A:A,[1]TDSheet!$A:$N,14,0)</f>
        <v>0</v>
      </c>
      <c r="O104" s="13">
        <f>VLOOKUP(A:A,[1]TDSheet!$A:$W,23,0)</f>
        <v>0</v>
      </c>
      <c r="P104" s="13">
        <f>VLOOKUP(A:A,[1]TDSheet!$A:$U,21,0)</f>
        <v>0</v>
      </c>
      <c r="Q104" s="13"/>
      <c r="R104" s="13"/>
      <c r="S104" s="13"/>
      <c r="T104" s="13"/>
      <c r="U104" s="15"/>
      <c r="V104" s="13">
        <f t="shared" si="17"/>
        <v>4.8772000000000002</v>
      </c>
      <c r="W104" s="15"/>
      <c r="X104" s="16">
        <f t="shared" si="18"/>
        <v>4.182932830312474</v>
      </c>
      <c r="Y104" s="13">
        <f t="shared" si="19"/>
        <v>4.182932830312474</v>
      </c>
      <c r="Z104" s="13"/>
      <c r="AA104" s="13"/>
      <c r="AB104" s="13"/>
      <c r="AC104" s="13">
        <f>VLOOKUP(A:A,[1]TDSheet!$A:$AC,29,0)</f>
        <v>0</v>
      </c>
      <c r="AD104" s="13">
        <f>VLOOKUP(A:A,[1]TDSheet!$A:$AD,30,0)</f>
        <v>7.8230000000000004</v>
      </c>
      <c r="AE104" s="13">
        <f>VLOOKUP(A:A,[1]TDSheet!$A:$AE,31,0)</f>
        <v>5.3487999999999998</v>
      </c>
      <c r="AF104" s="13">
        <f>VLOOKUP(A:A,[3]TDSheet!$A:$D,4,0)</f>
        <v>5.0410000000000004</v>
      </c>
      <c r="AG104" s="13" t="str">
        <f>VLOOKUP(A:A,[1]TDSheet!$A:$AG,33,0)</f>
        <v>выв</v>
      </c>
      <c r="AH104" s="13">
        <f t="shared" si="20"/>
        <v>0</v>
      </c>
      <c r="AI104" s="13">
        <f t="shared" si="21"/>
        <v>0</v>
      </c>
      <c r="AJ104" s="13"/>
      <c r="AK104" s="13"/>
      <c r="AL104" s="13"/>
    </row>
    <row r="105" spans="1:38" s="1" customFormat="1" ht="11.1" customHeight="1" outlineLevel="1" x14ac:dyDescent="0.2">
      <c r="A105" s="7" t="s">
        <v>105</v>
      </c>
      <c r="B105" s="7" t="s">
        <v>17</v>
      </c>
      <c r="C105" s="9">
        <v>36</v>
      </c>
      <c r="D105" s="9">
        <v>126</v>
      </c>
      <c r="E105" s="9">
        <v>55</v>
      </c>
      <c r="F105" s="9">
        <v>43</v>
      </c>
      <c r="G105" s="1" t="e">
        <f>VLOOKUP(A:A,[1]TDSheet!$A:$G,7,0)</f>
        <v>#N/A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74</v>
      </c>
      <c r="K105" s="13">
        <f t="shared" si="16"/>
        <v>-19</v>
      </c>
      <c r="L105" s="13">
        <f>VLOOKUP(A:A,[1]TDSheet!$A:$L,12,0)</f>
        <v>30</v>
      </c>
      <c r="M105" s="13">
        <f>VLOOKUP(A:A,[1]TDSheet!$A:$M,13,0)</f>
        <v>0</v>
      </c>
      <c r="N105" s="13">
        <f>VLOOKUP(A:A,[1]TDSheet!$A:$N,14,0)</f>
        <v>20</v>
      </c>
      <c r="O105" s="13">
        <f>VLOOKUP(A:A,[1]TDSheet!$A:$W,23,0)</f>
        <v>0</v>
      </c>
      <c r="P105" s="13">
        <f>VLOOKUP(A:A,[1]TDSheet!$A:$U,21,0)</f>
        <v>0</v>
      </c>
      <c r="Q105" s="13"/>
      <c r="R105" s="13"/>
      <c r="S105" s="13"/>
      <c r="T105" s="13"/>
      <c r="U105" s="15"/>
      <c r="V105" s="13">
        <f t="shared" si="17"/>
        <v>11</v>
      </c>
      <c r="W105" s="15"/>
      <c r="X105" s="16">
        <f t="shared" si="18"/>
        <v>8.454545454545455</v>
      </c>
      <c r="Y105" s="13">
        <f t="shared" si="19"/>
        <v>3.9090909090909092</v>
      </c>
      <c r="Z105" s="13"/>
      <c r="AA105" s="13"/>
      <c r="AB105" s="13"/>
      <c r="AC105" s="13">
        <f>VLOOKUP(A:A,[1]TDSheet!$A:$AC,29,0)</f>
        <v>0</v>
      </c>
      <c r="AD105" s="13">
        <f>VLOOKUP(A:A,[1]TDSheet!$A:$AD,30,0)</f>
        <v>15.8</v>
      </c>
      <c r="AE105" s="13">
        <f>VLOOKUP(A:A,[1]TDSheet!$A:$AE,31,0)</f>
        <v>16.600000000000001</v>
      </c>
      <c r="AF105" s="13">
        <f>VLOOKUP(A:A,[3]TDSheet!$A:$D,4,0)</f>
        <v>11</v>
      </c>
      <c r="AG105" s="13" t="str">
        <f>VLOOKUP(A:A,[1]TDSheet!$A:$AG,33,0)</f>
        <v>увел</v>
      </c>
      <c r="AH105" s="13">
        <f t="shared" si="20"/>
        <v>0</v>
      </c>
      <c r="AI105" s="13">
        <f t="shared" si="21"/>
        <v>0</v>
      </c>
      <c r="AJ105" s="13"/>
      <c r="AK105" s="13"/>
      <c r="AL105" s="13"/>
    </row>
    <row r="106" spans="1:38" s="1" customFormat="1" ht="11.1" customHeight="1" outlineLevel="1" x14ac:dyDescent="0.2">
      <c r="A106" s="7" t="s">
        <v>115</v>
      </c>
      <c r="B106" s="7" t="s">
        <v>17</v>
      </c>
      <c r="C106" s="9">
        <v>67</v>
      </c>
      <c r="D106" s="9"/>
      <c r="E106" s="9">
        <v>4</v>
      </c>
      <c r="F106" s="9">
        <v>63</v>
      </c>
      <c r="G106" s="1" t="e">
        <f>VLOOKUP(A:A,[1]TDSheet!$A:$G,7,0)</f>
        <v>#N/A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13</v>
      </c>
      <c r="K106" s="13">
        <f t="shared" si="16"/>
        <v>-9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0</v>
      </c>
      <c r="O106" s="13">
        <f>VLOOKUP(A:A,[1]TDSheet!$A:$W,23,0)</f>
        <v>0</v>
      </c>
      <c r="P106" s="13">
        <f>VLOOKUP(A:A,[1]TDSheet!$A:$U,21,0)</f>
        <v>0</v>
      </c>
      <c r="Q106" s="13"/>
      <c r="R106" s="13"/>
      <c r="S106" s="13"/>
      <c r="T106" s="13"/>
      <c r="U106" s="15"/>
      <c r="V106" s="13">
        <f t="shared" si="17"/>
        <v>0.8</v>
      </c>
      <c r="W106" s="15"/>
      <c r="X106" s="16">
        <f t="shared" si="18"/>
        <v>78.75</v>
      </c>
      <c r="Y106" s="13">
        <f t="shared" si="19"/>
        <v>78.75</v>
      </c>
      <c r="Z106" s="13"/>
      <c r="AA106" s="13"/>
      <c r="AB106" s="13"/>
      <c r="AC106" s="13">
        <f>VLOOKUP(A:A,[1]TDSheet!$A:$AC,29,0)</f>
        <v>0</v>
      </c>
      <c r="AD106" s="13">
        <f>VLOOKUP(A:A,[1]TDSheet!$A:$AD,30,0)</f>
        <v>2.2000000000000002</v>
      </c>
      <c r="AE106" s="13">
        <f>VLOOKUP(A:A,[1]TDSheet!$A:$AE,31,0)</f>
        <v>0.4</v>
      </c>
      <c r="AF106" s="13">
        <v>0</v>
      </c>
      <c r="AG106" s="20" t="str">
        <f>VLOOKUP(A:A,[1]TDSheet!$A:$AG,33,0)</f>
        <v>вывод</v>
      </c>
      <c r="AH106" s="13">
        <f t="shared" si="20"/>
        <v>0</v>
      </c>
      <c r="AI106" s="13">
        <f t="shared" si="21"/>
        <v>0</v>
      </c>
      <c r="AJ106" s="13"/>
      <c r="AK106" s="13"/>
      <c r="AL106" s="13"/>
    </row>
    <row r="107" spans="1:38" s="1" customFormat="1" ht="11.1" customHeight="1" outlineLevel="1" x14ac:dyDescent="0.2">
      <c r="A107" s="7" t="s">
        <v>116</v>
      </c>
      <c r="B107" s="7" t="s">
        <v>17</v>
      </c>
      <c r="C107" s="9">
        <v>41</v>
      </c>
      <c r="D107" s="9"/>
      <c r="E107" s="9">
        <v>8</v>
      </c>
      <c r="F107" s="9">
        <v>33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16</v>
      </c>
      <c r="K107" s="13">
        <f t="shared" si="16"/>
        <v>-8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VLOOKUP(A:A,[1]TDSheet!$A:$N,14,0)</f>
        <v>0</v>
      </c>
      <c r="O107" s="13">
        <f>VLOOKUP(A:A,[1]TDSheet!$A:$W,23,0)</f>
        <v>0</v>
      </c>
      <c r="P107" s="13">
        <f>VLOOKUP(A:A,[1]TDSheet!$A:$U,21,0)</f>
        <v>0</v>
      </c>
      <c r="Q107" s="13"/>
      <c r="R107" s="13"/>
      <c r="S107" s="13"/>
      <c r="T107" s="13"/>
      <c r="U107" s="15"/>
      <c r="V107" s="13">
        <f t="shared" si="17"/>
        <v>1.6</v>
      </c>
      <c r="W107" s="15"/>
      <c r="X107" s="16">
        <f t="shared" si="18"/>
        <v>20.625</v>
      </c>
      <c r="Y107" s="13">
        <f t="shared" si="19"/>
        <v>20.625</v>
      </c>
      <c r="Z107" s="13"/>
      <c r="AA107" s="13"/>
      <c r="AB107" s="13"/>
      <c r="AC107" s="13">
        <f>VLOOKUP(A:A,[1]TDSheet!$A:$AC,29,0)</f>
        <v>0</v>
      </c>
      <c r="AD107" s="13">
        <f>VLOOKUP(A:A,[1]TDSheet!$A:$AD,30,0)</f>
        <v>4.8</v>
      </c>
      <c r="AE107" s="13">
        <f>VLOOKUP(A:A,[1]TDSheet!$A:$AE,31,0)</f>
        <v>3.2</v>
      </c>
      <c r="AF107" s="13">
        <v>0</v>
      </c>
      <c r="AG107" s="20" t="str">
        <f>VLOOKUP(A:A,[1]TDSheet!$A:$AG,33,0)</f>
        <v>вывод</v>
      </c>
      <c r="AH107" s="13">
        <f t="shared" si="20"/>
        <v>0</v>
      </c>
      <c r="AI107" s="13">
        <f t="shared" si="21"/>
        <v>0</v>
      </c>
      <c r="AJ107" s="13"/>
      <c r="AK107" s="13"/>
      <c r="AL107" s="13"/>
    </row>
    <row r="108" spans="1:38" s="1" customFormat="1" ht="11.1" customHeight="1" outlineLevel="1" x14ac:dyDescent="0.2">
      <c r="A108" s="7" t="s">
        <v>117</v>
      </c>
      <c r="B108" s="7" t="s">
        <v>17</v>
      </c>
      <c r="C108" s="9">
        <v>28</v>
      </c>
      <c r="D108" s="9"/>
      <c r="E108" s="9">
        <v>8</v>
      </c>
      <c r="F108" s="9">
        <v>20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10</v>
      </c>
      <c r="K108" s="13">
        <f t="shared" si="16"/>
        <v>-2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VLOOKUP(A:A,[1]TDSheet!$A:$N,14,0)</f>
        <v>0</v>
      </c>
      <c r="O108" s="13">
        <f>VLOOKUP(A:A,[1]TDSheet!$A:$W,23,0)</f>
        <v>0</v>
      </c>
      <c r="P108" s="13">
        <f>VLOOKUP(A:A,[1]TDSheet!$A:$U,21,0)</f>
        <v>0</v>
      </c>
      <c r="Q108" s="13"/>
      <c r="R108" s="13"/>
      <c r="S108" s="13"/>
      <c r="T108" s="13"/>
      <c r="U108" s="15"/>
      <c r="V108" s="13">
        <f t="shared" si="17"/>
        <v>1.6</v>
      </c>
      <c r="W108" s="15"/>
      <c r="X108" s="16">
        <f t="shared" si="18"/>
        <v>12.5</v>
      </c>
      <c r="Y108" s="13">
        <f t="shared" si="19"/>
        <v>12.5</v>
      </c>
      <c r="Z108" s="13"/>
      <c r="AA108" s="13"/>
      <c r="AB108" s="13"/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2.4</v>
      </c>
      <c r="AF108" s="13">
        <v>0</v>
      </c>
      <c r="AG108" s="13" t="e">
        <f>VLOOKUP(A:A,[1]TDSheet!$A:$AG,33,0)</f>
        <v>#N/A</v>
      </c>
      <c r="AH108" s="13">
        <f t="shared" si="20"/>
        <v>0</v>
      </c>
      <c r="AI108" s="13">
        <f t="shared" si="21"/>
        <v>0</v>
      </c>
      <c r="AJ108" s="13"/>
      <c r="AK108" s="13"/>
      <c r="AL108" s="13"/>
    </row>
    <row r="109" spans="1:38" s="1" customFormat="1" ht="11.1" customHeight="1" outlineLevel="1" x14ac:dyDescent="0.2">
      <c r="A109" s="7" t="s">
        <v>118</v>
      </c>
      <c r="B109" s="7" t="s">
        <v>17</v>
      </c>
      <c r="C109" s="9">
        <v>39</v>
      </c>
      <c r="D109" s="9"/>
      <c r="E109" s="9">
        <v>14</v>
      </c>
      <c r="F109" s="9">
        <v>25</v>
      </c>
      <c r="G109" s="1" t="e">
        <f>VLOOKUP(A:A,[1]TDSheet!$A:$G,7,0)</f>
        <v>#N/A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18</v>
      </c>
      <c r="K109" s="13">
        <f t="shared" si="16"/>
        <v>-4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VLOOKUP(A:A,[1]TDSheet!$A:$W,23,0)</f>
        <v>0</v>
      </c>
      <c r="P109" s="13">
        <f>VLOOKUP(A:A,[1]TDSheet!$A:$U,21,0)</f>
        <v>0</v>
      </c>
      <c r="Q109" s="13"/>
      <c r="R109" s="13"/>
      <c r="S109" s="13"/>
      <c r="T109" s="13"/>
      <c r="U109" s="15"/>
      <c r="V109" s="13">
        <f t="shared" si="17"/>
        <v>2.8</v>
      </c>
      <c r="W109" s="15"/>
      <c r="X109" s="16">
        <f t="shared" si="18"/>
        <v>8.9285714285714288</v>
      </c>
      <c r="Y109" s="13">
        <f t="shared" si="19"/>
        <v>8.9285714285714288</v>
      </c>
      <c r="Z109" s="13"/>
      <c r="AA109" s="13"/>
      <c r="AB109" s="13"/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2.8</v>
      </c>
      <c r="AF109" s="13">
        <f>VLOOKUP(A:A,[3]TDSheet!$A:$D,4,0)</f>
        <v>4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/>
      <c r="AK109" s="13"/>
      <c r="AL109" s="13"/>
    </row>
    <row r="110" spans="1:38" s="1" customFormat="1" ht="11.1" customHeight="1" outlineLevel="1" x14ac:dyDescent="0.2">
      <c r="A110" s="7" t="s">
        <v>106</v>
      </c>
      <c r="B110" s="7" t="s">
        <v>9</v>
      </c>
      <c r="C110" s="9">
        <v>182.77</v>
      </c>
      <c r="D110" s="9">
        <v>201.18299999999999</v>
      </c>
      <c r="E110" s="9">
        <v>323.55700000000002</v>
      </c>
      <c r="F110" s="9">
        <v>48.334000000000003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321.279</v>
      </c>
      <c r="K110" s="13">
        <f t="shared" si="16"/>
        <v>2.27800000000002</v>
      </c>
      <c r="L110" s="13">
        <f>VLOOKUP(A:A,[1]TDSheet!$A:$L,12,0)</f>
        <v>40</v>
      </c>
      <c r="M110" s="13">
        <f>VLOOKUP(A:A,[1]TDSheet!$A:$M,13,0)</f>
        <v>0</v>
      </c>
      <c r="N110" s="13">
        <f>VLOOKUP(A:A,[1]TDSheet!$A:$N,14,0)</f>
        <v>80</v>
      </c>
      <c r="O110" s="13">
        <f>VLOOKUP(A:A,[1]TDSheet!$A:$W,23,0)</f>
        <v>120</v>
      </c>
      <c r="P110" s="13">
        <f>VLOOKUP(A:A,[1]TDSheet!$A:$U,21,0)</f>
        <v>80</v>
      </c>
      <c r="Q110" s="13"/>
      <c r="R110" s="13"/>
      <c r="S110" s="13"/>
      <c r="T110" s="13"/>
      <c r="U110" s="15"/>
      <c r="V110" s="13">
        <f t="shared" si="17"/>
        <v>64.711399999999998</v>
      </c>
      <c r="W110" s="15">
        <v>80</v>
      </c>
      <c r="X110" s="16">
        <f t="shared" si="18"/>
        <v>6.9282073946785268</v>
      </c>
      <c r="Y110" s="13">
        <f t="shared" si="19"/>
        <v>0.74691630840933754</v>
      </c>
      <c r="Z110" s="13"/>
      <c r="AA110" s="13"/>
      <c r="AB110" s="13"/>
      <c r="AC110" s="13">
        <f>VLOOKUP(A:A,[1]TDSheet!$A:$AC,29,0)</f>
        <v>0</v>
      </c>
      <c r="AD110" s="13">
        <f>VLOOKUP(A:A,[1]TDSheet!$A:$AD,30,0)</f>
        <v>78</v>
      </c>
      <c r="AE110" s="13">
        <f>VLOOKUP(A:A,[1]TDSheet!$A:$AE,31,0)</f>
        <v>73.100800000000007</v>
      </c>
      <c r="AF110" s="13">
        <f>VLOOKUP(A:A,[3]TDSheet!$A:$D,4,0)</f>
        <v>54.499000000000002</v>
      </c>
      <c r="AG110" s="13" t="e">
        <f>VLOOKUP(A:A,[1]TDSheet!$A:$AG,33,0)</f>
        <v>#N/A</v>
      </c>
      <c r="AH110" s="13">
        <f t="shared" si="20"/>
        <v>0</v>
      </c>
      <c r="AI110" s="13">
        <f t="shared" si="21"/>
        <v>80</v>
      </c>
      <c r="AJ110" s="13"/>
      <c r="AK110" s="13"/>
      <c r="AL110" s="13"/>
    </row>
    <row r="111" spans="1:38" s="1" customFormat="1" ht="11.1" customHeight="1" outlineLevel="1" x14ac:dyDescent="0.2">
      <c r="A111" s="7" t="s">
        <v>119</v>
      </c>
      <c r="B111" s="7" t="s">
        <v>17</v>
      </c>
      <c r="C111" s="9"/>
      <c r="D111" s="9">
        <v>589</v>
      </c>
      <c r="E111" s="9">
        <v>534</v>
      </c>
      <c r="F111" s="9"/>
      <c r="G111" s="1" t="e">
        <f>VLOOKUP(A:A,[1]TDSheet!$A:$G,7,0)</f>
        <v>#N/A</v>
      </c>
      <c r="H111" s="1">
        <f>VLOOKUP(A:A,[1]TDSheet!$A:$H,8,0)</f>
        <v>0.03</v>
      </c>
      <c r="I111" s="1" t="e">
        <f>VLOOKUP(A:A,[1]TDSheet!$A:$I,9,0)</f>
        <v>#N/A</v>
      </c>
      <c r="J111" s="13">
        <f>VLOOKUP(A:A,[2]TDSheet!$A:$F,6,0)</f>
        <v>820</v>
      </c>
      <c r="K111" s="13">
        <f t="shared" si="16"/>
        <v>-286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VLOOKUP(A:A,[1]TDSheet!$A:$N,14,0)</f>
        <v>0</v>
      </c>
      <c r="O111" s="13">
        <f>VLOOKUP(A:A,[1]TDSheet!$A:$W,23,0)</f>
        <v>500</v>
      </c>
      <c r="P111" s="13">
        <f>VLOOKUP(A:A,[1]TDSheet!$A:$U,21,0)</f>
        <v>200</v>
      </c>
      <c r="Q111" s="13"/>
      <c r="R111" s="13"/>
      <c r="S111" s="13"/>
      <c r="T111" s="13"/>
      <c r="U111" s="15"/>
      <c r="V111" s="13">
        <f t="shared" si="17"/>
        <v>106.8</v>
      </c>
      <c r="W111" s="15">
        <v>200</v>
      </c>
      <c r="X111" s="16">
        <f t="shared" si="18"/>
        <v>8.4269662921348321</v>
      </c>
      <c r="Y111" s="13">
        <f t="shared" si="19"/>
        <v>0</v>
      </c>
      <c r="Z111" s="13"/>
      <c r="AA111" s="13"/>
      <c r="AB111" s="13"/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3.8</v>
      </c>
      <c r="AF111" s="13">
        <f>VLOOKUP(A:A,[3]TDSheet!$A:$D,4,0)</f>
        <v>2</v>
      </c>
      <c r="AG111" s="13" t="e">
        <f>VLOOKUP(A:A,[1]TDSheet!$A:$AG,33,0)</f>
        <v>#N/A</v>
      </c>
      <c r="AH111" s="13">
        <f t="shared" si="20"/>
        <v>0</v>
      </c>
      <c r="AI111" s="13">
        <f t="shared" si="21"/>
        <v>6</v>
      </c>
      <c r="AJ111" s="13"/>
      <c r="AK111" s="13"/>
      <c r="AL111" s="13"/>
    </row>
    <row r="112" spans="1:38" s="1" customFormat="1" ht="21.95" customHeight="1" outlineLevel="1" x14ac:dyDescent="0.2">
      <c r="A112" s="7" t="s">
        <v>120</v>
      </c>
      <c r="B112" s="7" t="s">
        <v>17</v>
      </c>
      <c r="C112" s="9"/>
      <c r="D112" s="9">
        <v>566</v>
      </c>
      <c r="E112" s="9">
        <v>514</v>
      </c>
      <c r="F112" s="9"/>
      <c r="G112" s="1" t="e">
        <f>VLOOKUP(A:A,[1]TDSheet!$A:$G,7,0)</f>
        <v>#N/A</v>
      </c>
      <c r="H112" s="1">
        <f>VLOOKUP(A:A,[1]TDSheet!$A:$H,8,0)</f>
        <v>0.03</v>
      </c>
      <c r="I112" s="1" t="e">
        <f>VLOOKUP(A:A,[1]TDSheet!$A:$I,9,0)</f>
        <v>#N/A</v>
      </c>
      <c r="J112" s="13">
        <f>VLOOKUP(A:A,[2]TDSheet!$A:$F,6,0)</f>
        <v>868</v>
      </c>
      <c r="K112" s="13">
        <f t="shared" si="16"/>
        <v>-354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VLOOKUP(A:A,[1]TDSheet!$A:$N,14,0)</f>
        <v>0</v>
      </c>
      <c r="O112" s="13">
        <f>VLOOKUP(A:A,[1]TDSheet!$A:$W,23,0)</f>
        <v>500</v>
      </c>
      <c r="P112" s="13">
        <f>VLOOKUP(A:A,[1]TDSheet!$A:$U,21,0)</f>
        <v>200</v>
      </c>
      <c r="Q112" s="13"/>
      <c r="R112" s="13"/>
      <c r="S112" s="13"/>
      <c r="T112" s="13"/>
      <c r="U112" s="15"/>
      <c r="V112" s="13">
        <f t="shared" si="17"/>
        <v>102.8</v>
      </c>
      <c r="W112" s="15">
        <v>200</v>
      </c>
      <c r="X112" s="16">
        <f t="shared" si="18"/>
        <v>8.7548638132295729</v>
      </c>
      <c r="Y112" s="13">
        <f t="shared" si="19"/>
        <v>0</v>
      </c>
      <c r="Z112" s="13"/>
      <c r="AA112" s="13"/>
      <c r="AB112" s="13"/>
      <c r="AC112" s="13">
        <f>VLOOKUP(A:A,[1]TDSheet!$A:$AC,29,0)</f>
        <v>0</v>
      </c>
      <c r="AD112" s="13">
        <f>VLOOKUP(A:A,[1]TDSheet!$A:$AD,30,0)</f>
        <v>0</v>
      </c>
      <c r="AE112" s="13">
        <f>VLOOKUP(A:A,[1]TDSheet!$A:$AE,31,0)</f>
        <v>5.6</v>
      </c>
      <c r="AF112" s="13">
        <f>VLOOKUP(A:A,[3]TDSheet!$A:$D,4,0)</f>
        <v>3</v>
      </c>
      <c r="AG112" s="13" t="e">
        <f>VLOOKUP(A:A,[1]TDSheet!$A:$AG,33,0)</f>
        <v>#N/A</v>
      </c>
      <c r="AH112" s="13">
        <f t="shared" si="20"/>
        <v>0</v>
      </c>
      <c r="AI112" s="13">
        <f t="shared" si="21"/>
        <v>6</v>
      </c>
      <c r="AJ112" s="13"/>
      <c r="AK112" s="13"/>
      <c r="AL112" s="13"/>
    </row>
    <row r="113" spans="1:38" s="1" customFormat="1" ht="11.1" customHeight="1" outlineLevel="1" x14ac:dyDescent="0.2">
      <c r="A113" s="7" t="s">
        <v>121</v>
      </c>
      <c r="B113" s="7" t="s">
        <v>17</v>
      </c>
      <c r="C113" s="9"/>
      <c r="D113" s="9">
        <v>121</v>
      </c>
      <c r="E113" s="9">
        <v>99</v>
      </c>
      <c r="F113" s="9">
        <v>4</v>
      </c>
      <c r="G113" s="1" t="e">
        <f>VLOOKUP(A:A,[1]TDSheet!$A:$G,7,0)</f>
        <v>#N/A</v>
      </c>
      <c r="H113" s="1">
        <f>VLOOKUP(A:A,[1]TDSheet!$A:$H,8,0)</f>
        <v>0.13</v>
      </c>
      <c r="I113" s="1" t="e">
        <f>VLOOKUP(A:A,[1]TDSheet!$A:$I,9,0)</f>
        <v>#N/A</v>
      </c>
      <c r="J113" s="13">
        <f>VLOOKUP(A:A,[2]TDSheet!$A:$F,6,0)</f>
        <v>506</v>
      </c>
      <c r="K113" s="13">
        <f t="shared" si="16"/>
        <v>-407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VLOOKUP(A:A,[1]TDSheet!$A:$W,23,0)</f>
        <v>300</v>
      </c>
      <c r="P113" s="13">
        <f>VLOOKUP(A:A,[1]TDSheet!$A:$U,21,0)</f>
        <v>100</v>
      </c>
      <c r="Q113" s="13"/>
      <c r="R113" s="13"/>
      <c r="S113" s="13"/>
      <c r="T113" s="13"/>
      <c r="U113" s="15"/>
      <c r="V113" s="13">
        <f t="shared" si="17"/>
        <v>19.8</v>
      </c>
      <c r="W113" s="15"/>
      <c r="X113" s="16">
        <f t="shared" si="18"/>
        <v>20.404040404040405</v>
      </c>
      <c r="Y113" s="13">
        <f t="shared" si="19"/>
        <v>0.20202020202020202</v>
      </c>
      <c r="Z113" s="13"/>
      <c r="AA113" s="13"/>
      <c r="AB113" s="13"/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5.8</v>
      </c>
      <c r="AF113" s="13">
        <v>0</v>
      </c>
      <c r="AG113" s="13" t="e">
        <f>VLOOKUP(A:A,[1]TDSheet!$A:$AG,33,0)</f>
        <v>#N/A</v>
      </c>
      <c r="AH113" s="13">
        <f t="shared" si="20"/>
        <v>0</v>
      </c>
      <c r="AI113" s="13">
        <f t="shared" si="21"/>
        <v>0</v>
      </c>
      <c r="AJ113" s="13"/>
      <c r="AK113" s="13"/>
      <c r="AL113" s="13"/>
    </row>
    <row r="114" spans="1:38" s="1" customFormat="1" ht="11.1" customHeight="1" outlineLevel="1" x14ac:dyDescent="0.2">
      <c r="A114" s="7" t="s">
        <v>122</v>
      </c>
      <c r="B114" s="7" t="s">
        <v>9</v>
      </c>
      <c r="C114" s="9"/>
      <c r="D114" s="9">
        <v>129.80500000000001</v>
      </c>
      <c r="E114" s="9">
        <v>37.917999999999999</v>
      </c>
      <c r="F114" s="9">
        <v>91.887</v>
      </c>
      <c r="G114" s="1" t="e">
        <f>VLOOKUP(A:A,[1]TDSheet!$A:$G,7,0)</f>
        <v>#N/A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35.363</v>
      </c>
      <c r="K114" s="13">
        <f t="shared" si="16"/>
        <v>2.5549999999999997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VLOOKUP(A:A,[1]TDSheet!$A:$N,14,0)</f>
        <v>0</v>
      </c>
      <c r="O114" s="13">
        <f>VLOOKUP(A:A,[1]TDSheet!$A:$W,23,0)</f>
        <v>0</v>
      </c>
      <c r="P114" s="13">
        <f>VLOOKUP(A:A,[1]TDSheet!$A:$U,21,0)</f>
        <v>0</v>
      </c>
      <c r="Q114" s="13"/>
      <c r="R114" s="13"/>
      <c r="S114" s="13"/>
      <c r="T114" s="13"/>
      <c r="U114" s="15"/>
      <c r="V114" s="13">
        <f t="shared" si="17"/>
        <v>7.5835999999999997</v>
      </c>
      <c r="W114" s="15"/>
      <c r="X114" s="16">
        <f t="shared" si="18"/>
        <v>12.11654095680152</v>
      </c>
      <c r="Y114" s="13">
        <f t="shared" si="19"/>
        <v>12.11654095680152</v>
      </c>
      <c r="Z114" s="13"/>
      <c r="AA114" s="13"/>
      <c r="AB114" s="13"/>
      <c r="AC114" s="13">
        <f>VLOOKUP(A:A,[1]TDSheet!$A:$AC,29,0)</f>
        <v>0</v>
      </c>
      <c r="AD114" s="13">
        <f>VLOOKUP(A:A,[1]TDSheet!$A:$AD,30,0)</f>
        <v>0</v>
      </c>
      <c r="AE114" s="13">
        <f>VLOOKUP(A:A,[1]TDSheet!$A:$AE,31,0)</f>
        <v>1.0795999999999999</v>
      </c>
      <c r="AF114" s="13">
        <f>VLOOKUP(A:A,[3]TDSheet!$A:$D,4,0)</f>
        <v>5.3860000000000001</v>
      </c>
      <c r="AG114" s="13" t="e">
        <f>VLOOKUP(A:A,[1]TDSheet!$A:$AG,33,0)</f>
        <v>#N/A</v>
      </c>
      <c r="AH114" s="13">
        <f t="shared" si="20"/>
        <v>0</v>
      </c>
      <c r="AI114" s="13">
        <f t="shared" si="21"/>
        <v>0</v>
      </c>
      <c r="AJ114" s="13"/>
      <c r="AK114" s="13"/>
      <c r="AL114" s="13"/>
    </row>
    <row r="115" spans="1:38" s="1" customFormat="1" ht="11.1" customHeight="1" outlineLevel="1" x14ac:dyDescent="0.2">
      <c r="A115" s="7" t="s">
        <v>123</v>
      </c>
      <c r="B115" s="7" t="s">
        <v>9</v>
      </c>
      <c r="C115" s="9"/>
      <c r="D115" s="9">
        <v>132.46199999999999</v>
      </c>
      <c r="E115" s="9">
        <v>52.948999999999998</v>
      </c>
      <c r="F115" s="9">
        <v>76.855999999999995</v>
      </c>
      <c r="G115" s="1" t="e">
        <f>VLOOKUP(A:A,[1]TDSheet!$A:$G,7,0)</f>
        <v>#N/A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55.905000000000001</v>
      </c>
      <c r="K115" s="13">
        <f t="shared" si="16"/>
        <v>-2.9560000000000031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VLOOKUP(A:A,[1]TDSheet!$A:$W,23,0)</f>
        <v>0</v>
      </c>
      <c r="P115" s="13">
        <f>VLOOKUP(A:A,[1]TDSheet!$A:$U,21,0)</f>
        <v>0</v>
      </c>
      <c r="Q115" s="13"/>
      <c r="R115" s="13"/>
      <c r="S115" s="13"/>
      <c r="T115" s="13"/>
      <c r="U115" s="15"/>
      <c r="V115" s="13">
        <f t="shared" si="17"/>
        <v>10.5898</v>
      </c>
      <c r="W115" s="15"/>
      <c r="X115" s="16">
        <f t="shared" si="18"/>
        <v>7.257549717652835</v>
      </c>
      <c r="Y115" s="13">
        <f t="shared" si="19"/>
        <v>7.257549717652835</v>
      </c>
      <c r="Z115" s="13"/>
      <c r="AA115" s="13"/>
      <c r="AB115" s="13"/>
      <c r="AC115" s="13">
        <f>VLOOKUP(A:A,[1]TDSheet!$A:$AC,29,0)</f>
        <v>0</v>
      </c>
      <c r="AD115" s="13">
        <f>VLOOKUP(A:A,[1]TDSheet!$A:$AD,30,0)</f>
        <v>0</v>
      </c>
      <c r="AE115" s="13">
        <f>VLOOKUP(A:A,[1]TDSheet!$A:$AE,31,0)</f>
        <v>0</v>
      </c>
      <c r="AF115" s="13">
        <f>VLOOKUP(A:A,[3]TDSheet!$A:$D,4,0)</f>
        <v>9.6639999999999997</v>
      </c>
      <c r="AG115" s="13" t="e">
        <f>VLOOKUP(A:A,[1]TDSheet!$A:$AG,33,0)</f>
        <v>#N/A</v>
      </c>
      <c r="AH115" s="13">
        <f t="shared" si="20"/>
        <v>0</v>
      </c>
      <c r="AI115" s="13">
        <f t="shared" si="21"/>
        <v>0</v>
      </c>
      <c r="AJ115" s="13"/>
      <c r="AK115" s="13"/>
      <c r="AL115" s="13"/>
    </row>
    <row r="116" spans="1:38" s="1" customFormat="1" ht="11.1" customHeight="1" outlineLevel="1" x14ac:dyDescent="0.2">
      <c r="A116" s="7" t="s">
        <v>107</v>
      </c>
      <c r="B116" s="7" t="s">
        <v>9</v>
      </c>
      <c r="C116" s="9">
        <v>-315.56799999999998</v>
      </c>
      <c r="D116" s="9">
        <v>714.4</v>
      </c>
      <c r="E116" s="17">
        <v>393.39499999999998</v>
      </c>
      <c r="F116" s="9"/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470.52699999999999</v>
      </c>
      <c r="K116" s="13">
        <f t="shared" si="16"/>
        <v>-77.132000000000005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VLOOKUP(A:A,[1]TDSheet!$A:$W,23,0)</f>
        <v>0</v>
      </c>
      <c r="P116" s="13">
        <f>VLOOKUP(A:A,[1]TDSheet!$A:$U,21,0)</f>
        <v>0</v>
      </c>
      <c r="Q116" s="13"/>
      <c r="R116" s="13"/>
      <c r="S116" s="13"/>
      <c r="T116" s="13"/>
      <c r="U116" s="15"/>
      <c r="V116" s="13">
        <f t="shared" si="17"/>
        <v>78.679000000000002</v>
      </c>
      <c r="W116" s="15"/>
      <c r="X116" s="16">
        <f t="shared" si="18"/>
        <v>0</v>
      </c>
      <c r="Y116" s="13">
        <f t="shared" si="19"/>
        <v>0</v>
      </c>
      <c r="Z116" s="13"/>
      <c r="AA116" s="13"/>
      <c r="AB116" s="13"/>
      <c r="AC116" s="13">
        <f>VLOOKUP(A:A,[1]TDSheet!$A:$AC,29,0)</f>
        <v>0</v>
      </c>
      <c r="AD116" s="13">
        <f>VLOOKUP(A:A,[1]TDSheet!$A:$AD,30,0)</f>
        <v>96.415999999999997</v>
      </c>
      <c r="AE116" s="13">
        <f>VLOOKUP(A:A,[1]TDSheet!$A:$AE,31,0)</f>
        <v>111.94559999999998</v>
      </c>
      <c r="AF116" s="13">
        <f>VLOOKUP(A:A,[3]TDSheet!$A:$D,4,0)</f>
        <v>66.177999999999997</v>
      </c>
      <c r="AG116" s="13" t="e">
        <f>VLOOKUP(A:A,[1]TDSheet!$A:$AG,33,0)</f>
        <v>#N/A</v>
      </c>
      <c r="AH116" s="13">
        <f t="shared" si="20"/>
        <v>0</v>
      </c>
      <c r="AI116" s="13">
        <f t="shared" si="21"/>
        <v>0</v>
      </c>
      <c r="AJ116" s="13"/>
      <c r="AK116" s="13"/>
      <c r="AL116" s="13"/>
    </row>
    <row r="117" spans="1:38" s="1" customFormat="1" ht="21.95" customHeight="1" outlineLevel="1" x14ac:dyDescent="0.2">
      <c r="A117" s="7" t="s">
        <v>108</v>
      </c>
      <c r="B117" s="7" t="s">
        <v>17</v>
      </c>
      <c r="C117" s="9">
        <v>-249</v>
      </c>
      <c r="D117" s="9">
        <v>536</v>
      </c>
      <c r="E117" s="17">
        <v>286</v>
      </c>
      <c r="F117" s="9"/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290</v>
      </c>
      <c r="K117" s="13">
        <f t="shared" si="16"/>
        <v>-4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VLOOKUP(A:A,[1]TDSheet!$A:$W,23,0)</f>
        <v>0</v>
      </c>
      <c r="P117" s="13">
        <f>VLOOKUP(A:A,[1]TDSheet!$A:$U,21,0)</f>
        <v>0</v>
      </c>
      <c r="Q117" s="13"/>
      <c r="R117" s="13"/>
      <c r="S117" s="13"/>
      <c r="T117" s="13"/>
      <c r="U117" s="15"/>
      <c r="V117" s="13">
        <f t="shared" si="17"/>
        <v>57.2</v>
      </c>
      <c r="W117" s="15"/>
      <c r="X117" s="16">
        <f t="shared" si="18"/>
        <v>0</v>
      </c>
      <c r="Y117" s="13">
        <f t="shared" si="19"/>
        <v>0</v>
      </c>
      <c r="Z117" s="13"/>
      <c r="AA117" s="13"/>
      <c r="AB117" s="13"/>
      <c r="AC117" s="13">
        <f>VLOOKUP(A:A,[1]TDSheet!$A:$AC,29,0)</f>
        <v>0</v>
      </c>
      <c r="AD117" s="13">
        <f>VLOOKUP(A:A,[1]TDSheet!$A:$AD,30,0)</f>
        <v>64.8</v>
      </c>
      <c r="AE117" s="13">
        <f>VLOOKUP(A:A,[1]TDSheet!$A:$AE,31,0)</f>
        <v>70.400000000000006</v>
      </c>
      <c r="AF117" s="13">
        <f>VLOOKUP(A:A,[3]TDSheet!$A:$D,4,0)</f>
        <v>62</v>
      </c>
      <c r="AG117" s="13" t="e">
        <f>VLOOKUP(A:A,[1]TDSheet!$A:$AG,33,0)</f>
        <v>#N/A</v>
      </c>
      <c r="AH117" s="13">
        <f t="shared" si="20"/>
        <v>0</v>
      </c>
      <c r="AI117" s="13">
        <f t="shared" si="21"/>
        <v>0</v>
      </c>
      <c r="AJ117" s="13"/>
      <c r="AK117" s="13"/>
      <c r="AL117" s="13"/>
    </row>
    <row r="118" spans="1:38" s="1" customFormat="1" ht="11.1" customHeight="1" outlineLevel="1" x14ac:dyDescent="0.2">
      <c r="A118" s="7" t="s">
        <v>109</v>
      </c>
      <c r="B118" s="7" t="s">
        <v>9</v>
      </c>
      <c r="C118" s="9">
        <v>-108.041</v>
      </c>
      <c r="D118" s="9">
        <v>412.2</v>
      </c>
      <c r="E118" s="17">
        <v>289.79399999999998</v>
      </c>
      <c r="F118" s="9"/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305.12799999999999</v>
      </c>
      <c r="K118" s="13">
        <f t="shared" si="16"/>
        <v>-15.334000000000003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VLOOKUP(A:A,[1]TDSheet!$A:$N,14,0)</f>
        <v>0</v>
      </c>
      <c r="O118" s="13">
        <f>VLOOKUP(A:A,[1]TDSheet!$A:$W,23,0)</f>
        <v>0</v>
      </c>
      <c r="P118" s="13">
        <f>VLOOKUP(A:A,[1]TDSheet!$A:$U,21,0)</f>
        <v>0</v>
      </c>
      <c r="Q118" s="13"/>
      <c r="R118" s="13"/>
      <c r="S118" s="13"/>
      <c r="T118" s="13"/>
      <c r="U118" s="15"/>
      <c r="V118" s="13">
        <f t="shared" si="17"/>
        <v>57.958799999999997</v>
      </c>
      <c r="W118" s="15"/>
      <c r="X118" s="16">
        <f t="shared" si="18"/>
        <v>0</v>
      </c>
      <c r="Y118" s="13">
        <f t="shared" si="19"/>
        <v>0</v>
      </c>
      <c r="Z118" s="13"/>
      <c r="AA118" s="13"/>
      <c r="AB118" s="13"/>
      <c r="AC118" s="13">
        <f>VLOOKUP(A:A,[1]TDSheet!$A:$AC,29,0)</f>
        <v>0</v>
      </c>
      <c r="AD118" s="13">
        <f>VLOOKUP(A:A,[1]TDSheet!$A:$AD,30,0)</f>
        <v>66.338200000000001</v>
      </c>
      <c r="AE118" s="13">
        <f>VLOOKUP(A:A,[1]TDSheet!$A:$AE,31,0)</f>
        <v>56.0398</v>
      </c>
      <c r="AF118" s="13">
        <f>VLOOKUP(A:A,[3]TDSheet!$A:$D,4,0)</f>
        <v>32.402999999999999</v>
      </c>
      <c r="AG118" s="13" t="e">
        <f>VLOOKUP(A:A,[1]TDSheet!$A:$AG,33,0)</f>
        <v>#N/A</v>
      </c>
      <c r="AH118" s="13">
        <f t="shared" si="20"/>
        <v>0</v>
      </c>
      <c r="AI118" s="13">
        <f t="shared" si="21"/>
        <v>0</v>
      </c>
      <c r="AJ118" s="13"/>
      <c r="AK118" s="13"/>
      <c r="AL118" s="13"/>
    </row>
    <row r="119" spans="1:38" s="1" customFormat="1" ht="11.1" customHeight="1" outlineLevel="1" x14ac:dyDescent="0.2">
      <c r="A119" s="7" t="s">
        <v>110</v>
      </c>
      <c r="B119" s="7" t="s">
        <v>17</v>
      </c>
      <c r="C119" s="9">
        <v>-935</v>
      </c>
      <c r="D119" s="9">
        <v>2100</v>
      </c>
      <c r="E119" s="17">
        <v>1156</v>
      </c>
      <c r="F119" s="9"/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1189</v>
      </c>
      <c r="K119" s="13">
        <f t="shared" si="16"/>
        <v>-33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VLOOKUP(A:A,[1]TDSheet!$A:$N,14,0)</f>
        <v>0</v>
      </c>
      <c r="O119" s="13">
        <f>VLOOKUP(A:A,[1]TDSheet!$A:$W,23,0)</f>
        <v>0</v>
      </c>
      <c r="P119" s="13">
        <f>VLOOKUP(A:A,[1]TDSheet!$A:$U,21,0)</f>
        <v>0</v>
      </c>
      <c r="Q119" s="13"/>
      <c r="R119" s="13"/>
      <c r="S119" s="13"/>
      <c r="T119" s="13"/>
      <c r="U119" s="15"/>
      <c r="V119" s="13">
        <f t="shared" si="17"/>
        <v>231.2</v>
      </c>
      <c r="W119" s="15"/>
      <c r="X119" s="16">
        <f t="shared" si="18"/>
        <v>0</v>
      </c>
      <c r="Y119" s="13">
        <f t="shared" si="19"/>
        <v>0</v>
      </c>
      <c r="Z119" s="13"/>
      <c r="AA119" s="13"/>
      <c r="AB119" s="13"/>
      <c r="AC119" s="13">
        <f>VLOOKUP(A:A,[1]TDSheet!$A:$AC,29,0)</f>
        <v>0</v>
      </c>
      <c r="AD119" s="13">
        <f>VLOOKUP(A:A,[1]TDSheet!$A:$AD,30,0)</f>
        <v>249.6</v>
      </c>
      <c r="AE119" s="13">
        <f>VLOOKUP(A:A,[1]TDSheet!$A:$AE,31,0)</f>
        <v>281.39999999999998</v>
      </c>
      <c r="AF119" s="13">
        <f>VLOOKUP(A:A,[3]TDSheet!$A:$D,4,0)</f>
        <v>200</v>
      </c>
      <c r="AG119" s="13" t="e">
        <f>VLOOKUP(A:A,[1]TDSheet!$A:$AG,33,0)</f>
        <v>#N/A</v>
      </c>
      <c r="AH119" s="13">
        <f t="shared" si="20"/>
        <v>0</v>
      </c>
      <c r="AI119" s="13">
        <f t="shared" si="21"/>
        <v>0</v>
      </c>
      <c r="AJ119" s="13"/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2023-08-31T10:29:28Z</dcterms:modified>
</cp:coreProperties>
</file>