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V29" i="1" l="1"/>
  <c r="Y29" i="1" s="1"/>
  <c r="V8" i="1"/>
  <c r="Y8" i="1" s="1"/>
  <c r="AH11" i="1"/>
  <c r="AH15" i="1"/>
  <c r="AH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03" i="1"/>
  <c r="AH107" i="1"/>
  <c r="AH111" i="1"/>
  <c r="AH115" i="1"/>
  <c r="AH119" i="1"/>
  <c r="AH6" i="1"/>
  <c r="X7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82" i="1"/>
  <c r="X86" i="1"/>
  <c r="X90" i="1"/>
  <c r="X94" i="1"/>
  <c r="X98" i="1"/>
  <c r="X102" i="1"/>
  <c r="X106" i="1"/>
  <c r="X110" i="1"/>
  <c r="X114" i="1"/>
  <c r="X118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6" i="1"/>
  <c r="AH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6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78" i="1"/>
  <c r="AH80" i="1"/>
  <c r="AH81" i="1"/>
  <c r="AH82" i="1"/>
  <c r="AH84" i="1"/>
  <c r="AH85" i="1"/>
  <c r="AH86" i="1"/>
  <c r="AH88" i="1"/>
  <c r="AH89" i="1"/>
  <c r="AH90" i="1"/>
  <c r="AH92" i="1"/>
  <c r="AH93" i="1"/>
  <c r="AH94" i="1"/>
  <c r="AH96" i="1"/>
  <c r="AH97" i="1"/>
  <c r="AH98" i="1"/>
  <c r="AH100" i="1"/>
  <c r="AH101" i="1"/>
  <c r="AH102" i="1"/>
  <c r="AH104" i="1"/>
  <c r="AH105" i="1"/>
  <c r="AH106" i="1"/>
  <c r="AH108" i="1"/>
  <c r="AH109" i="1"/>
  <c r="AH110" i="1"/>
  <c r="AH112" i="1"/>
  <c r="AH113" i="1"/>
  <c r="AH114" i="1"/>
  <c r="AH116" i="1"/>
  <c r="AH117" i="1"/>
  <c r="AH118" i="1"/>
  <c r="AG7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8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6" i="1"/>
  <c r="X8" i="1"/>
  <c r="X9" i="1"/>
  <c r="X11" i="1"/>
  <c r="X12" i="1"/>
  <c r="X13" i="1"/>
  <c r="X16" i="1"/>
  <c r="X17" i="1"/>
  <c r="X20" i="1"/>
  <c r="X21" i="1"/>
  <c r="X24" i="1"/>
  <c r="X25" i="1"/>
  <c r="X27" i="1"/>
  <c r="X28" i="1"/>
  <c r="X29" i="1"/>
  <c r="X33" i="1"/>
  <c r="X36" i="1"/>
  <c r="X37" i="1"/>
  <c r="X39" i="1"/>
  <c r="X40" i="1"/>
  <c r="X41" i="1"/>
  <c r="X44" i="1"/>
  <c r="X45" i="1"/>
  <c r="X48" i="1"/>
  <c r="X49" i="1"/>
  <c r="X52" i="1"/>
  <c r="X53" i="1"/>
  <c r="X55" i="1"/>
  <c r="X56" i="1"/>
  <c r="X57" i="1"/>
  <c r="X60" i="1"/>
  <c r="X61" i="1"/>
  <c r="X64" i="1"/>
  <c r="X65" i="1"/>
  <c r="X68" i="1"/>
  <c r="X69" i="1"/>
  <c r="X71" i="1"/>
  <c r="X72" i="1"/>
  <c r="X73" i="1"/>
  <c r="X76" i="1"/>
  <c r="X77" i="1"/>
  <c r="X80" i="1"/>
  <c r="X81" i="1"/>
  <c r="X84" i="1"/>
  <c r="X85" i="1"/>
  <c r="X87" i="1"/>
  <c r="X88" i="1"/>
  <c r="X89" i="1"/>
  <c r="X92" i="1"/>
  <c r="X93" i="1"/>
  <c r="X96" i="1"/>
  <c r="X97" i="1"/>
  <c r="X100" i="1"/>
  <c r="X101" i="1"/>
  <c r="X103" i="1"/>
  <c r="X104" i="1"/>
  <c r="X105" i="1"/>
  <c r="X108" i="1"/>
  <c r="X109" i="1"/>
  <c r="X112" i="1"/>
  <c r="X113" i="1"/>
  <c r="X116" i="1"/>
  <c r="X117" i="1"/>
  <c r="X119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30" i="1"/>
  <c r="V31" i="1"/>
  <c r="V32" i="1"/>
  <c r="X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Y67" i="1" s="1"/>
  <c r="V68" i="1"/>
  <c r="V69" i="1"/>
  <c r="Y69" i="1" s="1"/>
  <c r="V70" i="1"/>
  <c r="Y70" i="1" s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6" i="1"/>
  <c r="AF47" i="1"/>
  <c r="AF48" i="1"/>
  <c r="AF49" i="1"/>
  <c r="AF50" i="1"/>
  <c r="AF51" i="1"/>
  <c r="AF52" i="1"/>
  <c r="AF53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4" i="1"/>
  <c r="AF105" i="1"/>
  <c r="AF109" i="1"/>
  <c r="AF111" i="1"/>
  <c r="AF112" i="1"/>
  <c r="AF113" i="1"/>
  <c r="AF115" i="1"/>
  <c r="AF116" i="1"/>
  <c r="AF117" i="1"/>
  <c r="AF118" i="1"/>
  <c r="AF11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5" i="1"/>
  <c r="AE116" i="1"/>
  <c r="AE117" i="1"/>
  <c r="AE118" i="1"/>
  <c r="AE11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5" i="1"/>
  <c r="AD116" i="1"/>
  <c r="AD117" i="1"/>
  <c r="AD118" i="1"/>
  <c r="AD119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5" i="1"/>
  <c r="AC116" i="1"/>
  <c r="AC117" i="1"/>
  <c r="AC118" i="1"/>
  <c r="AC119" i="1"/>
  <c r="AC6" i="1"/>
  <c r="X107" i="1" l="1"/>
  <c r="X91" i="1"/>
  <c r="X75" i="1"/>
  <c r="X59" i="1"/>
  <c r="X43" i="1"/>
  <c r="X31" i="1"/>
  <c r="X15" i="1"/>
  <c r="X111" i="1"/>
  <c r="X95" i="1"/>
  <c r="X79" i="1"/>
  <c r="X63" i="1"/>
  <c r="X47" i="1"/>
  <c r="X19" i="1"/>
  <c r="X115" i="1"/>
  <c r="X99" i="1"/>
  <c r="X83" i="1"/>
  <c r="X67" i="1"/>
  <c r="X51" i="1"/>
  <c r="X35" i="1"/>
  <c r="X23" i="1"/>
  <c r="X6" i="1"/>
  <c r="Y32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6" i="1"/>
  <c r="Q47" i="1"/>
  <c r="Q48" i="1"/>
  <c r="Q49" i="1"/>
  <c r="Q50" i="1"/>
  <c r="Q51" i="1"/>
  <c r="Q52" i="1"/>
  <c r="Q53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80" i="1"/>
  <c r="Q81" i="1"/>
  <c r="Q82" i="1"/>
  <c r="Q83" i="1"/>
  <c r="Q84" i="1"/>
  <c r="Q85" i="1"/>
  <c r="Q86" i="1"/>
  <c r="Q87" i="1"/>
  <c r="Q90" i="1"/>
  <c r="Q91" i="1"/>
  <c r="Q92" i="1"/>
  <c r="Q93" i="1"/>
  <c r="Q95" i="1"/>
  <c r="Q96" i="1"/>
  <c r="Q97" i="1"/>
  <c r="Q98" i="1"/>
  <c r="Q99" i="1"/>
  <c r="Q100" i="1"/>
  <c r="Q101" i="1"/>
  <c r="Q102" i="1"/>
  <c r="Q105" i="1"/>
  <c r="AJ114" i="1"/>
  <c r="Q6" i="1"/>
  <c r="AJ42" i="1" l="1"/>
  <c r="AJ26" i="1"/>
  <c r="AJ6" i="1"/>
  <c r="AJ66" i="1"/>
  <c r="AJ4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5" i="1"/>
  <c r="P116" i="1"/>
  <c r="P117" i="1"/>
  <c r="P118" i="1"/>
  <c r="P119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6" i="1"/>
  <c r="O117" i="1"/>
  <c r="O118" i="1"/>
  <c r="O11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118" i="1"/>
  <c r="N119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119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5" i="1"/>
  <c r="L116" i="1"/>
  <c r="L117" i="1"/>
  <c r="L118" i="1"/>
  <c r="L119" i="1"/>
  <c r="L6" i="1"/>
  <c r="K7" i="1"/>
  <c r="K8" i="1"/>
  <c r="K11" i="1"/>
  <c r="K12" i="1"/>
  <c r="K15" i="1"/>
  <c r="K16" i="1"/>
  <c r="K19" i="1"/>
  <c r="K20" i="1"/>
  <c r="K23" i="1"/>
  <c r="K24" i="1"/>
  <c r="K27" i="1"/>
  <c r="K28" i="1"/>
  <c r="K31" i="1"/>
  <c r="K32" i="1"/>
  <c r="K35" i="1"/>
  <c r="K36" i="1"/>
  <c r="K39" i="1"/>
  <c r="K40" i="1"/>
  <c r="K43" i="1"/>
  <c r="K44" i="1"/>
  <c r="K47" i="1"/>
  <c r="K48" i="1"/>
  <c r="K51" i="1"/>
  <c r="K52" i="1"/>
  <c r="K55" i="1"/>
  <c r="K56" i="1"/>
  <c r="K59" i="1"/>
  <c r="K60" i="1"/>
  <c r="K63" i="1"/>
  <c r="K64" i="1"/>
  <c r="K67" i="1"/>
  <c r="K68" i="1"/>
  <c r="K71" i="1"/>
  <c r="K72" i="1"/>
  <c r="K75" i="1"/>
  <c r="K76" i="1"/>
  <c r="K79" i="1"/>
  <c r="K80" i="1"/>
  <c r="K83" i="1"/>
  <c r="K84" i="1"/>
  <c r="K87" i="1"/>
  <c r="K88" i="1"/>
  <c r="K91" i="1"/>
  <c r="K92" i="1"/>
  <c r="K95" i="1"/>
  <c r="K96" i="1"/>
  <c r="K99" i="1"/>
  <c r="K100" i="1"/>
  <c r="K103" i="1"/>
  <c r="K104" i="1"/>
  <c r="K107" i="1"/>
  <c r="K108" i="1"/>
  <c r="K111" i="1"/>
  <c r="K112" i="1"/>
  <c r="K114" i="1"/>
  <c r="K116" i="1"/>
  <c r="K6" i="1"/>
  <c r="J7" i="1"/>
  <c r="J8" i="1"/>
  <c r="J9" i="1"/>
  <c r="K9" i="1" s="1"/>
  <c r="J10" i="1"/>
  <c r="K10" i="1" s="1"/>
  <c r="J11" i="1"/>
  <c r="J12" i="1"/>
  <c r="J13" i="1"/>
  <c r="K13" i="1" s="1"/>
  <c r="J14" i="1"/>
  <c r="K14" i="1" s="1"/>
  <c r="J15" i="1"/>
  <c r="J16" i="1"/>
  <c r="J17" i="1"/>
  <c r="K17" i="1" s="1"/>
  <c r="J18" i="1"/>
  <c r="K18" i="1" s="1"/>
  <c r="J19" i="1"/>
  <c r="J20" i="1"/>
  <c r="J21" i="1"/>
  <c r="K21" i="1" s="1"/>
  <c r="J22" i="1"/>
  <c r="K22" i="1" s="1"/>
  <c r="J23" i="1"/>
  <c r="J24" i="1"/>
  <c r="J25" i="1"/>
  <c r="K25" i="1" s="1"/>
  <c r="J26" i="1"/>
  <c r="K26" i="1" s="1"/>
  <c r="J27" i="1"/>
  <c r="J28" i="1"/>
  <c r="J29" i="1"/>
  <c r="K29" i="1" s="1"/>
  <c r="J30" i="1"/>
  <c r="K30" i="1" s="1"/>
  <c r="J31" i="1"/>
  <c r="J32" i="1"/>
  <c r="J33" i="1"/>
  <c r="K33" i="1" s="1"/>
  <c r="J34" i="1"/>
  <c r="K34" i="1" s="1"/>
  <c r="J35" i="1"/>
  <c r="J36" i="1"/>
  <c r="J37" i="1"/>
  <c r="K37" i="1" s="1"/>
  <c r="J38" i="1"/>
  <c r="K38" i="1" s="1"/>
  <c r="J39" i="1"/>
  <c r="J40" i="1"/>
  <c r="J41" i="1"/>
  <c r="K41" i="1" s="1"/>
  <c r="J42" i="1"/>
  <c r="K42" i="1" s="1"/>
  <c r="J43" i="1"/>
  <c r="J44" i="1"/>
  <c r="J45" i="1"/>
  <c r="K45" i="1" s="1"/>
  <c r="J46" i="1"/>
  <c r="K46" i="1" s="1"/>
  <c r="J47" i="1"/>
  <c r="J48" i="1"/>
  <c r="J49" i="1"/>
  <c r="K49" i="1" s="1"/>
  <c r="J50" i="1"/>
  <c r="K50" i="1" s="1"/>
  <c r="J51" i="1"/>
  <c r="J52" i="1"/>
  <c r="J53" i="1"/>
  <c r="K53" i="1" s="1"/>
  <c r="J54" i="1"/>
  <c r="K54" i="1" s="1"/>
  <c r="J55" i="1"/>
  <c r="J56" i="1"/>
  <c r="J57" i="1"/>
  <c r="K57" i="1" s="1"/>
  <c r="J58" i="1"/>
  <c r="K58" i="1" s="1"/>
  <c r="J59" i="1"/>
  <c r="J60" i="1"/>
  <c r="J61" i="1"/>
  <c r="K61" i="1" s="1"/>
  <c r="J62" i="1"/>
  <c r="K62" i="1" s="1"/>
  <c r="J63" i="1"/>
  <c r="J64" i="1"/>
  <c r="J65" i="1"/>
  <c r="K65" i="1" s="1"/>
  <c r="J66" i="1"/>
  <c r="K66" i="1" s="1"/>
  <c r="J67" i="1"/>
  <c r="J68" i="1"/>
  <c r="J69" i="1"/>
  <c r="K69" i="1" s="1"/>
  <c r="J70" i="1"/>
  <c r="K70" i="1" s="1"/>
  <c r="J71" i="1"/>
  <c r="J72" i="1"/>
  <c r="J73" i="1"/>
  <c r="K73" i="1" s="1"/>
  <c r="J74" i="1"/>
  <c r="K74" i="1" s="1"/>
  <c r="J75" i="1"/>
  <c r="J76" i="1"/>
  <c r="J77" i="1"/>
  <c r="K77" i="1" s="1"/>
  <c r="J78" i="1"/>
  <c r="K78" i="1" s="1"/>
  <c r="J79" i="1"/>
  <c r="J80" i="1"/>
  <c r="J81" i="1"/>
  <c r="K81" i="1" s="1"/>
  <c r="J82" i="1"/>
  <c r="K82" i="1" s="1"/>
  <c r="J83" i="1"/>
  <c r="J84" i="1"/>
  <c r="J85" i="1"/>
  <c r="K85" i="1" s="1"/>
  <c r="J86" i="1"/>
  <c r="K86" i="1" s="1"/>
  <c r="J87" i="1"/>
  <c r="J88" i="1"/>
  <c r="J89" i="1"/>
  <c r="K89" i="1" s="1"/>
  <c r="J90" i="1"/>
  <c r="K90" i="1" s="1"/>
  <c r="J91" i="1"/>
  <c r="J92" i="1"/>
  <c r="J93" i="1"/>
  <c r="K93" i="1" s="1"/>
  <c r="J94" i="1"/>
  <c r="K94" i="1" s="1"/>
  <c r="J95" i="1"/>
  <c r="J96" i="1"/>
  <c r="J97" i="1"/>
  <c r="K97" i="1" s="1"/>
  <c r="J98" i="1"/>
  <c r="K98" i="1" s="1"/>
  <c r="J99" i="1"/>
  <c r="J100" i="1"/>
  <c r="J101" i="1"/>
  <c r="K101" i="1" s="1"/>
  <c r="J102" i="1"/>
  <c r="K102" i="1" s="1"/>
  <c r="J103" i="1"/>
  <c r="J104" i="1"/>
  <c r="J105" i="1"/>
  <c r="K105" i="1" s="1"/>
  <c r="J106" i="1"/>
  <c r="K106" i="1" s="1"/>
  <c r="J107" i="1"/>
  <c r="J108" i="1"/>
  <c r="J109" i="1"/>
  <c r="K109" i="1" s="1"/>
  <c r="J110" i="1"/>
  <c r="K110" i="1" s="1"/>
  <c r="J111" i="1"/>
  <c r="J112" i="1"/>
  <c r="J113" i="1"/>
  <c r="K113" i="1" s="1"/>
  <c r="J115" i="1"/>
  <c r="K115" i="1" s="1"/>
  <c r="J116" i="1"/>
  <c r="J117" i="1"/>
  <c r="K117" i="1" s="1"/>
  <c r="J118" i="1"/>
  <c r="K118" i="1" s="1"/>
  <c r="J119" i="1"/>
  <c r="K119" i="1" s="1"/>
  <c r="J6" i="1"/>
  <c r="AA5" i="1"/>
  <c r="AB5" i="1"/>
  <c r="AC5" i="1"/>
  <c r="AD5" i="1"/>
  <c r="AE5" i="1"/>
  <c r="AF5" i="1"/>
  <c r="AH5" i="1"/>
  <c r="AI5" i="1"/>
  <c r="Z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6" i="1"/>
  <c r="H7" i="1"/>
  <c r="AJ7" i="1" s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H43" i="1"/>
  <c r="AJ43" i="1" s="1"/>
  <c r="H44" i="1"/>
  <c r="AJ44" i="1" s="1"/>
  <c r="H45" i="1"/>
  <c r="AJ45" i="1" s="1"/>
  <c r="H46" i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6" i="1"/>
  <c r="E5" i="1"/>
  <c r="F5" i="1"/>
  <c r="K5" i="1" l="1"/>
  <c r="AJ5" i="1"/>
  <c r="N5" i="1"/>
  <c r="M5" i="1"/>
  <c r="P5" i="1"/>
  <c r="O5" i="1"/>
  <c r="L5" i="1"/>
  <c r="J5" i="1"/>
</calcChain>
</file>

<file path=xl/sharedStrings.xml><?xml version="1.0" encoding="utf-8"?>
<sst xmlns="http://schemas.openxmlformats.org/spreadsheetml/2006/main" count="283" uniqueCount="153">
  <si>
    <t>Период: 01.09.2023 - 08.09.2023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</si>
  <si>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</si>
  <si>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</si>
  <si>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</si>
  <si>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</si>
  <si>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</si>
  <si>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</si>
  <si>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</si>
  <si>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</si>
  <si>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</si>
  <si>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</si>
  <si>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</si>
  <si>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</si>
  <si>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</si>
  <si>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</si>
  <si>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</si>
  <si>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</si>
  <si>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</si>
  <si>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</si>
  <si>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</si>
  <si>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</si>
  <si>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</si>
  <si>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</si>
  <si>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</si>
  <si>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</si>
  <si>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</si>
  <si>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</si>
  <si>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</si>
  <si>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</si>
  <si>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</si>
  <si>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</si>
  <si>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</si>
  <si>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</si>
  <si>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</si>
  <si>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</si>
  <si>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</si>
  <si>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</si>
  <si>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</si>
  <si>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</si>
  <si>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</si>
  <si>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</si>
  <si>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</si>
  <si>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</si>
  <si>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</si>
  <si>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</si>
  <si>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</si>
  <si>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</si>
  <si>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</si>
  <si>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</si>
  <si>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</si>
  <si>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</si>
  <si>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</si>
  <si>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</si>
  <si>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</si>
  <si>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</si>
  <si>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</si>
  <si>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</si>
  <si>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</si>
  <si>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</si>
  <si>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</si>
  <si>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</si>
  <si>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</si>
  <si>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</si>
  <si>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</si>
  <si>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</si>
  <si>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</si>
  <si>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</si>
  <si>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</si>
  <si>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</si>
  <si>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</si>
  <si>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</si>
  <si>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</si>
  <si>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</si>
  <si>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</si>
  <si>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</si>
  <si>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</si>
  <si>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</si>
  <si>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</si>
  <si>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</si>
  <si>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</si>
  <si>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</si>
  <si>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</si>
  <si>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</si>
  <si>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</si>
  <si>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</si>
  <si>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</si>
  <si>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</si>
  <si>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</si>
  <si>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</si>
  <si>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</si>
  <si>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</si>
  <si>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</si>
  <si>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</si>
  <si>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</si>
  <si>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</si>
  <si>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</si>
  <si>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</si>
  <si>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</si>
  <si>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</si>
  <si>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</si>
  <si>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</si>
  <si>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</si>
  <si>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</si>
  <si>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</si>
  <si>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</si>
  <si>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</si>
  <si>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</si>
  <si>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</si>
  <si>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</si>
  <si>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</si>
  <si>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</si>
  <si>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</si>
  <si>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</si>
  <si>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</si>
  <si>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</si>
  <si>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</si>
  <si>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341 Сосиски Сочинки Сливочные ТМ Стародворье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</si>
  <si>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</si>
  <si>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</si>
  <si>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</si>
  <si>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</si>
  <si>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381 Колбаса Филейбургская с ароматными пряностями 0,03 кг с/в ТМ Баварушка  ПОКОМ</t>
  </si>
  <si>
    <t>БОНУС_283  Сосиски Сочинки, ВЕС, ТМ Стародворье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</si>
  <si>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</si>
  <si>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</si>
  <si>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</si>
  <si>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</si>
  <si>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</si>
  <si>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</si>
  <si>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</si>
  <si>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</si>
  <si>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</si>
  <si>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</si>
  <si>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</si>
  <si>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</si>
  <si>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</si>
  <si>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</si>
  <si>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</si>
  <si>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</si>
  <si>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</si>
  <si>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07,09,</t>
  </si>
  <si>
    <t>08,09,</t>
  </si>
  <si>
    <t>11,09,</t>
  </si>
  <si>
    <t>12,09,</t>
  </si>
  <si>
    <t>13,09,</t>
  </si>
  <si>
    <t>14а</t>
  </si>
  <si>
    <t>14,09,</t>
  </si>
  <si>
    <t>15,09,</t>
  </si>
  <si>
    <t>25,08,</t>
  </si>
  <si>
    <t>01,09,</t>
  </si>
  <si>
    <t>7д</t>
  </si>
  <si>
    <t>8д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</si>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</sst>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&#1072;&#1084;&#1072;&#1085;&#1086;&#1074;%20007.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31.08.2023 - 07.09.2023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06,09,</v>
          </cell>
          <cell r="M4" t="str">
            <v>07,09,</v>
          </cell>
          <cell r="N4" t="str">
            <v>08,09,</v>
          </cell>
          <cell r="O4">
            <v>11.09</v>
          </cell>
          <cell r="P4" t="str">
            <v>12,09,</v>
          </cell>
          <cell r="W4" t="str">
            <v>13,09,</v>
          </cell>
          <cell r="AD4" t="str">
            <v>25,08,</v>
          </cell>
          <cell r="AE4" t="str">
            <v>01,09,</v>
          </cell>
          <cell r="AF4" t="str">
            <v>07,09,</v>
          </cell>
        </row>
        <row r="5">
          <cell r="E5">
            <v>127884.89499999997</v>
          </cell>
          <cell r="F5">
            <v>28083.534999999989</v>
          </cell>
          <cell r="J5">
            <v>146485.10900000008</v>
          </cell>
          <cell r="K5">
            <v>-18600.214</v>
          </cell>
          <cell r="L5">
            <v>27930</v>
          </cell>
          <cell r="M5">
            <v>28290</v>
          </cell>
          <cell r="N5">
            <v>29420</v>
          </cell>
          <cell r="O5">
            <v>21230</v>
          </cell>
          <cell r="P5">
            <v>29280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23738.978999999992</v>
          </cell>
          <cell r="W5">
            <v>7370</v>
          </cell>
          <cell r="Z5">
            <v>0</v>
          </cell>
          <cell r="AA5">
            <v>0</v>
          </cell>
          <cell r="AB5">
            <v>0</v>
          </cell>
          <cell r="AC5">
            <v>9190</v>
          </cell>
          <cell r="AD5">
            <v>25767.200400000002</v>
          </cell>
          <cell r="AE5">
            <v>23269.373399999997</v>
          </cell>
          <cell r="AF5">
            <v>20552.091999999997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82.938000000000002</v>
          </cell>
          <cell r="D6">
            <v>204.977</v>
          </cell>
          <cell r="E6">
            <v>93.262</v>
          </cell>
          <cell r="F6">
            <v>94.367999999999995</v>
          </cell>
          <cell r="G6">
            <v>0</v>
          </cell>
          <cell r="H6">
            <v>1</v>
          </cell>
          <cell r="I6" t="e">
            <v>#N/A</v>
          </cell>
          <cell r="J6">
            <v>96.484999999999999</v>
          </cell>
          <cell r="K6">
            <v>-3.222999999999999</v>
          </cell>
          <cell r="L6">
            <v>0</v>
          </cell>
          <cell r="M6">
            <v>0</v>
          </cell>
          <cell r="N6">
            <v>0</v>
          </cell>
          <cell r="O6">
            <v>20</v>
          </cell>
          <cell r="P6">
            <v>30</v>
          </cell>
          <cell r="V6">
            <v>18.6524</v>
          </cell>
          <cell r="X6">
            <v>7.7399155068516645</v>
          </cell>
          <cell r="Y6">
            <v>5.059295318564903</v>
          </cell>
          <cell r="AC6">
            <v>0</v>
          </cell>
          <cell r="AD6">
            <v>22.934000000000001</v>
          </cell>
          <cell r="AE6">
            <v>14.8714</v>
          </cell>
          <cell r="AF6">
            <v>8.1240000000000006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30.779</v>
          </cell>
          <cell r="D7">
            <v>112.339</v>
          </cell>
          <cell r="E7">
            <v>65.941999999999993</v>
          </cell>
          <cell r="F7">
            <v>1.5329999999999999</v>
          </cell>
          <cell r="G7" t="str">
            <v>н</v>
          </cell>
          <cell r="H7">
            <v>1</v>
          </cell>
          <cell r="I7" t="e">
            <v>#N/A</v>
          </cell>
          <cell r="J7">
            <v>110.504</v>
          </cell>
          <cell r="K7">
            <v>-44.562000000000012</v>
          </cell>
          <cell r="L7">
            <v>30</v>
          </cell>
          <cell r="M7">
            <v>20</v>
          </cell>
          <cell r="N7">
            <v>0</v>
          </cell>
          <cell r="O7">
            <v>30</v>
          </cell>
          <cell r="P7">
            <v>20</v>
          </cell>
          <cell r="V7">
            <v>13.188399999999998</v>
          </cell>
          <cell r="X7">
            <v>7.6986594279821672</v>
          </cell>
          <cell r="Y7">
            <v>0.11623851263231326</v>
          </cell>
          <cell r="AC7">
            <v>0</v>
          </cell>
          <cell r="AD7">
            <v>14.850800000000001</v>
          </cell>
          <cell r="AE7">
            <v>12.1418</v>
          </cell>
          <cell r="AF7">
            <v>8.1259999999999994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341.87</v>
          </cell>
          <cell r="D8">
            <v>3373.6289999999999</v>
          </cell>
          <cell r="E8">
            <v>874.52099999999996</v>
          </cell>
          <cell r="F8">
            <v>612.07799999999997</v>
          </cell>
          <cell r="G8" t="str">
            <v>н</v>
          </cell>
          <cell r="H8">
            <v>1</v>
          </cell>
          <cell r="I8" t="e">
            <v>#N/A</v>
          </cell>
          <cell r="J8">
            <v>837.62800000000004</v>
          </cell>
          <cell r="K8">
            <v>36.892999999999915</v>
          </cell>
          <cell r="L8">
            <v>150</v>
          </cell>
          <cell r="M8">
            <v>200</v>
          </cell>
          <cell r="N8">
            <v>120</v>
          </cell>
          <cell r="O8">
            <v>200</v>
          </cell>
          <cell r="P8">
            <v>200</v>
          </cell>
          <cell r="V8">
            <v>174.9042</v>
          </cell>
          <cell r="W8">
            <v>100</v>
          </cell>
          <cell r="X8">
            <v>9.0453974232751406</v>
          </cell>
          <cell r="Y8">
            <v>3.4995043000682657</v>
          </cell>
          <cell r="AC8">
            <v>0</v>
          </cell>
          <cell r="AD8">
            <v>146.09440000000001</v>
          </cell>
          <cell r="AE8">
            <v>127.417</v>
          </cell>
          <cell r="AF8">
            <v>70.441000000000003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17.148</v>
          </cell>
          <cell r="E9">
            <v>0</v>
          </cell>
          <cell r="F9">
            <v>16.402999999999999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245.62899999999999</v>
          </cell>
          <cell r="D10">
            <v>1619.962</v>
          </cell>
          <cell r="E10">
            <v>479.56</v>
          </cell>
          <cell r="F10">
            <v>46.209000000000003</v>
          </cell>
          <cell r="G10" t="str">
            <v>н</v>
          </cell>
          <cell r="H10">
            <v>1</v>
          </cell>
          <cell r="I10" t="e">
            <v>#N/A</v>
          </cell>
          <cell r="J10">
            <v>530.9</v>
          </cell>
          <cell r="K10">
            <v>-51.339999999999975</v>
          </cell>
          <cell r="L10">
            <v>130</v>
          </cell>
          <cell r="M10">
            <v>160</v>
          </cell>
          <cell r="N10">
            <v>110</v>
          </cell>
          <cell r="O10">
            <v>120</v>
          </cell>
          <cell r="P10">
            <v>120</v>
          </cell>
          <cell r="V10">
            <v>95.912000000000006</v>
          </cell>
          <cell r="X10">
            <v>7.1545687713737598</v>
          </cell>
          <cell r="Y10">
            <v>0.48178538660438736</v>
          </cell>
          <cell r="AC10">
            <v>0</v>
          </cell>
          <cell r="AD10">
            <v>113.3644</v>
          </cell>
          <cell r="AE10">
            <v>95.191400000000002</v>
          </cell>
          <cell r="AF10">
            <v>79.695999999999998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933.48800000000006</v>
          </cell>
          <cell r="D11">
            <v>9074.5259999999998</v>
          </cell>
          <cell r="E11">
            <v>2282.4690000000001</v>
          </cell>
          <cell r="F11">
            <v>503.71600000000001</v>
          </cell>
          <cell r="G11" t="str">
            <v>н</v>
          </cell>
          <cell r="H11">
            <v>1</v>
          </cell>
          <cell r="I11" t="e">
            <v>#N/A</v>
          </cell>
          <cell r="J11">
            <v>2214.9459999999999</v>
          </cell>
          <cell r="K11">
            <v>67.523000000000138</v>
          </cell>
          <cell r="L11">
            <v>350</v>
          </cell>
          <cell r="M11">
            <v>650</v>
          </cell>
          <cell r="N11">
            <v>450</v>
          </cell>
          <cell r="O11">
            <v>750</v>
          </cell>
          <cell r="P11">
            <v>650</v>
          </cell>
          <cell r="V11">
            <v>456.49380000000002</v>
          </cell>
          <cell r="X11">
            <v>7.3466846647205282</v>
          </cell>
          <cell r="Y11">
            <v>1.1034454356225649</v>
          </cell>
          <cell r="AC11">
            <v>0</v>
          </cell>
          <cell r="AD11">
            <v>503.9898</v>
          </cell>
          <cell r="AE11">
            <v>427.75280000000004</v>
          </cell>
          <cell r="AF11">
            <v>168.149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77.777000000000001</v>
          </cell>
          <cell r="D12">
            <v>558.05399999999997</v>
          </cell>
          <cell r="E12">
            <v>240.774</v>
          </cell>
          <cell r="F12">
            <v>16.663</v>
          </cell>
          <cell r="G12">
            <v>0</v>
          </cell>
          <cell r="H12">
            <v>1</v>
          </cell>
          <cell r="I12" t="e">
            <v>#N/A</v>
          </cell>
          <cell r="J12">
            <v>254.71199999999999</v>
          </cell>
          <cell r="K12">
            <v>-13.937999999999988</v>
          </cell>
          <cell r="L12">
            <v>80</v>
          </cell>
          <cell r="M12">
            <v>70</v>
          </cell>
          <cell r="N12">
            <v>50</v>
          </cell>
          <cell r="O12">
            <v>0</v>
          </cell>
          <cell r="P12">
            <v>60</v>
          </cell>
          <cell r="V12">
            <v>48.154800000000002</v>
          </cell>
          <cell r="W12">
            <v>40</v>
          </cell>
          <cell r="X12">
            <v>6.5759384318904868</v>
          </cell>
          <cell r="Y12">
            <v>0.34602988694792625</v>
          </cell>
          <cell r="AC12">
            <v>0</v>
          </cell>
          <cell r="AD12">
            <v>49.615400000000001</v>
          </cell>
          <cell r="AE12">
            <v>45.725000000000001</v>
          </cell>
          <cell r="AF12">
            <v>65.138000000000005</v>
          </cell>
          <cell r="AG12" t="e">
            <v>#N/A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21</v>
          </cell>
          <cell r="E13">
            <v>1</v>
          </cell>
          <cell r="G13" t="e">
            <v>#N/A</v>
          </cell>
          <cell r="H13">
            <v>0</v>
          </cell>
          <cell r="I13" t="e">
            <v>#N/A</v>
          </cell>
          <cell r="J13">
            <v>15</v>
          </cell>
          <cell r="K13">
            <v>-14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V13">
            <v>0.2</v>
          </cell>
          <cell r="X13">
            <v>0</v>
          </cell>
          <cell r="Y13">
            <v>0</v>
          </cell>
          <cell r="AC13">
            <v>0</v>
          </cell>
          <cell r="AD13">
            <v>1</v>
          </cell>
          <cell r="AE13">
            <v>1</v>
          </cell>
          <cell r="AF13">
            <v>0</v>
          </cell>
          <cell r="AG13" t="e">
            <v>#N/A</v>
          </cell>
        </row>
        <row r="14">
          <cell r="A14" t="str">
            <v xml:space="preserve"> 021  Колбаса Вязанка с индейкой, вектор 0,45 кг, ПОКОМ</v>
          </cell>
          <cell r="B14" t="str">
            <v>шт</v>
          </cell>
          <cell r="C14">
            <v>518</v>
          </cell>
          <cell r="D14">
            <v>3139</v>
          </cell>
          <cell r="E14">
            <v>833</v>
          </cell>
          <cell r="F14">
            <v>15</v>
          </cell>
          <cell r="G14">
            <v>0</v>
          </cell>
          <cell r="H14">
            <v>0.45</v>
          </cell>
          <cell r="I14" t="e">
            <v>#N/A</v>
          </cell>
          <cell r="J14">
            <v>942</v>
          </cell>
          <cell r="K14">
            <v>-109</v>
          </cell>
          <cell r="L14">
            <v>150</v>
          </cell>
          <cell r="M14">
            <v>300</v>
          </cell>
          <cell r="N14">
            <v>200</v>
          </cell>
          <cell r="O14">
            <v>300</v>
          </cell>
          <cell r="P14">
            <v>200</v>
          </cell>
          <cell r="V14">
            <v>166.6</v>
          </cell>
          <cell r="X14">
            <v>6.9927971188475393</v>
          </cell>
          <cell r="Y14">
            <v>9.003601440576231E-2</v>
          </cell>
          <cell r="AC14">
            <v>0</v>
          </cell>
          <cell r="AD14">
            <v>179.8</v>
          </cell>
          <cell r="AE14">
            <v>157.6</v>
          </cell>
          <cell r="AF14">
            <v>79</v>
          </cell>
          <cell r="AG14" t="str">
            <v>оконч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97</v>
          </cell>
          <cell r="D15">
            <v>622</v>
          </cell>
          <cell r="E15">
            <v>151</v>
          </cell>
          <cell r="F15">
            <v>34</v>
          </cell>
          <cell r="G15">
            <v>0</v>
          </cell>
          <cell r="H15">
            <v>0.5</v>
          </cell>
          <cell r="I15" t="e">
            <v>#N/A</v>
          </cell>
          <cell r="J15">
            <v>257</v>
          </cell>
          <cell r="K15">
            <v>-106</v>
          </cell>
          <cell r="L15">
            <v>80</v>
          </cell>
          <cell r="M15">
            <v>70</v>
          </cell>
          <cell r="N15">
            <v>40</v>
          </cell>
          <cell r="O15">
            <v>0</v>
          </cell>
          <cell r="P15">
            <v>0</v>
          </cell>
          <cell r="V15">
            <v>30.2</v>
          </cell>
          <cell r="X15">
            <v>7.4172185430463582</v>
          </cell>
          <cell r="Y15">
            <v>1.1258278145695364</v>
          </cell>
          <cell r="AC15">
            <v>0</v>
          </cell>
          <cell r="AD15">
            <v>43.4</v>
          </cell>
          <cell r="AE15">
            <v>40.200000000000003</v>
          </cell>
          <cell r="AF15">
            <v>35</v>
          </cell>
          <cell r="AG15">
            <v>0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511</v>
          </cell>
          <cell r="D16">
            <v>1309</v>
          </cell>
          <cell r="E16">
            <v>1426</v>
          </cell>
          <cell r="F16">
            <v>342</v>
          </cell>
          <cell r="G16" t="str">
            <v>н</v>
          </cell>
          <cell r="H16">
            <v>0.4</v>
          </cell>
          <cell r="I16" t="e">
            <v>#N/A</v>
          </cell>
          <cell r="J16">
            <v>1763</v>
          </cell>
          <cell r="K16">
            <v>-337</v>
          </cell>
          <cell r="L16">
            <v>500</v>
          </cell>
          <cell r="M16">
            <v>300</v>
          </cell>
          <cell r="N16">
            <v>300</v>
          </cell>
          <cell r="O16">
            <v>0</v>
          </cell>
          <cell r="P16">
            <v>300</v>
          </cell>
          <cell r="V16">
            <v>225.2</v>
          </cell>
          <cell r="X16">
            <v>7.7353463587921851</v>
          </cell>
          <cell r="Y16">
            <v>1.5186500888099468</v>
          </cell>
          <cell r="AC16">
            <v>300</v>
          </cell>
          <cell r="AD16">
            <v>323</v>
          </cell>
          <cell r="AE16">
            <v>267.8</v>
          </cell>
          <cell r="AF16">
            <v>203</v>
          </cell>
          <cell r="AG16">
            <v>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B17" t="str">
            <v>шт</v>
          </cell>
          <cell r="C17">
            <v>2061</v>
          </cell>
          <cell r="D17">
            <v>2780</v>
          </cell>
          <cell r="E17">
            <v>3600</v>
          </cell>
          <cell r="F17">
            <v>1156</v>
          </cell>
          <cell r="G17">
            <v>0</v>
          </cell>
          <cell r="H17">
            <v>0.45</v>
          </cell>
          <cell r="I17" t="e">
            <v>#N/A</v>
          </cell>
          <cell r="J17">
            <v>3621</v>
          </cell>
          <cell r="K17">
            <v>-21</v>
          </cell>
          <cell r="L17">
            <v>500</v>
          </cell>
          <cell r="M17">
            <v>700</v>
          </cell>
          <cell r="N17">
            <v>800</v>
          </cell>
          <cell r="O17">
            <v>300</v>
          </cell>
          <cell r="P17">
            <v>800</v>
          </cell>
          <cell r="V17">
            <v>712.8</v>
          </cell>
          <cell r="W17">
            <v>300</v>
          </cell>
          <cell r="X17">
            <v>6.3916947250280591</v>
          </cell>
          <cell r="Y17">
            <v>1.6217732884399552</v>
          </cell>
          <cell r="AC17">
            <v>36</v>
          </cell>
          <cell r="AD17">
            <v>1000.2</v>
          </cell>
          <cell r="AE17">
            <v>736.4</v>
          </cell>
          <cell r="AF17">
            <v>657</v>
          </cell>
          <cell r="AG17" t="str">
            <v>оконч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B18" t="str">
            <v>шт</v>
          </cell>
          <cell r="C18">
            <v>1239</v>
          </cell>
          <cell r="D18">
            <v>6522</v>
          </cell>
          <cell r="E18">
            <v>6288</v>
          </cell>
          <cell r="F18">
            <v>1321</v>
          </cell>
          <cell r="G18">
            <v>0</v>
          </cell>
          <cell r="H18">
            <v>0.45</v>
          </cell>
          <cell r="I18" t="e">
            <v>#N/A</v>
          </cell>
          <cell r="J18">
            <v>6422</v>
          </cell>
          <cell r="K18">
            <v>-134</v>
          </cell>
          <cell r="L18">
            <v>800</v>
          </cell>
          <cell r="M18">
            <v>800</v>
          </cell>
          <cell r="N18">
            <v>1000</v>
          </cell>
          <cell r="O18">
            <v>1000</v>
          </cell>
          <cell r="P18">
            <v>1200</v>
          </cell>
          <cell r="V18">
            <v>946.8</v>
          </cell>
          <cell r="W18">
            <v>500</v>
          </cell>
          <cell r="X18">
            <v>6.993029150823828</v>
          </cell>
          <cell r="Y18">
            <v>1.395226024503591</v>
          </cell>
          <cell r="AC18">
            <v>1554</v>
          </cell>
          <cell r="AD18">
            <v>782.6</v>
          </cell>
          <cell r="AE18">
            <v>678.8</v>
          </cell>
          <cell r="AF18">
            <v>830</v>
          </cell>
          <cell r="AG18" t="str">
            <v>аксент</v>
          </cell>
        </row>
        <row r="19">
          <cell r="A19" t="str">
            <v xml:space="preserve"> 034  Сосиски Рубленые, Вязанка вискофан МГС, 0.5кг, ПОКОМ</v>
          </cell>
          <cell r="B19" t="str">
            <v>шт</v>
          </cell>
          <cell r="C19">
            <v>147</v>
          </cell>
          <cell r="D19">
            <v>161</v>
          </cell>
          <cell r="E19">
            <v>246</v>
          </cell>
          <cell r="F19">
            <v>32</v>
          </cell>
          <cell r="G19">
            <v>0</v>
          </cell>
          <cell r="H19">
            <v>0.5</v>
          </cell>
          <cell r="I19" t="e">
            <v>#N/A</v>
          </cell>
          <cell r="J19">
            <v>309</v>
          </cell>
          <cell r="K19">
            <v>-63</v>
          </cell>
          <cell r="L19">
            <v>50</v>
          </cell>
          <cell r="M19">
            <v>50</v>
          </cell>
          <cell r="N19">
            <v>60</v>
          </cell>
          <cell r="O19">
            <v>100</v>
          </cell>
          <cell r="P19">
            <v>60</v>
          </cell>
          <cell r="V19">
            <v>49.2</v>
          </cell>
          <cell r="X19">
            <v>7.154471544715447</v>
          </cell>
          <cell r="Y19">
            <v>0.65040650406504064</v>
          </cell>
          <cell r="AC19">
            <v>0</v>
          </cell>
          <cell r="AD19">
            <v>61.8</v>
          </cell>
          <cell r="AE19">
            <v>46.2</v>
          </cell>
          <cell r="AF19">
            <v>53</v>
          </cell>
          <cell r="AG19" t="e">
            <v>#N/A</v>
          </cell>
        </row>
        <row r="20">
          <cell r="A20" t="str">
            <v xml:space="preserve"> 043  Ветчина Нежная ТМ Особый рецепт, п/а, 0,4кг    ПОКОМ</v>
          </cell>
          <cell r="B20" t="str">
            <v>шт</v>
          </cell>
          <cell r="C20">
            <v>41</v>
          </cell>
          <cell r="D20">
            <v>85</v>
          </cell>
          <cell r="E20">
            <v>101</v>
          </cell>
          <cell r="F20">
            <v>19</v>
          </cell>
          <cell r="G20">
            <v>0</v>
          </cell>
          <cell r="H20">
            <v>0.4</v>
          </cell>
          <cell r="I20" t="e">
            <v>#N/A</v>
          </cell>
          <cell r="J20">
            <v>148</v>
          </cell>
          <cell r="K20">
            <v>-47</v>
          </cell>
          <cell r="L20">
            <v>40</v>
          </cell>
          <cell r="M20">
            <v>50</v>
          </cell>
          <cell r="N20">
            <v>0</v>
          </cell>
          <cell r="O20">
            <v>0</v>
          </cell>
          <cell r="P20">
            <v>20</v>
          </cell>
          <cell r="V20">
            <v>20.2</v>
          </cell>
          <cell r="W20">
            <v>30</v>
          </cell>
          <cell r="X20">
            <v>7.8712871287128712</v>
          </cell>
          <cell r="Y20">
            <v>0.94059405940594065</v>
          </cell>
          <cell r="AC20">
            <v>0</v>
          </cell>
          <cell r="AD20">
            <v>19.600000000000001</v>
          </cell>
          <cell r="AE20">
            <v>21</v>
          </cell>
          <cell r="AF20">
            <v>23</v>
          </cell>
          <cell r="AG20">
            <v>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B21" t="str">
            <v>шт</v>
          </cell>
          <cell r="C21">
            <v>209</v>
          </cell>
          <cell r="D21">
            <v>1</v>
          </cell>
          <cell r="E21">
            <v>166</v>
          </cell>
          <cell r="F21">
            <v>44</v>
          </cell>
          <cell r="G21">
            <v>0</v>
          </cell>
          <cell r="H21">
            <v>0.17</v>
          </cell>
          <cell r="I21">
            <v>0</v>
          </cell>
          <cell r="J21">
            <v>224</v>
          </cell>
          <cell r="K21">
            <v>-58</v>
          </cell>
          <cell r="L21">
            <v>100</v>
          </cell>
          <cell r="M21">
            <v>0</v>
          </cell>
          <cell r="N21">
            <v>100</v>
          </cell>
          <cell r="O21">
            <v>100</v>
          </cell>
          <cell r="P21">
            <v>0</v>
          </cell>
          <cell r="V21">
            <v>33.200000000000003</v>
          </cell>
          <cell r="X21">
            <v>10.361445783132529</v>
          </cell>
          <cell r="Y21">
            <v>1.3253012048192769</v>
          </cell>
          <cell r="AC21">
            <v>0</v>
          </cell>
          <cell r="AD21">
            <v>35.799999999999997</v>
          </cell>
          <cell r="AE21">
            <v>28.6</v>
          </cell>
          <cell r="AF21">
            <v>16</v>
          </cell>
          <cell r="AG21" t="e">
            <v>#N/A</v>
          </cell>
        </row>
        <row r="22">
          <cell r="A22" t="str">
            <v xml:space="preserve"> 055  Колбаса вареная Филейбургская, 0,45 кг, БАВАРУШКА ПОКОМ</v>
          </cell>
          <cell r="B22" t="str">
            <v>шт</v>
          </cell>
          <cell r="C22">
            <v>175</v>
          </cell>
          <cell r="D22">
            <v>384</v>
          </cell>
          <cell r="E22">
            <v>386</v>
          </cell>
          <cell r="F22">
            <v>153</v>
          </cell>
          <cell r="G22">
            <v>0</v>
          </cell>
          <cell r="H22">
            <v>0.45</v>
          </cell>
          <cell r="I22" t="e">
            <v>#N/A</v>
          </cell>
          <cell r="J22">
            <v>380</v>
          </cell>
          <cell r="K22">
            <v>6</v>
          </cell>
          <cell r="L22">
            <v>0</v>
          </cell>
          <cell r="M22">
            <v>40</v>
          </cell>
          <cell r="N22">
            <v>50</v>
          </cell>
          <cell r="O22">
            <v>200</v>
          </cell>
          <cell r="P22">
            <v>150</v>
          </cell>
          <cell r="V22">
            <v>77.2</v>
          </cell>
          <cell r="X22">
            <v>7.6813471502590671</v>
          </cell>
          <cell r="Y22">
            <v>1.9818652849740932</v>
          </cell>
          <cell r="AC22">
            <v>0</v>
          </cell>
          <cell r="AD22">
            <v>65</v>
          </cell>
          <cell r="AE22">
            <v>40</v>
          </cell>
          <cell r="AF22">
            <v>10</v>
          </cell>
          <cell r="AG22" t="str">
            <v>продсент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B23" t="str">
            <v>шт</v>
          </cell>
          <cell r="C23">
            <v>7</v>
          </cell>
          <cell r="D23">
            <v>1</v>
          </cell>
          <cell r="E23">
            <v>0</v>
          </cell>
          <cell r="F23">
            <v>7</v>
          </cell>
          <cell r="G23">
            <v>0</v>
          </cell>
          <cell r="H23">
            <v>0</v>
          </cell>
          <cell r="I23" t="e">
            <v>#N/A</v>
          </cell>
          <cell r="J23">
            <v>523</v>
          </cell>
          <cell r="K23">
            <v>-523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V23">
            <v>0</v>
          </cell>
          <cell r="X23" t="e">
            <v>#DIV/0!</v>
          </cell>
          <cell r="Y23" t="e">
            <v>#DIV/0!</v>
          </cell>
          <cell r="AC23">
            <v>0</v>
          </cell>
          <cell r="AD23">
            <v>77</v>
          </cell>
          <cell r="AE23">
            <v>3</v>
          </cell>
          <cell r="AF23">
            <v>0</v>
          </cell>
          <cell r="AG23" t="str">
            <v>выв зав</v>
          </cell>
        </row>
        <row r="24">
          <cell r="A24" t="str">
            <v xml:space="preserve"> 058  Колбаса Докторская Особая ТМ Особый рецепт,  0,5кг, ПОКОМ</v>
          </cell>
          <cell r="B24" t="str">
            <v>шт</v>
          </cell>
          <cell r="C24">
            <v>169</v>
          </cell>
          <cell r="D24">
            <v>557</v>
          </cell>
          <cell r="E24">
            <v>581</v>
          </cell>
          <cell r="F24">
            <v>9</v>
          </cell>
          <cell r="G24">
            <v>0</v>
          </cell>
          <cell r="H24">
            <v>0.5</v>
          </cell>
          <cell r="I24" t="e">
            <v>#N/A</v>
          </cell>
          <cell r="J24">
            <v>403</v>
          </cell>
          <cell r="K24">
            <v>178</v>
          </cell>
          <cell r="L24">
            <v>100</v>
          </cell>
          <cell r="M24">
            <v>120</v>
          </cell>
          <cell r="N24">
            <v>120</v>
          </cell>
          <cell r="O24">
            <v>300</v>
          </cell>
          <cell r="P24">
            <v>200</v>
          </cell>
          <cell r="V24">
            <v>116.2</v>
          </cell>
          <cell r="W24">
            <v>150</v>
          </cell>
          <cell r="X24">
            <v>8.5972461273666099</v>
          </cell>
          <cell r="Y24">
            <v>7.7452667814113599E-2</v>
          </cell>
          <cell r="AC24">
            <v>0</v>
          </cell>
          <cell r="AD24">
            <v>73.400000000000006</v>
          </cell>
          <cell r="AE24">
            <v>69.2</v>
          </cell>
          <cell r="AF24">
            <v>86</v>
          </cell>
          <cell r="AG24" t="e">
            <v>#N/A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B25" t="str">
            <v>шт</v>
          </cell>
          <cell r="C25">
            <v>137</v>
          </cell>
          <cell r="D25">
            <v>211</v>
          </cell>
          <cell r="E25">
            <v>278</v>
          </cell>
          <cell r="F25">
            <v>57</v>
          </cell>
          <cell r="G25">
            <v>0</v>
          </cell>
          <cell r="H25">
            <v>0.3</v>
          </cell>
          <cell r="I25" t="e">
            <v>#N/A</v>
          </cell>
          <cell r="J25">
            <v>415</v>
          </cell>
          <cell r="K25">
            <v>-137</v>
          </cell>
          <cell r="L25">
            <v>0</v>
          </cell>
          <cell r="M25">
            <v>100</v>
          </cell>
          <cell r="N25">
            <v>60</v>
          </cell>
          <cell r="O25">
            <v>50</v>
          </cell>
          <cell r="P25">
            <v>50</v>
          </cell>
          <cell r="V25">
            <v>55.6</v>
          </cell>
          <cell r="W25">
            <v>50</v>
          </cell>
          <cell r="X25">
            <v>6.6007194244604319</v>
          </cell>
          <cell r="Y25">
            <v>1.025179856115108</v>
          </cell>
          <cell r="AC25">
            <v>0</v>
          </cell>
          <cell r="AD25">
            <v>57.6</v>
          </cell>
          <cell r="AE25">
            <v>50.8</v>
          </cell>
          <cell r="AF25">
            <v>76</v>
          </cell>
          <cell r="AG25">
            <v>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B26" t="str">
            <v>шт</v>
          </cell>
          <cell r="C26">
            <v>145</v>
          </cell>
          <cell r="D26">
            <v>142</v>
          </cell>
          <cell r="E26">
            <v>239</v>
          </cell>
          <cell r="F26">
            <v>38</v>
          </cell>
          <cell r="G26">
            <v>0</v>
          </cell>
          <cell r="H26">
            <v>0</v>
          </cell>
          <cell r="I26" t="e">
            <v>#N/A</v>
          </cell>
          <cell r="J26">
            <v>410</v>
          </cell>
          <cell r="K26">
            <v>-171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V26">
            <v>47.8</v>
          </cell>
          <cell r="X26">
            <v>0.79497907949790803</v>
          </cell>
          <cell r="Y26">
            <v>0.79497907949790803</v>
          </cell>
          <cell r="AC26">
            <v>0</v>
          </cell>
          <cell r="AD26">
            <v>57.4</v>
          </cell>
          <cell r="AE26">
            <v>44</v>
          </cell>
          <cell r="AF26">
            <v>23</v>
          </cell>
          <cell r="AG26" t="str">
            <v>выв зав</v>
          </cell>
        </row>
        <row r="27">
          <cell r="A27" t="str">
            <v xml:space="preserve"> 068  Колбаса Особая ТМ Особый рецепт, 0,5 кг, ПОКОМ</v>
          </cell>
          <cell r="B27" t="str">
            <v>шт</v>
          </cell>
          <cell r="C27">
            <v>86</v>
          </cell>
          <cell r="D27">
            <v>4</v>
          </cell>
          <cell r="E27">
            <v>75</v>
          </cell>
          <cell r="F27">
            <v>10</v>
          </cell>
          <cell r="G27">
            <v>0</v>
          </cell>
          <cell r="H27">
            <v>0.5</v>
          </cell>
          <cell r="I27" t="e">
            <v>#N/A</v>
          </cell>
          <cell r="J27">
            <v>125</v>
          </cell>
          <cell r="K27">
            <v>-50</v>
          </cell>
          <cell r="L27">
            <v>40</v>
          </cell>
          <cell r="M27">
            <v>40</v>
          </cell>
          <cell r="N27">
            <v>0</v>
          </cell>
          <cell r="O27">
            <v>30</v>
          </cell>
          <cell r="P27">
            <v>0</v>
          </cell>
          <cell r="V27">
            <v>15</v>
          </cell>
          <cell r="X27">
            <v>8</v>
          </cell>
          <cell r="Y27">
            <v>0.66666666666666663</v>
          </cell>
          <cell r="AC27">
            <v>0</v>
          </cell>
          <cell r="AD27">
            <v>18.8</v>
          </cell>
          <cell r="AE27">
            <v>15.8</v>
          </cell>
          <cell r="AF27">
            <v>11</v>
          </cell>
          <cell r="AG27">
            <v>0</v>
          </cell>
        </row>
        <row r="28">
          <cell r="A28" t="str">
            <v xml:space="preserve"> 079  Колбаса Сервелат Кремлевский,  0.35 кг, ПОКОМ</v>
          </cell>
          <cell r="B28" t="str">
            <v>шт</v>
          </cell>
          <cell r="C28">
            <v>33</v>
          </cell>
          <cell r="D28">
            <v>66</v>
          </cell>
          <cell r="E28">
            <v>61</v>
          </cell>
          <cell r="F28">
            <v>31</v>
          </cell>
          <cell r="G28">
            <v>0</v>
          </cell>
          <cell r="H28">
            <v>0.35</v>
          </cell>
          <cell r="I28" t="e">
            <v>#N/A</v>
          </cell>
          <cell r="J28">
            <v>176</v>
          </cell>
          <cell r="K28">
            <v>-115</v>
          </cell>
          <cell r="L28">
            <v>0</v>
          </cell>
          <cell r="M28">
            <v>0</v>
          </cell>
          <cell r="N28">
            <v>0</v>
          </cell>
          <cell r="O28">
            <v>50</v>
          </cell>
          <cell r="P28">
            <v>30</v>
          </cell>
          <cell r="V28">
            <v>12.2</v>
          </cell>
          <cell r="X28">
            <v>9.0983606557377055</v>
          </cell>
          <cell r="Y28">
            <v>2.540983606557377</v>
          </cell>
          <cell r="AC28">
            <v>0</v>
          </cell>
          <cell r="AD28">
            <v>17.399999999999999</v>
          </cell>
          <cell r="AE28">
            <v>9.6</v>
          </cell>
          <cell r="AF28">
            <v>8</v>
          </cell>
          <cell r="AG28" t="e">
            <v>#N/A</v>
          </cell>
        </row>
        <row r="29">
          <cell r="A29" t="str">
            <v xml:space="preserve"> 083  Колбаса Швейцарская 0,17 кг., ШТ., сырокопченая   ПОКОМ</v>
          </cell>
          <cell r="B29" t="str">
            <v>шт</v>
          </cell>
          <cell r="C29">
            <v>1683</v>
          </cell>
          <cell r="D29">
            <v>672</v>
          </cell>
          <cell r="E29">
            <v>1418</v>
          </cell>
          <cell r="F29">
            <v>790</v>
          </cell>
          <cell r="G29">
            <v>0</v>
          </cell>
          <cell r="H29">
            <v>0.17</v>
          </cell>
          <cell r="I29" t="e">
            <v>#N/A</v>
          </cell>
          <cell r="J29">
            <v>1559</v>
          </cell>
          <cell r="K29">
            <v>-141</v>
          </cell>
          <cell r="L29">
            <v>0</v>
          </cell>
          <cell r="M29">
            <v>500</v>
          </cell>
          <cell r="N29">
            <v>1200</v>
          </cell>
          <cell r="O29">
            <v>0</v>
          </cell>
          <cell r="P29">
            <v>0</v>
          </cell>
          <cell r="V29">
            <v>283.60000000000002</v>
          </cell>
          <cell r="X29">
            <v>8.7799717912552886</v>
          </cell>
          <cell r="Y29">
            <v>2.7856135401974611</v>
          </cell>
          <cell r="AC29">
            <v>0</v>
          </cell>
          <cell r="AD29">
            <v>288</v>
          </cell>
          <cell r="AE29">
            <v>281.60000000000002</v>
          </cell>
          <cell r="AF29">
            <v>192</v>
          </cell>
          <cell r="AG29">
            <v>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B30" t="str">
            <v>шт</v>
          </cell>
          <cell r="C30">
            <v>1020</v>
          </cell>
          <cell r="D30">
            <v>1296</v>
          </cell>
          <cell r="E30">
            <v>2106</v>
          </cell>
          <cell r="F30">
            <v>129</v>
          </cell>
          <cell r="G30" t="str">
            <v>н</v>
          </cell>
          <cell r="H30">
            <v>0.28000000000000003</v>
          </cell>
          <cell r="I30" t="e">
            <v>#N/A</v>
          </cell>
          <cell r="J30">
            <v>3773</v>
          </cell>
          <cell r="K30">
            <v>-1667</v>
          </cell>
          <cell r="L30">
            <v>700</v>
          </cell>
          <cell r="M30">
            <v>1000</v>
          </cell>
          <cell r="N30">
            <v>1500</v>
          </cell>
          <cell r="O30">
            <v>1700</v>
          </cell>
          <cell r="P30">
            <v>700</v>
          </cell>
          <cell r="V30">
            <v>421.2</v>
          </cell>
          <cell r="X30">
            <v>13.601614434947768</v>
          </cell>
          <cell r="Y30">
            <v>0.30626780626780625</v>
          </cell>
          <cell r="AC30">
            <v>0</v>
          </cell>
          <cell r="AD30">
            <v>788.8</v>
          </cell>
          <cell r="AE30">
            <v>720.6</v>
          </cell>
          <cell r="AF30">
            <v>9</v>
          </cell>
          <cell r="AG30">
            <v>1000</v>
          </cell>
        </row>
        <row r="31">
          <cell r="A31" t="str">
            <v xml:space="preserve"> 091  Сардельки Баварские, МГС 0.38кг, ТМ Стародворье  ПОКОМ</v>
          </cell>
          <cell r="B31" t="str">
            <v>шт</v>
          </cell>
          <cell r="C31">
            <v>94</v>
          </cell>
          <cell r="D31">
            <v>263</v>
          </cell>
          <cell r="E31">
            <v>295</v>
          </cell>
          <cell r="F31">
            <v>49</v>
          </cell>
          <cell r="G31">
            <v>0</v>
          </cell>
          <cell r="H31">
            <v>0.38</v>
          </cell>
          <cell r="I31" t="e">
            <v>#N/A</v>
          </cell>
          <cell r="J31">
            <v>404</v>
          </cell>
          <cell r="K31">
            <v>-109</v>
          </cell>
          <cell r="L31">
            <v>150</v>
          </cell>
          <cell r="M31">
            <v>80</v>
          </cell>
          <cell r="N31">
            <v>70</v>
          </cell>
          <cell r="O31">
            <v>0</v>
          </cell>
          <cell r="P31">
            <v>80</v>
          </cell>
          <cell r="V31">
            <v>59</v>
          </cell>
          <cell r="X31">
            <v>7.2711864406779663</v>
          </cell>
          <cell r="Y31">
            <v>0.83050847457627119</v>
          </cell>
          <cell r="AC31">
            <v>0</v>
          </cell>
          <cell r="AD31">
            <v>76</v>
          </cell>
          <cell r="AE31">
            <v>68.8</v>
          </cell>
          <cell r="AF31">
            <v>68</v>
          </cell>
          <cell r="AG31" t="e">
            <v>#N/A</v>
          </cell>
        </row>
        <row r="32">
          <cell r="A32" t="str">
            <v xml:space="preserve"> 092  Сосиски Баварские с сыром,  0.42кг,ПОКОМ</v>
          </cell>
          <cell r="B32" t="str">
            <v>шт</v>
          </cell>
          <cell r="C32">
            <v>352</v>
          </cell>
          <cell r="D32">
            <v>5196</v>
          </cell>
          <cell r="E32">
            <v>5080</v>
          </cell>
          <cell r="F32">
            <v>413</v>
          </cell>
          <cell r="G32" t="str">
            <v>н</v>
          </cell>
          <cell r="H32">
            <v>0.42</v>
          </cell>
          <cell r="I32" t="e">
            <v>#N/A</v>
          </cell>
          <cell r="J32">
            <v>7437</v>
          </cell>
          <cell r="K32">
            <v>-2357</v>
          </cell>
          <cell r="L32">
            <v>1200</v>
          </cell>
          <cell r="M32">
            <v>500</v>
          </cell>
          <cell r="N32">
            <v>800</v>
          </cell>
          <cell r="O32">
            <v>1400</v>
          </cell>
          <cell r="P32">
            <v>1200</v>
          </cell>
          <cell r="V32">
            <v>452</v>
          </cell>
          <cell r="W32">
            <v>300</v>
          </cell>
          <cell r="X32">
            <v>12.860619469026549</v>
          </cell>
          <cell r="Y32">
            <v>0.91371681415929207</v>
          </cell>
          <cell r="AC32">
            <v>2820</v>
          </cell>
          <cell r="AD32">
            <v>552.79999999999995</v>
          </cell>
          <cell r="AE32">
            <v>522.20000000000005</v>
          </cell>
          <cell r="AF32">
            <v>702</v>
          </cell>
          <cell r="AG32" t="str">
            <v>оконч</v>
          </cell>
        </row>
        <row r="33">
          <cell r="A33" t="str">
            <v xml:space="preserve"> 096  Сосиски Баварские,  0.42кг,ПОКОМ</v>
          </cell>
          <cell r="B33" t="str">
            <v>шт</v>
          </cell>
          <cell r="C33">
            <v>1776</v>
          </cell>
          <cell r="D33">
            <v>23054</v>
          </cell>
          <cell r="E33">
            <v>11604</v>
          </cell>
          <cell r="F33">
            <v>1667</v>
          </cell>
          <cell r="G33" t="str">
            <v>н</v>
          </cell>
          <cell r="H33">
            <v>0.42</v>
          </cell>
          <cell r="I33" t="e">
            <v>#N/A</v>
          </cell>
          <cell r="J33">
            <v>10451</v>
          </cell>
          <cell r="K33">
            <v>1153</v>
          </cell>
          <cell r="L33">
            <v>2100</v>
          </cell>
          <cell r="M33">
            <v>1000</v>
          </cell>
          <cell r="N33">
            <v>2000</v>
          </cell>
          <cell r="O33">
            <v>1800</v>
          </cell>
          <cell r="P33">
            <v>2900</v>
          </cell>
          <cell r="V33">
            <v>1720.8</v>
          </cell>
          <cell r="X33">
            <v>6.6637610413761044</v>
          </cell>
          <cell r="Y33">
            <v>0.96873547187354725</v>
          </cell>
          <cell r="AC33">
            <v>3000</v>
          </cell>
          <cell r="AD33">
            <v>1490.8</v>
          </cell>
          <cell r="AE33">
            <v>1498.4</v>
          </cell>
          <cell r="AF33">
            <v>1431</v>
          </cell>
          <cell r="AG33" t="str">
            <v>аксент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B34" t="str">
            <v>шт</v>
          </cell>
          <cell r="C34">
            <v>231</v>
          </cell>
          <cell r="D34">
            <v>927</v>
          </cell>
          <cell r="E34">
            <v>989</v>
          </cell>
          <cell r="F34">
            <v>102</v>
          </cell>
          <cell r="G34">
            <v>0</v>
          </cell>
          <cell r="H34">
            <v>0.35</v>
          </cell>
          <cell r="I34" t="e">
            <v>#N/A</v>
          </cell>
          <cell r="J34">
            <v>2360</v>
          </cell>
          <cell r="K34">
            <v>-1371</v>
          </cell>
          <cell r="L34">
            <v>300</v>
          </cell>
          <cell r="M34">
            <v>500</v>
          </cell>
          <cell r="N34">
            <v>500</v>
          </cell>
          <cell r="O34">
            <v>400</v>
          </cell>
          <cell r="P34">
            <v>400</v>
          </cell>
          <cell r="V34">
            <v>197.8</v>
          </cell>
          <cell r="X34">
            <v>11.132457027300303</v>
          </cell>
          <cell r="Y34">
            <v>0.51567239635995954</v>
          </cell>
          <cell r="AC34">
            <v>0</v>
          </cell>
          <cell r="AD34">
            <v>242.4</v>
          </cell>
          <cell r="AE34">
            <v>295.60000000000002</v>
          </cell>
          <cell r="AF34">
            <v>265</v>
          </cell>
          <cell r="AG34" t="str">
            <v>продсент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B35" t="str">
            <v>шт</v>
          </cell>
          <cell r="C35">
            <v>266</v>
          </cell>
          <cell r="D35">
            <v>1549</v>
          </cell>
          <cell r="E35">
            <v>321</v>
          </cell>
          <cell r="F35">
            <v>33</v>
          </cell>
          <cell r="G35">
            <v>0</v>
          </cell>
          <cell r="H35">
            <v>0.35</v>
          </cell>
          <cell r="I35" t="e">
            <v>#N/A</v>
          </cell>
          <cell r="J35">
            <v>421</v>
          </cell>
          <cell r="K35">
            <v>-100</v>
          </cell>
          <cell r="L35">
            <v>50</v>
          </cell>
          <cell r="M35">
            <v>100</v>
          </cell>
          <cell r="N35">
            <v>80</v>
          </cell>
          <cell r="O35">
            <v>150</v>
          </cell>
          <cell r="P35">
            <v>70</v>
          </cell>
          <cell r="V35">
            <v>64.2</v>
          </cell>
          <cell r="X35">
            <v>7.5233644859813085</v>
          </cell>
          <cell r="Y35">
            <v>0.51401869158878499</v>
          </cell>
          <cell r="AC35">
            <v>0</v>
          </cell>
          <cell r="AD35">
            <v>64.8</v>
          </cell>
          <cell r="AE35">
            <v>56.4</v>
          </cell>
          <cell r="AF35">
            <v>42</v>
          </cell>
          <cell r="AG35">
            <v>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C36">
            <v>264</v>
          </cell>
          <cell r="D36">
            <v>509</v>
          </cell>
          <cell r="E36">
            <v>597</v>
          </cell>
          <cell r="F36">
            <v>124</v>
          </cell>
          <cell r="G36">
            <v>0</v>
          </cell>
          <cell r="H36">
            <v>0.35</v>
          </cell>
          <cell r="I36" t="e">
            <v>#N/A</v>
          </cell>
          <cell r="J36">
            <v>1377</v>
          </cell>
          <cell r="K36">
            <v>-780</v>
          </cell>
          <cell r="L36">
            <v>200</v>
          </cell>
          <cell r="M36">
            <v>100</v>
          </cell>
          <cell r="N36">
            <v>200</v>
          </cell>
          <cell r="O36">
            <v>300</v>
          </cell>
          <cell r="P36">
            <v>200</v>
          </cell>
          <cell r="V36">
            <v>119.4</v>
          </cell>
          <cell r="W36">
            <v>100</v>
          </cell>
          <cell r="X36">
            <v>10.251256281407034</v>
          </cell>
          <cell r="Y36">
            <v>1.0385259631490786</v>
          </cell>
          <cell r="AC36">
            <v>0</v>
          </cell>
          <cell r="AD36">
            <v>150.4</v>
          </cell>
          <cell r="AE36">
            <v>137.80000000000001</v>
          </cell>
          <cell r="AF36">
            <v>163</v>
          </cell>
          <cell r="AG36">
            <v>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B37" t="str">
            <v>шт</v>
          </cell>
          <cell r="C37">
            <v>502</v>
          </cell>
          <cell r="D37">
            <v>879</v>
          </cell>
          <cell r="E37">
            <v>1064</v>
          </cell>
          <cell r="F37">
            <v>250</v>
          </cell>
          <cell r="G37">
            <v>0</v>
          </cell>
          <cell r="H37">
            <v>0.35</v>
          </cell>
          <cell r="I37" t="e">
            <v>#N/A</v>
          </cell>
          <cell r="J37">
            <v>1792</v>
          </cell>
          <cell r="K37">
            <v>-728</v>
          </cell>
          <cell r="L37">
            <v>100</v>
          </cell>
          <cell r="M37">
            <v>400</v>
          </cell>
          <cell r="N37">
            <v>300</v>
          </cell>
          <cell r="O37">
            <v>400</v>
          </cell>
          <cell r="P37">
            <v>400</v>
          </cell>
          <cell r="V37">
            <v>212.8</v>
          </cell>
          <cell r="X37">
            <v>8.6936090225563909</v>
          </cell>
          <cell r="Y37">
            <v>1.1748120300751879</v>
          </cell>
          <cell r="AC37">
            <v>0</v>
          </cell>
          <cell r="AD37">
            <v>259</v>
          </cell>
          <cell r="AE37">
            <v>233.6</v>
          </cell>
          <cell r="AF37">
            <v>186</v>
          </cell>
          <cell r="AG37" t="str">
            <v>продсент</v>
          </cell>
        </row>
        <row r="38">
          <cell r="A38" t="str">
            <v xml:space="preserve"> 200  Ветчина Дугушка ТМ Стародворье, вектор в/у    ПОКОМ</v>
          </cell>
          <cell r="B38" t="str">
            <v>кг</v>
          </cell>
          <cell r="C38">
            <v>211.64599999999999</v>
          </cell>
          <cell r="D38">
            <v>304.88400000000001</v>
          </cell>
          <cell r="E38">
            <v>290.28500000000003</v>
          </cell>
          <cell r="F38">
            <v>222.74700000000001</v>
          </cell>
          <cell r="G38">
            <v>0</v>
          </cell>
          <cell r="H38">
            <v>1</v>
          </cell>
          <cell r="I38" t="e">
            <v>#N/A</v>
          </cell>
          <cell r="J38">
            <v>633.42600000000004</v>
          </cell>
          <cell r="K38">
            <v>-343.14100000000002</v>
          </cell>
          <cell r="L38">
            <v>50</v>
          </cell>
          <cell r="M38">
            <v>100</v>
          </cell>
          <cell r="N38">
            <v>100</v>
          </cell>
          <cell r="O38">
            <v>150</v>
          </cell>
          <cell r="P38">
            <v>100</v>
          </cell>
          <cell r="V38">
            <v>58.057000000000002</v>
          </cell>
          <cell r="X38">
            <v>12.448920888092736</v>
          </cell>
          <cell r="Y38">
            <v>3.8366949721825105</v>
          </cell>
          <cell r="AC38">
            <v>0</v>
          </cell>
          <cell r="AD38">
            <v>98.372</v>
          </cell>
          <cell r="AE38">
            <v>77.032000000000011</v>
          </cell>
          <cell r="AF38">
            <v>90.18</v>
          </cell>
          <cell r="AG38" t="e">
            <v>#N/A</v>
          </cell>
        </row>
        <row r="39">
          <cell r="A39" t="str">
            <v xml:space="preserve"> 201  Ветчина Нежная ТМ Особый рецепт, (2,5кг), ПОКОМ</v>
          </cell>
          <cell r="B39" t="str">
            <v>кг</v>
          </cell>
          <cell r="C39">
            <v>1489.0619999999999</v>
          </cell>
          <cell r="D39">
            <v>4918.107</v>
          </cell>
          <cell r="E39">
            <v>5381.7030000000004</v>
          </cell>
          <cell r="F39">
            <v>886.48800000000006</v>
          </cell>
          <cell r="G39">
            <v>0</v>
          </cell>
          <cell r="H39">
            <v>1</v>
          </cell>
          <cell r="I39" t="e">
            <v>#N/A</v>
          </cell>
          <cell r="J39">
            <v>5465.2640000000001</v>
          </cell>
          <cell r="K39">
            <v>-83.560999999999694</v>
          </cell>
          <cell r="L39">
            <v>1800</v>
          </cell>
          <cell r="M39">
            <v>1000</v>
          </cell>
          <cell r="N39">
            <v>1400</v>
          </cell>
          <cell r="O39">
            <v>500</v>
          </cell>
          <cell r="P39">
            <v>1200</v>
          </cell>
          <cell r="V39">
            <v>1076.3406</v>
          </cell>
          <cell r="W39">
            <v>200</v>
          </cell>
          <cell r="X39">
            <v>6.4909639197852433</v>
          </cell>
          <cell r="Y39">
            <v>0.82361289725575715</v>
          </cell>
          <cell r="AC39">
            <v>0</v>
          </cell>
          <cell r="AD39">
            <v>1177.1812</v>
          </cell>
          <cell r="AE39">
            <v>1113.0152</v>
          </cell>
          <cell r="AF39">
            <v>988.18100000000004</v>
          </cell>
          <cell r="AG39" t="str">
            <v>оконч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B40" t="str">
            <v>кг</v>
          </cell>
          <cell r="C40">
            <v>265.58499999999998</v>
          </cell>
          <cell r="D40">
            <v>215.95</v>
          </cell>
          <cell r="E40">
            <v>227.89</v>
          </cell>
          <cell r="F40">
            <v>240.52699999999999</v>
          </cell>
          <cell r="G40">
            <v>0</v>
          </cell>
          <cell r="H40">
            <v>1</v>
          </cell>
          <cell r="I40" t="e">
            <v>#N/A</v>
          </cell>
          <cell r="J40">
            <v>375.71800000000002</v>
          </cell>
          <cell r="K40">
            <v>-147.82800000000003</v>
          </cell>
          <cell r="L40">
            <v>60</v>
          </cell>
          <cell r="M40">
            <v>0</v>
          </cell>
          <cell r="N40">
            <v>0</v>
          </cell>
          <cell r="O40">
            <v>50</v>
          </cell>
          <cell r="P40">
            <v>50</v>
          </cell>
          <cell r="V40">
            <v>45.577999999999996</v>
          </cell>
          <cell r="X40">
            <v>8.7877265347316698</v>
          </cell>
          <cell r="Y40">
            <v>5.2772609592347184</v>
          </cell>
          <cell r="AC40">
            <v>0</v>
          </cell>
          <cell r="AD40">
            <v>92.205200000000005</v>
          </cell>
          <cell r="AE40">
            <v>49.3962</v>
          </cell>
          <cell r="AF40">
            <v>5.2770000000000001</v>
          </cell>
          <cell r="AG40">
            <v>0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B41" t="str">
            <v>кг</v>
          </cell>
          <cell r="C41">
            <v>217.13900000000001</v>
          </cell>
          <cell r="D41">
            <v>592.18600000000004</v>
          </cell>
          <cell r="E41">
            <v>786.85199999999998</v>
          </cell>
          <cell r="F41">
            <v>9.3800000000000008</v>
          </cell>
          <cell r="G41">
            <v>0</v>
          </cell>
          <cell r="H41">
            <v>1</v>
          </cell>
          <cell r="I41" t="e">
            <v>#N/A</v>
          </cell>
          <cell r="J41">
            <v>829.55700000000002</v>
          </cell>
          <cell r="K41">
            <v>-42.705000000000041</v>
          </cell>
          <cell r="L41">
            <v>240</v>
          </cell>
          <cell r="M41">
            <v>150</v>
          </cell>
          <cell r="N41">
            <v>150</v>
          </cell>
          <cell r="O41">
            <v>350</v>
          </cell>
          <cell r="P41">
            <v>250</v>
          </cell>
          <cell r="V41">
            <v>157.37039999999999</v>
          </cell>
          <cell r="X41">
            <v>7.3036606629963465</v>
          </cell>
          <cell r="Y41">
            <v>5.9604601627752114E-2</v>
          </cell>
          <cell r="AC41">
            <v>0</v>
          </cell>
          <cell r="AD41">
            <v>148.9066</v>
          </cell>
          <cell r="AE41">
            <v>137.82040000000001</v>
          </cell>
          <cell r="AF41">
            <v>80.921000000000006</v>
          </cell>
          <cell r="AG41">
            <v>0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B42" t="str">
            <v>кг</v>
          </cell>
          <cell r="C42">
            <v>221.464</v>
          </cell>
          <cell r="D42">
            <v>144.66800000000001</v>
          </cell>
          <cell r="E42">
            <v>227.178</v>
          </cell>
          <cell r="F42">
            <v>114.508</v>
          </cell>
          <cell r="G42">
            <v>0</v>
          </cell>
          <cell r="H42">
            <v>1</v>
          </cell>
          <cell r="I42" t="e">
            <v>#N/A</v>
          </cell>
          <cell r="J42">
            <v>343.31299999999999</v>
          </cell>
          <cell r="K42">
            <v>-116.13499999999999</v>
          </cell>
          <cell r="L42">
            <v>0</v>
          </cell>
          <cell r="M42">
            <v>60</v>
          </cell>
          <cell r="N42">
            <v>50</v>
          </cell>
          <cell r="O42">
            <v>100</v>
          </cell>
          <cell r="P42">
            <v>70</v>
          </cell>
          <cell r="V42">
            <v>45.435600000000001</v>
          </cell>
          <cell r="X42">
            <v>8.6827949889513949</v>
          </cell>
          <cell r="Y42">
            <v>2.5202264303761805</v>
          </cell>
          <cell r="AC42">
            <v>0</v>
          </cell>
          <cell r="AD42">
            <v>61.374600000000001</v>
          </cell>
          <cell r="AE42">
            <v>44.743200000000002</v>
          </cell>
          <cell r="AF42">
            <v>9.7319999999999993</v>
          </cell>
          <cell r="AG42" t="str">
            <v>косяк ш</v>
          </cell>
        </row>
        <row r="43">
          <cell r="A43" t="str">
            <v xml:space="preserve"> 219  Колбаса Докторская Особая ТМ Особый рецепт, ВЕС  ПОКОМ</v>
          </cell>
          <cell r="B43" t="str">
            <v>кг</v>
          </cell>
          <cell r="C43">
            <v>3232.8139999999999</v>
          </cell>
          <cell r="D43">
            <v>12871.945</v>
          </cell>
          <cell r="E43">
            <v>10180.823</v>
          </cell>
          <cell r="F43">
            <v>5690.4210000000003</v>
          </cell>
          <cell r="G43">
            <v>0</v>
          </cell>
          <cell r="H43">
            <v>1</v>
          </cell>
          <cell r="I43" t="e">
            <v>#N/A</v>
          </cell>
          <cell r="J43">
            <v>10168.471</v>
          </cell>
          <cell r="K43">
            <v>12.352000000000771</v>
          </cell>
          <cell r="L43">
            <v>1500</v>
          </cell>
          <cell r="M43">
            <v>1900</v>
          </cell>
          <cell r="N43">
            <v>2100</v>
          </cell>
          <cell r="O43">
            <v>0</v>
          </cell>
          <cell r="P43">
            <v>1600</v>
          </cell>
          <cell r="V43">
            <v>2036.1646000000001</v>
          </cell>
          <cell r="W43">
            <v>400</v>
          </cell>
          <cell r="X43">
            <v>6.4780720576322759</v>
          </cell>
          <cell r="Y43">
            <v>2.7946763243010904</v>
          </cell>
          <cell r="AC43">
            <v>0</v>
          </cell>
          <cell r="AD43">
            <v>2529.0342000000001</v>
          </cell>
          <cell r="AE43">
            <v>2332.8027999999999</v>
          </cell>
          <cell r="AF43">
            <v>2023.1759999999999</v>
          </cell>
          <cell r="AG43" t="str">
            <v>оконч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B44" t="str">
            <v>кг</v>
          </cell>
          <cell r="C44">
            <v>196.27799999999999</v>
          </cell>
          <cell r="D44">
            <v>281.32799999999997</v>
          </cell>
          <cell r="E44">
            <v>273.029</v>
          </cell>
          <cell r="F44">
            <v>201.24</v>
          </cell>
          <cell r="G44" t="str">
            <v>н</v>
          </cell>
          <cell r="H44">
            <v>1</v>
          </cell>
          <cell r="I44" t="e">
            <v>#N/A</v>
          </cell>
          <cell r="J44">
            <v>274.327</v>
          </cell>
          <cell r="K44">
            <v>-1.2980000000000018</v>
          </cell>
          <cell r="L44">
            <v>120</v>
          </cell>
          <cell r="M44">
            <v>0</v>
          </cell>
          <cell r="N44">
            <v>40</v>
          </cell>
          <cell r="O44">
            <v>0</v>
          </cell>
          <cell r="P44">
            <v>70</v>
          </cell>
          <cell r="V44">
            <v>54.605800000000002</v>
          </cell>
          <cell r="X44">
            <v>7.8973295876994749</v>
          </cell>
          <cell r="Y44">
            <v>3.6853228045372468</v>
          </cell>
          <cell r="AC44">
            <v>0</v>
          </cell>
          <cell r="AD44">
            <v>93.029399999999995</v>
          </cell>
          <cell r="AE44">
            <v>68.263800000000003</v>
          </cell>
          <cell r="AF44">
            <v>24.286999999999999</v>
          </cell>
          <cell r="AG44">
            <v>0</v>
          </cell>
        </row>
        <row r="45">
          <cell r="A45" t="str">
            <v xml:space="preserve"> 225  Колбаса Дугушка со шпиком, ВЕС, ТМ Стародворье   ПОКОМ</v>
          </cell>
          <cell r="B45" t="str">
            <v>кг</v>
          </cell>
          <cell r="C45">
            <v>32.442</v>
          </cell>
          <cell r="D45">
            <v>21.957999999999998</v>
          </cell>
          <cell r="E45">
            <v>29.745000000000001</v>
          </cell>
          <cell r="F45">
            <v>24.655000000000001</v>
          </cell>
          <cell r="G45">
            <v>0</v>
          </cell>
          <cell r="H45">
            <v>1</v>
          </cell>
          <cell r="I45" t="e">
            <v>#N/A</v>
          </cell>
          <cell r="J45">
            <v>123.11799999999999</v>
          </cell>
          <cell r="K45">
            <v>-93.37299999999999</v>
          </cell>
          <cell r="L45">
            <v>50</v>
          </cell>
          <cell r="M45">
            <v>20</v>
          </cell>
          <cell r="N45">
            <v>20</v>
          </cell>
          <cell r="O45">
            <v>0</v>
          </cell>
          <cell r="P45">
            <v>0</v>
          </cell>
          <cell r="V45">
            <v>5.9489999999999998</v>
          </cell>
          <cell r="X45">
            <v>19.272987056648176</v>
          </cell>
          <cell r="Y45">
            <v>4.1443940158009749</v>
          </cell>
          <cell r="AC45">
            <v>0</v>
          </cell>
          <cell r="AD45">
            <v>10.900600000000001</v>
          </cell>
          <cell r="AE45">
            <v>14.6934</v>
          </cell>
          <cell r="AF45">
            <v>17.507000000000001</v>
          </cell>
          <cell r="AG45">
            <v>0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B46" t="str">
            <v>кг</v>
          </cell>
          <cell r="C46">
            <v>1.9239999999999999</v>
          </cell>
          <cell r="E46">
            <v>1.1519999999999999</v>
          </cell>
          <cell r="F46">
            <v>0.77200000000000002</v>
          </cell>
          <cell r="G46" t="e">
            <v>#N/A</v>
          </cell>
          <cell r="H46">
            <v>0</v>
          </cell>
          <cell r="I46" t="e">
            <v>#N/A</v>
          </cell>
          <cell r="J46">
            <v>1.3</v>
          </cell>
          <cell r="K46">
            <v>-0.14800000000000013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V46">
            <v>0.23039999999999999</v>
          </cell>
          <cell r="X46">
            <v>3.3506944444444446</v>
          </cell>
          <cell r="Y46">
            <v>3.3506944444444446</v>
          </cell>
          <cell r="AC46">
            <v>0</v>
          </cell>
          <cell r="AD46">
            <v>7.4399999999999994E-2</v>
          </cell>
          <cell r="AE46">
            <v>0.153</v>
          </cell>
          <cell r="AF46">
            <v>0</v>
          </cell>
          <cell r="AG46" t="e">
            <v>#N/A</v>
          </cell>
        </row>
        <row r="47">
          <cell r="A47" t="str">
            <v xml:space="preserve"> 229  Колбаса Молочная Дугушка, в/у, ВЕС, ТМ Стародворье   ПОКОМ</v>
          </cell>
          <cell r="B47" t="str">
            <v>кг</v>
          </cell>
          <cell r="C47">
            <v>148.17699999999999</v>
          </cell>
          <cell r="D47">
            <v>592.23299999999995</v>
          </cell>
          <cell r="E47">
            <v>552.62599999999998</v>
          </cell>
          <cell r="F47">
            <v>176.36199999999999</v>
          </cell>
          <cell r="G47">
            <v>0</v>
          </cell>
          <cell r="H47">
            <v>1</v>
          </cell>
          <cell r="I47" t="e">
            <v>#N/A</v>
          </cell>
          <cell r="J47">
            <v>702.59100000000001</v>
          </cell>
          <cell r="K47">
            <v>-149.96500000000003</v>
          </cell>
          <cell r="L47">
            <v>50</v>
          </cell>
          <cell r="M47">
            <v>100</v>
          </cell>
          <cell r="N47">
            <v>100</v>
          </cell>
          <cell r="O47">
            <v>50</v>
          </cell>
          <cell r="P47">
            <v>100</v>
          </cell>
          <cell r="V47">
            <v>110.5252</v>
          </cell>
          <cell r="W47">
            <v>150</v>
          </cell>
          <cell r="X47">
            <v>6.5719130116932609</v>
          </cell>
          <cell r="Y47">
            <v>1.5956722991679726</v>
          </cell>
          <cell r="AC47">
            <v>0</v>
          </cell>
          <cell r="AD47">
            <v>111.41120000000001</v>
          </cell>
          <cell r="AE47">
            <v>101.3884</v>
          </cell>
          <cell r="AF47">
            <v>135.11699999999999</v>
          </cell>
          <cell r="AG47">
            <v>0</v>
          </cell>
        </row>
        <row r="48">
          <cell r="A48" t="str">
            <v xml:space="preserve"> 230  Колбаса Молочная Особая ТМ Особый рецепт, п/а, ВЕС. ПОКОМ</v>
          </cell>
          <cell r="B48" t="str">
            <v>кг</v>
          </cell>
          <cell r="C48">
            <v>1265.5360000000001</v>
          </cell>
          <cell r="D48">
            <v>7547.6559999999999</v>
          </cell>
          <cell r="E48">
            <v>5609.19</v>
          </cell>
          <cell r="F48">
            <v>3105.0729999999999</v>
          </cell>
          <cell r="G48">
            <v>0</v>
          </cell>
          <cell r="H48">
            <v>1</v>
          </cell>
          <cell r="I48" t="e">
            <v>#N/A</v>
          </cell>
          <cell r="J48">
            <v>5485.0739999999996</v>
          </cell>
          <cell r="K48">
            <v>124.11599999999999</v>
          </cell>
          <cell r="L48">
            <v>1200</v>
          </cell>
          <cell r="M48">
            <v>1400</v>
          </cell>
          <cell r="N48">
            <v>1000</v>
          </cell>
          <cell r="O48">
            <v>700</v>
          </cell>
          <cell r="P48">
            <v>1300</v>
          </cell>
          <cell r="V48">
            <v>1121.838</v>
          </cell>
          <cell r="X48">
            <v>7.7596524631898731</v>
          </cell>
          <cell r="Y48">
            <v>2.76784437681733</v>
          </cell>
          <cell r="AC48">
            <v>0</v>
          </cell>
          <cell r="AD48">
            <v>769.84660000000008</v>
          </cell>
          <cell r="AE48">
            <v>729.55600000000004</v>
          </cell>
          <cell r="AF48">
            <v>884.75</v>
          </cell>
          <cell r="AG48" t="str">
            <v>аксент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B49" t="str">
            <v>кг</v>
          </cell>
          <cell r="C49">
            <v>1360.37</v>
          </cell>
          <cell r="D49">
            <v>4487.9129999999996</v>
          </cell>
          <cell r="E49">
            <v>4685.2939999999999</v>
          </cell>
          <cell r="F49">
            <v>1054.6079999999999</v>
          </cell>
          <cell r="G49">
            <v>0</v>
          </cell>
          <cell r="H49">
            <v>1</v>
          </cell>
          <cell r="I49" t="e">
            <v>#N/A</v>
          </cell>
          <cell r="J49">
            <v>5278.4030000000002</v>
          </cell>
          <cell r="K49">
            <v>-593.10900000000038</v>
          </cell>
          <cell r="L49">
            <v>1900</v>
          </cell>
          <cell r="M49">
            <v>1100</v>
          </cell>
          <cell r="N49">
            <v>1300</v>
          </cell>
          <cell r="O49">
            <v>0</v>
          </cell>
          <cell r="P49">
            <v>500</v>
          </cell>
          <cell r="V49">
            <v>937.05880000000002</v>
          </cell>
          <cell r="W49">
            <v>200</v>
          </cell>
          <cell r="X49">
            <v>6.4612893022294866</v>
          </cell>
          <cell r="Y49">
            <v>1.1254448493520364</v>
          </cell>
          <cell r="AC49">
            <v>0</v>
          </cell>
          <cell r="AD49">
            <v>1110.6834000000001</v>
          </cell>
          <cell r="AE49">
            <v>1123.1312</v>
          </cell>
          <cell r="AF49">
            <v>941.35</v>
          </cell>
          <cell r="AG49" t="str">
            <v>оконч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B50" t="str">
            <v>кг</v>
          </cell>
          <cell r="C50">
            <v>180.048</v>
          </cell>
          <cell r="D50">
            <v>224.881</v>
          </cell>
          <cell r="E50">
            <v>215.34299999999999</v>
          </cell>
          <cell r="F50">
            <v>188.70400000000001</v>
          </cell>
          <cell r="G50">
            <v>0</v>
          </cell>
          <cell r="H50">
            <v>1</v>
          </cell>
          <cell r="I50" t="e">
            <v>#N/A</v>
          </cell>
          <cell r="J50">
            <v>401.75</v>
          </cell>
          <cell r="K50">
            <v>-186.40700000000001</v>
          </cell>
          <cell r="L50">
            <v>50</v>
          </cell>
          <cell r="M50">
            <v>0</v>
          </cell>
          <cell r="N50">
            <v>0</v>
          </cell>
          <cell r="O50">
            <v>50</v>
          </cell>
          <cell r="P50">
            <v>50</v>
          </cell>
          <cell r="V50">
            <v>43.068599999999996</v>
          </cell>
          <cell r="X50">
            <v>7.8642909219245585</v>
          </cell>
          <cell r="Y50">
            <v>4.3814751350171592</v>
          </cell>
          <cell r="AC50">
            <v>0</v>
          </cell>
          <cell r="AD50">
            <v>49.724200000000003</v>
          </cell>
          <cell r="AE50">
            <v>47.399799999999999</v>
          </cell>
          <cell r="AF50">
            <v>72.991</v>
          </cell>
          <cell r="AG50">
            <v>0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B51" t="str">
            <v>кг</v>
          </cell>
          <cell r="C51">
            <v>87.906000000000006</v>
          </cell>
          <cell r="D51">
            <v>386.08699999999999</v>
          </cell>
          <cell r="E51">
            <v>364.73700000000002</v>
          </cell>
          <cell r="F51">
            <v>104.883</v>
          </cell>
          <cell r="G51">
            <v>0</v>
          </cell>
          <cell r="H51">
            <v>1</v>
          </cell>
          <cell r="I51" t="e">
            <v>#N/A</v>
          </cell>
          <cell r="J51">
            <v>443.61399999999998</v>
          </cell>
          <cell r="K51">
            <v>-78.876999999999953</v>
          </cell>
          <cell r="L51">
            <v>50</v>
          </cell>
          <cell r="M51">
            <v>50</v>
          </cell>
          <cell r="N51">
            <v>50</v>
          </cell>
          <cell r="O51">
            <v>70</v>
          </cell>
          <cell r="P51">
            <v>100</v>
          </cell>
          <cell r="V51">
            <v>72.947400000000002</v>
          </cell>
          <cell r="W51">
            <v>80</v>
          </cell>
          <cell r="X51">
            <v>6.921192530508284</v>
          </cell>
          <cell r="Y51">
            <v>1.4377894208703805</v>
          </cell>
          <cell r="AC51">
            <v>0</v>
          </cell>
          <cell r="AD51">
            <v>76.057600000000008</v>
          </cell>
          <cell r="AE51">
            <v>60.123400000000004</v>
          </cell>
          <cell r="AF51">
            <v>74.459999999999994</v>
          </cell>
          <cell r="AG51">
            <v>0</v>
          </cell>
        </row>
        <row r="52">
          <cell r="A52" t="str">
            <v xml:space="preserve"> 240  Колбаса Салями охотничья, ВЕС. ПОКОМ</v>
          </cell>
          <cell r="B52" t="str">
            <v>кг</v>
          </cell>
          <cell r="C52">
            <v>56.377000000000002</v>
          </cell>
          <cell r="D52">
            <v>1.0089999999999999</v>
          </cell>
          <cell r="E52">
            <v>23.291</v>
          </cell>
          <cell r="F52">
            <v>33.085999999999999</v>
          </cell>
          <cell r="G52">
            <v>0</v>
          </cell>
          <cell r="H52">
            <v>1</v>
          </cell>
          <cell r="I52" t="e">
            <v>#N/A</v>
          </cell>
          <cell r="J52">
            <v>29.675000000000001</v>
          </cell>
          <cell r="K52">
            <v>-6.3840000000000003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V52">
            <v>4.6581999999999999</v>
          </cell>
          <cell r="X52">
            <v>7.1027435490103468</v>
          </cell>
          <cell r="Y52">
            <v>7.1027435490103468</v>
          </cell>
          <cell r="AC52">
            <v>0</v>
          </cell>
          <cell r="AD52">
            <v>4.7555999999999994</v>
          </cell>
          <cell r="AE52">
            <v>4.1360000000000001</v>
          </cell>
          <cell r="AF52">
            <v>7.93</v>
          </cell>
          <cell r="AG52" t="e">
            <v>#N/A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B53" t="str">
            <v>кг</v>
          </cell>
          <cell r="C53">
            <v>286.64299999999997</v>
          </cell>
          <cell r="D53">
            <v>390.279</v>
          </cell>
          <cell r="E53">
            <v>462.18099999999998</v>
          </cell>
          <cell r="F53">
            <v>203.54900000000001</v>
          </cell>
          <cell r="G53">
            <v>0</v>
          </cell>
          <cell r="H53">
            <v>1</v>
          </cell>
          <cell r="I53" t="e">
            <v>#N/A</v>
          </cell>
          <cell r="J53">
            <v>704.35500000000002</v>
          </cell>
          <cell r="K53">
            <v>-242.17400000000004</v>
          </cell>
          <cell r="L53">
            <v>200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V53">
            <v>92.436199999999999</v>
          </cell>
          <cell r="X53">
            <v>8.6930120450645951</v>
          </cell>
          <cell r="Y53">
            <v>2.2020485480796483</v>
          </cell>
          <cell r="AC53">
            <v>0</v>
          </cell>
          <cell r="AD53">
            <v>122.473</v>
          </cell>
          <cell r="AE53">
            <v>108.39919999999999</v>
          </cell>
          <cell r="AF53">
            <v>104.04300000000001</v>
          </cell>
          <cell r="AG53">
            <v>0</v>
          </cell>
        </row>
        <row r="54">
          <cell r="A54" t="str">
            <v xml:space="preserve"> 243  Колбаса Сервелат Зернистый, ВЕС.  ПОКОМ</v>
          </cell>
          <cell r="B54" t="str">
            <v>кг</v>
          </cell>
          <cell r="C54">
            <v>76.909000000000006</v>
          </cell>
          <cell r="D54">
            <v>15.259</v>
          </cell>
          <cell r="E54">
            <v>29.376000000000001</v>
          </cell>
          <cell r="F54">
            <v>19.992999999999999</v>
          </cell>
          <cell r="G54" t="str">
            <v>н</v>
          </cell>
          <cell r="H54">
            <v>1</v>
          </cell>
          <cell r="I54" t="e">
            <v>#N/A</v>
          </cell>
          <cell r="J54">
            <v>37.857999999999997</v>
          </cell>
          <cell r="K54">
            <v>-8.4819999999999958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V54">
            <v>5.8752000000000004</v>
          </cell>
          <cell r="W54">
            <v>10</v>
          </cell>
          <cell r="X54">
            <v>5.1050177015250542</v>
          </cell>
          <cell r="Y54">
            <v>3.402947984749455</v>
          </cell>
          <cell r="AC54">
            <v>0</v>
          </cell>
          <cell r="AD54">
            <v>6.5388000000000002</v>
          </cell>
          <cell r="AE54">
            <v>5.6554000000000002</v>
          </cell>
          <cell r="AF54">
            <v>11.911</v>
          </cell>
          <cell r="AG54" t="str">
            <v>???</v>
          </cell>
        </row>
        <row r="55">
          <cell r="A55" t="str">
            <v xml:space="preserve"> 244  Колбаса Сервелат Кремлевский, ВЕС. ПОКОМ</v>
          </cell>
          <cell r="B55" t="str">
            <v>кг</v>
          </cell>
          <cell r="C55">
            <v>8.8249999999999993</v>
          </cell>
          <cell r="E55">
            <v>5.0149999999999997</v>
          </cell>
          <cell r="F55">
            <v>3.81</v>
          </cell>
          <cell r="G55" t="e">
            <v>#N/A</v>
          </cell>
          <cell r="H55">
            <v>0</v>
          </cell>
          <cell r="I55" t="e">
            <v>#N/A</v>
          </cell>
          <cell r="J55">
            <v>5.9</v>
          </cell>
          <cell r="K55">
            <v>-0.88500000000000068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V55">
            <v>1.0029999999999999</v>
          </cell>
          <cell r="X55">
            <v>3.7986041874376872</v>
          </cell>
          <cell r="Y55">
            <v>3.7986041874376872</v>
          </cell>
          <cell r="AC55">
            <v>0</v>
          </cell>
          <cell r="AD55">
            <v>1.5748</v>
          </cell>
          <cell r="AE55">
            <v>0.55479999999999996</v>
          </cell>
          <cell r="AF55">
            <v>0.70499999999999996</v>
          </cell>
          <cell r="AG55" t="e">
            <v>#N/A</v>
          </cell>
        </row>
        <row r="56">
          <cell r="A56" t="str">
            <v xml:space="preserve"> 247  Сардельки Нежные, ВЕС.  ПОКОМ</v>
          </cell>
          <cell r="B56" t="str">
            <v>кг</v>
          </cell>
          <cell r="C56">
            <v>64.352999999999994</v>
          </cell>
          <cell r="D56">
            <v>130.048</v>
          </cell>
          <cell r="E56">
            <v>121.172</v>
          </cell>
          <cell r="F56">
            <v>39.220999999999997</v>
          </cell>
          <cell r="G56">
            <v>0</v>
          </cell>
          <cell r="H56">
            <v>1</v>
          </cell>
          <cell r="I56" t="e">
            <v>#N/A</v>
          </cell>
          <cell r="J56">
            <v>170.05799999999999</v>
          </cell>
          <cell r="K56">
            <v>-48.885999999999996</v>
          </cell>
          <cell r="L56">
            <v>50</v>
          </cell>
          <cell r="M56">
            <v>80</v>
          </cell>
          <cell r="N56">
            <v>60</v>
          </cell>
          <cell r="O56">
            <v>0</v>
          </cell>
          <cell r="P56">
            <v>0</v>
          </cell>
          <cell r="V56">
            <v>24.234400000000001</v>
          </cell>
          <cell r="X56">
            <v>9.4584970125111418</v>
          </cell>
          <cell r="Y56">
            <v>1.6184019410424848</v>
          </cell>
          <cell r="AC56">
            <v>0</v>
          </cell>
          <cell r="AD56">
            <v>29.369999999999997</v>
          </cell>
          <cell r="AE56">
            <v>35.363600000000005</v>
          </cell>
          <cell r="AF56">
            <v>22.565000000000001</v>
          </cell>
          <cell r="AG56">
            <v>0</v>
          </cell>
        </row>
        <row r="57">
          <cell r="A57" t="str">
            <v xml:space="preserve"> 248  Сардельки Сочные ТМ Особый рецепт,   ПОКОМ</v>
          </cell>
          <cell r="B57" t="str">
            <v>кг</v>
          </cell>
          <cell r="C57">
            <v>87.055000000000007</v>
          </cell>
          <cell r="D57">
            <v>260.80399999999997</v>
          </cell>
          <cell r="E57">
            <v>235.36600000000001</v>
          </cell>
          <cell r="F57">
            <v>106.051</v>
          </cell>
          <cell r="G57" t="str">
            <v>н</v>
          </cell>
          <cell r="H57">
            <v>1</v>
          </cell>
          <cell r="I57" t="e">
            <v>#N/A</v>
          </cell>
          <cell r="J57">
            <v>289.69099999999997</v>
          </cell>
          <cell r="K57">
            <v>-54.32499999999996</v>
          </cell>
          <cell r="L57">
            <v>40</v>
          </cell>
          <cell r="M57">
            <v>0</v>
          </cell>
          <cell r="N57">
            <v>30</v>
          </cell>
          <cell r="O57">
            <v>70</v>
          </cell>
          <cell r="P57">
            <v>70</v>
          </cell>
          <cell r="V57">
            <v>47.0732</v>
          </cell>
          <cell r="X57">
            <v>6.7140326130367169</v>
          </cell>
          <cell r="Y57">
            <v>2.2528954904276746</v>
          </cell>
          <cell r="AC57">
            <v>0</v>
          </cell>
          <cell r="AD57">
            <v>62.796400000000006</v>
          </cell>
          <cell r="AE57">
            <v>41.026600000000002</v>
          </cell>
          <cell r="AF57">
            <v>43.747</v>
          </cell>
          <cell r="AG57">
            <v>0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B58" t="str">
            <v>кг</v>
          </cell>
          <cell r="C58">
            <v>399.34699999999998</v>
          </cell>
          <cell r="D58">
            <v>1242.653</v>
          </cell>
          <cell r="E58">
            <v>1439.096</v>
          </cell>
          <cell r="F58">
            <v>124.33</v>
          </cell>
          <cell r="G58">
            <v>0</v>
          </cell>
          <cell r="H58">
            <v>1</v>
          </cell>
          <cell r="I58" t="e">
            <v>#N/A</v>
          </cell>
          <cell r="J58">
            <v>1476.779</v>
          </cell>
          <cell r="K58">
            <v>-37.682999999999993</v>
          </cell>
          <cell r="L58">
            <v>350</v>
          </cell>
          <cell r="M58">
            <v>400</v>
          </cell>
          <cell r="N58">
            <v>400</v>
          </cell>
          <cell r="O58">
            <v>350</v>
          </cell>
          <cell r="P58">
            <v>400</v>
          </cell>
          <cell r="V58">
            <v>287.81920000000002</v>
          </cell>
          <cell r="X58">
            <v>7.0333389850294896</v>
          </cell>
          <cell r="Y58">
            <v>0.43197257166999281</v>
          </cell>
          <cell r="AC58">
            <v>0</v>
          </cell>
          <cell r="AD58">
            <v>277.75920000000002</v>
          </cell>
          <cell r="AE58">
            <v>277.18680000000001</v>
          </cell>
          <cell r="AF58">
            <v>235.62</v>
          </cell>
          <cell r="AG58" t="str">
            <v>аксент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B59" t="str">
            <v>кг</v>
          </cell>
          <cell r="C59">
            <v>56.052</v>
          </cell>
          <cell r="D59">
            <v>34.069000000000003</v>
          </cell>
          <cell r="E59">
            <v>68.753</v>
          </cell>
          <cell r="F59">
            <v>18.745000000000001</v>
          </cell>
          <cell r="G59">
            <v>0</v>
          </cell>
          <cell r="H59">
            <v>1</v>
          </cell>
          <cell r="I59" t="e">
            <v>#N/A</v>
          </cell>
          <cell r="J59">
            <v>86.361000000000004</v>
          </cell>
          <cell r="K59">
            <v>-17.608000000000004</v>
          </cell>
          <cell r="L59">
            <v>30</v>
          </cell>
          <cell r="M59">
            <v>40</v>
          </cell>
          <cell r="N59">
            <v>0</v>
          </cell>
          <cell r="O59">
            <v>0</v>
          </cell>
          <cell r="P59">
            <v>20</v>
          </cell>
          <cell r="V59">
            <v>13.7506</v>
          </cell>
          <cell r="X59">
            <v>7.9083821796867051</v>
          </cell>
          <cell r="Y59">
            <v>1.3632132416040028</v>
          </cell>
          <cell r="AC59">
            <v>0</v>
          </cell>
          <cell r="AD59">
            <v>14.377600000000001</v>
          </cell>
          <cell r="AE59">
            <v>14.494</v>
          </cell>
          <cell r="AF59">
            <v>9.1950000000000003</v>
          </cell>
          <cell r="AG59">
            <v>0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B60" t="str">
            <v>кг</v>
          </cell>
          <cell r="C60">
            <v>306.76499999999999</v>
          </cell>
          <cell r="D60">
            <v>212.79900000000001</v>
          </cell>
          <cell r="E60">
            <v>233.733</v>
          </cell>
          <cell r="F60">
            <v>202.78</v>
          </cell>
          <cell r="G60" t="str">
            <v>н</v>
          </cell>
          <cell r="H60">
            <v>1</v>
          </cell>
          <cell r="I60" t="e">
            <v>#N/A</v>
          </cell>
          <cell r="J60">
            <v>307.60700000000003</v>
          </cell>
          <cell r="K60">
            <v>-73.874000000000024</v>
          </cell>
          <cell r="L60">
            <v>100</v>
          </cell>
          <cell r="M60">
            <v>300</v>
          </cell>
          <cell r="N60">
            <v>120</v>
          </cell>
          <cell r="O60">
            <v>0</v>
          </cell>
          <cell r="P60">
            <v>0</v>
          </cell>
          <cell r="V60">
            <v>46.746600000000001</v>
          </cell>
          <cell r="X60">
            <v>15.461659243666919</v>
          </cell>
          <cell r="Y60">
            <v>4.3378555873582245</v>
          </cell>
          <cell r="AC60">
            <v>0</v>
          </cell>
          <cell r="AD60">
            <v>65.532200000000003</v>
          </cell>
          <cell r="AE60">
            <v>92.161000000000001</v>
          </cell>
          <cell r="AF60">
            <v>5.4550000000000001</v>
          </cell>
          <cell r="AG60" t="str">
            <v>ферат</v>
          </cell>
        </row>
        <row r="61">
          <cell r="A61" t="str">
            <v xml:space="preserve"> 263  Шпикачки Стародворские, ВЕС.  ПОКОМ</v>
          </cell>
          <cell r="B61" t="str">
            <v>кг</v>
          </cell>
          <cell r="C61">
            <v>79.043000000000006</v>
          </cell>
          <cell r="D61">
            <v>72.590999999999994</v>
          </cell>
          <cell r="E61">
            <v>115.95699999999999</v>
          </cell>
          <cell r="F61">
            <v>35.677</v>
          </cell>
          <cell r="G61">
            <v>0</v>
          </cell>
          <cell r="H61">
            <v>1</v>
          </cell>
          <cell r="I61" t="e">
            <v>#N/A</v>
          </cell>
          <cell r="J61">
            <v>149.714</v>
          </cell>
          <cell r="K61">
            <v>-33.757000000000005</v>
          </cell>
          <cell r="L61">
            <v>20</v>
          </cell>
          <cell r="M61">
            <v>30</v>
          </cell>
          <cell r="N61">
            <v>30</v>
          </cell>
          <cell r="O61">
            <v>0</v>
          </cell>
          <cell r="P61">
            <v>30</v>
          </cell>
          <cell r="V61">
            <v>23.191399999999998</v>
          </cell>
          <cell r="X61">
            <v>6.2815095250825737</v>
          </cell>
          <cell r="Y61">
            <v>1.5383719827177318</v>
          </cell>
          <cell r="AC61">
            <v>0</v>
          </cell>
          <cell r="AD61">
            <v>22.0274</v>
          </cell>
          <cell r="AE61">
            <v>22.7134</v>
          </cell>
          <cell r="AF61">
            <v>22.780999999999999</v>
          </cell>
          <cell r="AG61">
            <v>0</v>
          </cell>
        </row>
        <row r="62">
          <cell r="A62" t="str">
            <v xml:space="preserve"> 265  Колбаса Балыкбургская, ВЕС, ТМ Баварушка  ПОКОМ</v>
          </cell>
          <cell r="B62" t="str">
            <v>кг</v>
          </cell>
          <cell r="C62">
            <v>164.72300000000001</v>
          </cell>
          <cell r="D62">
            <v>1849.538</v>
          </cell>
          <cell r="E62">
            <v>357.27100000000002</v>
          </cell>
          <cell r="F62">
            <v>50.084000000000003</v>
          </cell>
          <cell r="G62" t="str">
            <v>н</v>
          </cell>
          <cell r="H62">
            <v>1</v>
          </cell>
          <cell r="I62" t="e">
            <v>#N/A</v>
          </cell>
          <cell r="J62">
            <v>640.68399999999997</v>
          </cell>
          <cell r="K62">
            <v>-283.41299999999995</v>
          </cell>
          <cell r="L62">
            <v>100</v>
          </cell>
          <cell r="M62">
            <v>100</v>
          </cell>
          <cell r="N62">
            <v>100</v>
          </cell>
          <cell r="O62">
            <v>50</v>
          </cell>
          <cell r="P62">
            <v>80</v>
          </cell>
          <cell r="V62">
            <v>71.4542</v>
          </cell>
          <cell r="W62">
            <v>70</v>
          </cell>
          <cell r="X62">
            <v>7.6984138091252863</v>
          </cell>
          <cell r="Y62">
            <v>0.70092450828642683</v>
          </cell>
          <cell r="AC62">
            <v>0</v>
          </cell>
          <cell r="AD62">
            <v>82.551999999999992</v>
          </cell>
          <cell r="AE62">
            <v>62.005600000000001</v>
          </cell>
          <cell r="AF62">
            <v>91.927000000000007</v>
          </cell>
          <cell r="AG62">
            <v>0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B63" t="str">
            <v>кг</v>
          </cell>
          <cell r="C63">
            <v>200.5</v>
          </cell>
          <cell r="D63">
            <v>1577.8530000000001</v>
          </cell>
          <cell r="E63">
            <v>350.428</v>
          </cell>
          <cell r="F63">
            <v>10.856</v>
          </cell>
          <cell r="G63" t="str">
            <v>н</v>
          </cell>
          <cell r="H63">
            <v>1</v>
          </cell>
          <cell r="I63" t="e">
            <v>#N/A</v>
          </cell>
          <cell r="J63">
            <v>622.89700000000005</v>
          </cell>
          <cell r="K63">
            <v>-272.46900000000005</v>
          </cell>
          <cell r="L63">
            <v>50</v>
          </cell>
          <cell r="M63">
            <v>150</v>
          </cell>
          <cell r="N63">
            <v>120</v>
          </cell>
          <cell r="O63">
            <v>70</v>
          </cell>
          <cell r="P63">
            <v>80</v>
          </cell>
          <cell r="V63">
            <v>70.085599999999999</v>
          </cell>
          <cell r="W63">
            <v>50</v>
          </cell>
          <cell r="X63">
            <v>7.5743947401463352</v>
          </cell>
          <cell r="Y63">
            <v>0.15489629824100815</v>
          </cell>
          <cell r="AC63">
            <v>0</v>
          </cell>
          <cell r="AD63">
            <v>81.393000000000001</v>
          </cell>
          <cell r="AE63">
            <v>74.705999999999989</v>
          </cell>
          <cell r="AF63">
            <v>106.07299999999999</v>
          </cell>
          <cell r="AG63">
            <v>0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B64" t="str">
            <v>кг</v>
          </cell>
          <cell r="C64">
            <v>108.166</v>
          </cell>
          <cell r="D64">
            <v>489.98899999999998</v>
          </cell>
          <cell r="E64">
            <v>415.625</v>
          </cell>
          <cell r="F64">
            <v>167.83600000000001</v>
          </cell>
          <cell r="G64" t="str">
            <v>н</v>
          </cell>
          <cell r="H64">
            <v>1</v>
          </cell>
          <cell r="I64" t="e">
            <v>#N/A</v>
          </cell>
          <cell r="J64">
            <v>566.46600000000001</v>
          </cell>
          <cell r="K64">
            <v>-150.84100000000001</v>
          </cell>
          <cell r="L64">
            <v>100</v>
          </cell>
          <cell r="M64">
            <v>0</v>
          </cell>
          <cell r="N64">
            <v>100</v>
          </cell>
          <cell r="O64">
            <v>70</v>
          </cell>
          <cell r="P64">
            <v>80</v>
          </cell>
          <cell r="V64">
            <v>83.125</v>
          </cell>
          <cell r="W64">
            <v>70</v>
          </cell>
          <cell r="X64">
            <v>7.0717112781954885</v>
          </cell>
          <cell r="Y64">
            <v>2.0190796992481204</v>
          </cell>
          <cell r="AC64">
            <v>0</v>
          </cell>
          <cell r="AD64">
            <v>80.8232</v>
          </cell>
          <cell r="AE64">
            <v>81.018799999999999</v>
          </cell>
          <cell r="AF64">
            <v>100.28</v>
          </cell>
          <cell r="AG64">
            <v>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B65" t="str">
            <v>шт</v>
          </cell>
          <cell r="C65">
            <v>615</v>
          </cell>
          <cell r="D65">
            <v>1197</v>
          </cell>
          <cell r="E65">
            <v>1550</v>
          </cell>
          <cell r="F65">
            <v>224</v>
          </cell>
          <cell r="G65">
            <v>0</v>
          </cell>
          <cell r="H65">
            <v>0.35</v>
          </cell>
          <cell r="I65" t="e">
            <v>#N/A</v>
          </cell>
          <cell r="J65">
            <v>2010</v>
          </cell>
          <cell r="K65">
            <v>-460</v>
          </cell>
          <cell r="L65">
            <v>350</v>
          </cell>
          <cell r="M65">
            <v>400</v>
          </cell>
          <cell r="N65">
            <v>400</v>
          </cell>
          <cell r="O65">
            <v>400</v>
          </cell>
          <cell r="P65">
            <v>400</v>
          </cell>
          <cell r="V65">
            <v>310</v>
          </cell>
          <cell r="X65">
            <v>7.0129032258064514</v>
          </cell>
          <cell r="Y65">
            <v>0.72258064516129028</v>
          </cell>
          <cell r="AC65">
            <v>0</v>
          </cell>
          <cell r="AD65">
            <v>357.8</v>
          </cell>
          <cell r="AE65">
            <v>304</v>
          </cell>
          <cell r="AF65">
            <v>323</v>
          </cell>
          <cell r="AG65">
            <v>0</v>
          </cell>
        </row>
        <row r="66">
          <cell r="A66" t="str">
            <v xml:space="preserve"> 273  Сосиски Сочинки с сочной грудинкой, МГС 0.4кг,   ПОКОМ</v>
          </cell>
          <cell r="B66" t="str">
            <v>шт</v>
          </cell>
          <cell r="C66">
            <v>1990</v>
          </cell>
          <cell r="D66">
            <v>4182</v>
          </cell>
          <cell r="E66">
            <v>5671</v>
          </cell>
          <cell r="F66">
            <v>352</v>
          </cell>
          <cell r="G66">
            <v>0</v>
          </cell>
          <cell r="H66">
            <v>0.4</v>
          </cell>
          <cell r="I66" t="e">
            <v>#N/A</v>
          </cell>
          <cell r="J66">
            <v>6182</v>
          </cell>
          <cell r="K66">
            <v>-511</v>
          </cell>
          <cell r="L66">
            <v>1500</v>
          </cell>
          <cell r="M66">
            <v>1000</v>
          </cell>
          <cell r="N66">
            <v>1200</v>
          </cell>
          <cell r="O66">
            <v>1400</v>
          </cell>
          <cell r="P66">
            <v>1500</v>
          </cell>
          <cell r="V66">
            <v>1134.2</v>
          </cell>
          <cell r="W66">
            <v>600</v>
          </cell>
          <cell r="X66">
            <v>6.658437665314759</v>
          </cell>
          <cell r="Y66">
            <v>0.31035090812907773</v>
          </cell>
          <cell r="AC66">
            <v>0</v>
          </cell>
          <cell r="AD66">
            <v>1221</v>
          </cell>
          <cell r="AE66">
            <v>1031.8</v>
          </cell>
          <cell r="AF66">
            <v>1021</v>
          </cell>
          <cell r="AG66">
            <v>0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B67" t="str">
            <v>шт</v>
          </cell>
          <cell r="C67">
            <v>1389</v>
          </cell>
          <cell r="D67">
            <v>2195</v>
          </cell>
          <cell r="E67">
            <v>3397</v>
          </cell>
          <cell r="F67">
            <v>101</v>
          </cell>
          <cell r="G67">
            <v>0</v>
          </cell>
          <cell r="H67">
            <v>0.45</v>
          </cell>
          <cell r="I67" t="e">
            <v>#N/A</v>
          </cell>
          <cell r="J67">
            <v>4003</v>
          </cell>
          <cell r="K67">
            <v>-606</v>
          </cell>
          <cell r="L67">
            <v>500</v>
          </cell>
          <cell r="M67">
            <v>800</v>
          </cell>
          <cell r="N67">
            <v>650</v>
          </cell>
          <cell r="O67">
            <v>1300</v>
          </cell>
          <cell r="P67">
            <v>1000</v>
          </cell>
          <cell r="V67">
            <v>679.4</v>
          </cell>
          <cell r="W67">
            <v>200</v>
          </cell>
          <cell r="X67">
            <v>6.6985575507801007</v>
          </cell>
          <cell r="Y67">
            <v>0.1486605828672358</v>
          </cell>
          <cell r="AC67">
            <v>0</v>
          </cell>
          <cell r="AD67">
            <v>674.8</v>
          </cell>
          <cell r="AE67">
            <v>547</v>
          </cell>
          <cell r="AF67">
            <v>353</v>
          </cell>
          <cell r="AG67" t="str">
            <v>продсент</v>
          </cell>
        </row>
        <row r="68">
          <cell r="A68" t="str">
            <v xml:space="preserve"> 283  Сосиски Сочинки, ВЕС, ТМ Стародворье ПОКОМ</v>
          </cell>
          <cell r="B68" t="str">
            <v>кг</v>
          </cell>
          <cell r="C68">
            <v>354.83199999999999</v>
          </cell>
          <cell r="D68">
            <v>977.19100000000003</v>
          </cell>
          <cell r="E68">
            <v>577</v>
          </cell>
          <cell r="G68">
            <v>0</v>
          </cell>
          <cell r="H68">
            <v>1</v>
          </cell>
          <cell r="I68" t="e">
            <v>#N/A</v>
          </cell>
          <cell r="J68">
            <v>488.74599999999998</v>
          </cell>
          <cell r="K68">
            <v>88.254000000000019</v>
          </cell>
          <cell r="L68">
            <v>40</v>
          </cell>
          <cell r="M68">
            <v>250</v>
          </cell>
          <cell r="N68">
            <v>250</v>
          </cell>
          <cell r="O68">
            <v>250</v>
          </cell>
          <cell r="P68">
            <v>200</v>
          </cell>
          <cell r="V68">
            <v>115.4</v>
          </cell>
          <cell r="W68">
            <v>100</v>
          </cell>
          <cell r="X68">
            <v>9.4454072790294621</v>
          </cell>
          <cell r="Y68">
            <v>0</v>
          </cell>
          <cell r="AC68">
            <v>0</v>
          </cell>
          <cell r="AD68">
            <v>126.88679999999999</v>
          </cell>
          <cell r="AE68">
            <v>96.6</v>
          </cell>
          <cell r="AF68">
            <v>3.9809999999999999</v>
          </cell>
          <cell r="AG68">
            <v>0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B69" t="str">
            <v>шт</v>
          </cell>
          <cell r="C69">
            <v>85</v>
          </cell>
          <cell r="D69">
            <v>506</v>
          </cell>
          <cell r="E69">
            <v>364</v>
          </cell>
          <cell r="F69">
            <v>221</v>
          </cell>
          <cell r="G69">
            <v>0</v>
          </cell>
          <cell r="H69">
            <v>0.1</v>
          </cell>
          <cell r="I69" t="e">
            <v>#N/A</v>
          </cell>
          <cell r="J69">
            <v>481</v>
          </cell>
          <cell r="K69">
            <v>-117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300</v>
          </cell>
          <cell r="V69">
            <v>72.8</v>
          </cell>
          <cell r="X69">
            <v>7.1565934065934069</v>
          </cell>
          <cell r="Y69">
            <v>3.035714285714286</v>
          </cell>
          <cell r="AC69">
            <v>0</v>
          </cell>
          <cell r="AD69">
            <v>72.8</v>
          </cell>
          <cell r="AE69">
            <v>26.8</v>
          </cell>
          <cell r="AF69">
            <v>112</v>
          </cell>
          <cell r="AG69" t="e">
            <v>#N/A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B70" t="str">
            <v>шт</v>
          </cell>
          <cell r="C70">
            <v>850</v>
          </cell>
          <cell r="D70">
            <v>1684</v>
          </cell>
          <cell r="E70">
            <v>1354</v>
          </cell>
          <cell r="F70">
            <v>180</v>
          </cell>
          <cell r="G70">
            <v>0</v>
          </cell>
          <cell r="H70">
            <v>0.35</v>
          </cell>
          <cell r="I70" t="e">
            <v>#N/A</v>
          </cell>
          <cell r="J70">
            <v>1656</v>
          </cell>
          <cell r="K70">
            <v>-302</v>
          </cell>
          <cell r="L70">
            <v>300</v>
          </cell>
          <cell r="M70">
            <v>400</v>
          </cell>
          <cell r="N70">
            <v>400</v>
          </cell>
          <cell r="O70">
            <v>300</v>
          </cell>
          <cell r="P70">
            <v>400</v>
          </cell>
          <cell r="V70">
            <v>270.8</v>
          </cell>
          <cell r="X70">
            <v>7.3116691285081234</v>
          </cell>
          <cell r="Y70">
            <v>0.66469719350073853</v>
          </cell>
          <cell r="AC70">
            <v>0</v>
          </cell>
          <cell r="AD70">
            <v>327.2</v>
          </cell>
          <cell r="AE70">
            <v>269.8</v>
          </cell>
          <cell r="AF70">
            <v>180</v>
          </cell>
          <cell r="AG70">
            <v>0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B71" t="str">
            <v>кг</v>
          </cell>
          <cell r="C71">
            <v>312.93</v>
          </cell>
          <cell r="D71">
            <v>782.56200000000001</v>
          </cell>
          <cell r="E71">
            <v>632</v>
          </cell>
          <cell r="F71">
            <v>91.878</v>
          </cell>
          <cell r="G71">
            <v>0</v>
          </cell>
          <cell r="H71">
            <v>1</v>
          </cell>
          <cell r="I71" t="e">
            <v>#N/A</v>
          </cell>
          <cell r="J71">
            <v>327.22300000000001</v>
          </cell>
          <cell r="K71">
            <v>304.77699999999999</v>
          </cell>
          <cell r="L71">
            <v>0</v>
          </cell>
          <cell r="M71">
            <v>120</v>
          </cell>
          <cell r="N71">
            <v>150</v>
          </cell>
          <cell r="O71">
            <v>250</v>
          </cell>
          <cell r="P71">
            <v>200</v>
          </cell>
          <cell r="V71">
            <v>126.4</v>
          </cell>
          <cell r="W71">
            <v>100</v>
          </cell>
          <cell r="X71">
            <v>7.2142246835443027</v>
          </cell>
          <cell r="Y71">
            <v>0.72688291139240502</v>
          </cell>
          <cell r="AC71">
            <v>0</v>
          </cell>
          <cell r="AD71">
            <v>104.8</v>
          </cell>
          <cell r="AE71">
            <v>99.2</v>
          </cell>
          <cell r="AF71">
            <v>49.398000000000003</v>
          </cell>
          <cell r="AG71" t="str">
            <v>увел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B72" t="str">
            <v>шт</v>
          </cell>
          <cell r="C72">
            <v>1763.1420000000001</v>
          </cell>
          <cell r="D72">
            <v>4376</v>
          </cell>
          <cell r="E72">
            <v>5607</v>
          </cell>
          <cell r="F72">
            <v>311.142</v>
          </cell>
          <cell r="G72">
            <v>0</v>
          </cell>
          <cell r="H72">
            <v>0.4</v>
          </cell>
          <cell r="I72" t="e">
            <v>#N/A</v>
          </cell>
          <cell r="J72">
            <v>6096</v>
          </cell>
          <cell r="K72">
            <v>-489</v>
          </cell>
          <cell r="L72">
            <v>1400</v>
          </cell>
          <cell r="M72">
            <v>1500</v>
          </cell>
          <cell r="N72">
            <v>1200</v>
          </cell>
          <cell r="O72">
            <v>1100</v>
          </cell>
          <cell r="P72">
            <v>1500</v>
          </cell>
          <cell r="V72">
            <v>1121.4000000000001</v>
          </cell>
          <cell r="W72">
            <v>600</v>
          </cell>
          <cell r="X72">
            <v>6.7871785268414477</v>
          </cell>
          <cell r="Y72">
            <v>0.27745853397538789</v>
          </cell>
          <cell r="AC72">
            <v>0</v>
          </cell>
          <cell r="AD72">
            <v>1209.2</v>
          </cell>
          <cell r="AE72">
            <v>1078</v>
          </cell>
          <cell r="AF72">
            <v>985</v>
          </cell>
          <cell r="AG72" t="e">
            <v>#N/A</v>
          </cell>
        </row>
        <row r="73">
          <cell r="A73" t="str">
            <v xml:space="preserve"> 302  Сосиски Сочинки по-баварски,  0.4кг, ТМ Стародворье  ПОКОМ</v>
          </cell>
          <cell r="B73" t="str">
            <v>шт</v>
          </cell>
          <cell r="C73">
            <v>1994</v>
          </cell>
          <cell r="D73">
            <v>4655</v>
          </cell>
          <cell r="E73">
            <v>6145</v>
          </cell>
          <cell r="F73">
            <v>297</v>
          </cell>
          <cell r="G73">
            <v>0</v>
          </cell>
          <cell r="H73">
            <v>0.4</v>
          </cell>
          <cell r="I73" t="e">
            <v>#N/A</v>
          </cell>
          <cell r="J73">
            <v>7067</v>
          </cell>
          <cell r="K73">
            <v>-922</v>
          </cell>
          <cell r="L73">
            <v>1900</v>
          </cell>
          <cell r="M73">
            <v>1700</v>
          </cell>
          <cell r="N73">
            <v>1400</v>
          </cell>
          <cell r="O73">
            <v>900</v>
          </cell>
          <cell r="P73">
            <v>1500</v>
          </cell>
          <cell r="V73">
            <v>1229</v>
          </cell>
          <cell r="W73">
            <v>600</v>
          </cell>
          <cell r="X73">
            <v>6.7510170870626522</v>
          </cell>
          <cell r="Y73">
            <v>0.24165988608624897</v>
          </cell>
          <cell r="AC73">
            <v>0</v>
          </cell>
          <cell r="AD73">
            <v>1360.2</v>
          </cell>
          <cell r="AE73">
            <v>1221.4000000000001</v>
          </cell>
          <cell r="AF73">
            <v>1149</v>
          </cell>
          <cell r="AG73" t="e">
            <v>#N/A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B74" t="str">
            <v>кг</v>
          </cell>
          <cell r="C74">
            <v>35.012</v>
          </cell>
          <cell r="D74">
            <v>34.51</v>
          </cell>
          <cell r="E74">
            <v>53.951999999999998</v>
          </cell>
          <cell r="F74">
            <v>15.57</v>
          </cell>
          <cell r="G74">
            <v>0</v>
          </cell>
          <cell r="H74">
            <v>1</v>
          </cell>
          <cell r="I74" t="e">
            <v>#N/A</v>
          </cell>
          <cell r="J74">
            <v>89.864999999999995</v>
          </cell>
          <cell r="K74">
            <v>-35.912999999999997</v>
          </cell>
          <cell r="L74">
            <v>30</v>
          </cell>
          <cell r="M74">
            <v>30</v>
          </cell>
          <cell r="N74">
            <v>0</v>
          </cell>
          <cell r="O74">
            <v>0</v>
          </cell>
          <cell r="P74">
            <v>0</v>
          </cell>
          <cell r="V74">
            <v>10.7904</v>
          </cell>
          <cell r="X74">
            <v>7.0034475088967962</v>
          </cell>
          <cell r="Y74">
            <v>1.4429492882562278</v>
          </cell>
          <cell r="AC74">
            <v>0</v>
          </cell>
          <cell r="AD74">
            <v>9.867799999999999</v>
          </cell>
          <cell r="AE74">
            <v>12.768600000000001</v>
          </cell>
          <cell r="AF74">
            <v>10.827</v>
          </cell>
          <cell r="AG74" t="e">
            <v>#N/A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B75" t="str">
            <v>кг</v>
          </cell>
          <cell r="C75">
            <v>69.638000000000005</v>
          </cell>
          <cell r="D75">
            <v>24.510999999999999</v>
          </cell>
          <cell r="E75">
            <v>73.385000000000005</v>
          </cell>
          <cell r="F75">
            <v>13.601000000000001</v>
          </cell>
          <cell r="G75">
            <v>0</v>
          </cell>
          <cell r="H75">
            <v>1</v>
          </cell>
          <cell r="I75" t="e">
            <v>#N/A</v>
          </cell>
          <cell r="J75">
            <v>102.17100000000001</v>
          </cell>
          <cell r="K75">
            <v>-28.786000000000001</v>
          </cell>
          <cell r="L75">
            <v>30</v>
          </cell>
          <cell r="M75">
            <v>50</v>
          </cell>
          <cell r="N75">
            <v>0</v>
          </cell>
          <cell r="O75">
            <v>30</v>
          </cell>
          <cell r="P75">
            <v>30</v>
          </cell>
          <cell r="V75">
            <v>14.677000000000001</v>
          </cell>
          <cell r="X75">
            <v>10.465422088982761</v>
          </cell>
          <cell r="Y75">
            <v>0.92668801526197453</v>
          </cell>
          <cell r="AC75">
            <v>0</v>
          </cell>
          <cell r="AD75">
            <v>15.3406</v>
          </cell>
          <cell r="AE75">
            <v>15.378</v>
          </cell>
          <cell r="AF75">
            <v>2.8650000000000002</v>
          </cell>
          <cell r="AG75" t="e">
            <v>#N/A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B76" t="str">
            <v>шт</v>
          </cell>
          <cell r="C76">
            <v>265</v>
          </cell>
          <cell r="D76">
            <v>471</v>
          </cell>
          <cell r="E76">
            <v>631</v>
          </cell>
          <cell r="F76">
            <v>85</v>
          </cell>
          <cell r="G76">
            <v>0</v>
          </cell>
          <cell r="H76">
            <v>0.35</v>
          </cell>
          <cell r="I76" t="e">
            <v>#N/A</v>
          </cell>
          <cell r="J76">
            <v>1268</v>
          </cell>
          <cell r="K76">
            <v>-637</v>
          </cell>
          <cell r="L76">
            <v>300</v>
          </cell>
          <cell r="M76">
            <v>500</v>
          </cell>
          <cell r="N76">
            <v>300</v>
          </cell>
          <cell r="O76">
            <v>0</v>
          </cell>
          <cell r="P76">
            <v>100</v>
          </cell>
          <cell r="V76">
            <v>126.2</v>
          </cell>
          <cell r="X76">
            <v>10.182250396196514</v>
          </cell>
          <cell r="Y76">
            <v>0.67353407290015843</v>
          </cell>
          <cell r="AC76">
            <v>0</v>
          </cell>
          <cell r="AD76">
            <v>196</v>
          </cell>
          <cell r="AE76">
            <v>186.8</v>
          </cell>
          <cell r="AF76">
            <v>217</v>
          </cell>
          <cell r="AG76" t="e">
            <v>#N/A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B77" t="str">
            <v>шт</v>
          </cell>
          <cell r="C77">
            <v>568</v>
          </cell>
          <cell r="D77">
            <v>956</v>
          </cell>
          <cell r="E77">
            <v>1396</v>
          </cell>
          <cell r="F77">
            <v>71</v>
          </cell>
          <cell r="G77">
            <v>0</v>
          </cell>
          <cell r="H77">
            <v>0.35</v>
          </cell>
          <cell r="I77" t="e">
            <v>#N/A</v>
          </cell>
          <cell r="J77">
            <v>1917</v>
          </cell>
          <cell r="K77">
            <v>-521</v>
          </cell>
          <cell r="L77">
            <v>400</v>
          </cell>
          <cell r="M77">
            <v>500</v>
          </cell>
          <cell r="N77">
            <v>350</v>
          </cell>
          <cell r="O77">
            <v>100</v>
          </cell>
          <cell r="P77">
            <v>400</v>
          </cell>
          <cell r="V77">
            <v>279.2</v>
          </cell>
          <cell r="W77">
            <v>100</v>
          </cell>
          <cell r="X77">
            <v>6.8803724928366767</v>
          </cell>
          <cell r="Y77">
            <v>0.25429799426934097</v>
          </cell>
          <cell r="AC77">
            <v>0</v>
          </cell>
          <cell r="AD77">
            <v>309.8</v>
          </cell>
          <cell r="AE77">
            <v>274.8</v>
          </cell>
          <cell r="AF77">
            <v>290</v>
          </cell>
          <cell r="AG77" t="e">
            <v>#N/A</v>
          </cell>
        </row>
        <row r="78">
          <cell r="A78" t="str">
            <v xml:space="preserve"> 309  Сосиски Сочинки с сыром 0,4 кг ТМ Стародворье  ПОКОМ</v>
          </cell>
          <cell r="B78" t="str">
            <v>шт</v>
          </cell>
          <cell r="C78">
            <v>447</v>
          </cell>
          <cell r="D78">
            <v>795</v>
          </cell>
          <cell r="E78">
            <v>1074</v>
          </cell>
          <cell r="F78">
            <v>138</v>
          </cell>
          <cell r="G78">
            <v>0</v>
          </cell>
          <cell r="H78">
            <v>0.4</v>
          </cell>
          <cell r="I78" t="e">
            <v>#N/A</v>
          </cell>
          <cell r="J78">
            <v>1520</v>
          </cell>
          <cell r="K78">
            <v>-446</v>
          </cell>
          <cell r="L78">
            <v>400</v>
          </cell>
          <cell r="M78">
            <v>300</v>
          </cell>
          <cell r="N78">
            <v>250</v>
          </cell>
          <cell r="O78">
            <v>150</v>
          </cell>
          <cell r="P78">
            <v>350</v>
          </cell>
          <cell r="V78">
            <v>214.8</v>
          </cell>
          <cell r="X78">
            <v>7.3929236499068898</v>
          </cell>
          <cell r="Y78">
            <v>0.64245810055865915</v>
          </cell>
          <cell r="AC78">
            <v>0</v>
          </cell>
          <cell r="AD78">
            <v>271.60000000000002</v>
          </cell>
          <cell r="AE78">
            <v>226.6</v>
          </cell>
          <cell r="AF78">
            <v>157</v>
          </cell>
          <cell r="AG78" t="e">
            <v>#N/A</v>
          </cell>
        </row>
        <row r="79">
          <cell r="A79" t="str">
            <v xml:space="preserve"> 312  Ветчина Филейская ВЕС ТМ  Вязанка ТС Столичная  ПОКОМ</v>
          </cell>
          <cell r="B79" t="str">
            <v>кг</v>
          </cell>
          <cell r="C79">
            <v>174.97499999999999</v>
          </cell>
          <cell r="D79">
            <v>1366.27</v>
          </cell>
          <cell r="E79">
            <v>325.916</v>
          </cell>
          <cell r="F79">
            <v>73.769000000000005</v>
          </cell>
          <cell r="G79">
            <v>0</v>
          </cell>
          <cell r="H79">
            <v>1</v>
          </cell>
          <cell r="I79" t="e">
            <v>#N/A</v>
          </cell>
          <cell r="J79">
            <v>346.16199999999998</v>
          </cell>
          <cell r="K79">
            <v>-20.245999999999981</v>
          </cell>
          <cell r="L79">
            <v>50</v>
          </cell>
          <cell r="M79">
            <v>50</v>
          </cell>
          <cell r="N79">
            <v>50</v>
          </cell>
          <cell r="O79">
            <v>120</v>
          </cell>
          <cell r="P79">
            <v>100</v>
          </cell>
          <cell r="V79">
            <v>65.183199999999999</v>
          </cell>
          <cell r="X79">
            <v>6.8080272217381168</v>
          </cell>
          <cell r="Y79">
            <v>1.131717988684201</v>
          </cell>
          <cell r="AC79">
            <v>0</v>
          </cell>
          <cell r="AD79">
            <v>62.189</v>
          </cell>
          <cell r="AE79">
            <v>48.748599999999996</v>
          </cell>
          <cell r="AF79">
            <v>54.35</v>
          </cell>
          <cell r="AG79" t="e">
            <v>#N/A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B80" t="str">
            <v>шт</v>
          </cell>
          <cell r="C80">
            <v>63</v>
          </cell>
          <cell r="D80">
            <v>211</v>
          </cell>
          <cell r="E80">
            <v>74</v>
          </cell>
          <cell r="F80">
            <v>115</v>
          </cell>
          <cell r="G80">
            <v>0</v>
          </cell>
          <cell r="H80">
            <v>0.3</v>
          </cell>
          <cell r="I80" t="e">
            <v>#N/A</v>
          </cell>
          <cell r="J80">
            <v>89</v>
          </cell>
          <cell r="K80">
            <v>-15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V80">
            <v>14.8</v>
          </cell>
          <cell r="X80">
            <v>7.7702702702702702</v>
          </cell>
          <cell r="Y80">
            <v>7.7702702702702702</v>
          </cell>
          <cell r="AC80">
            <v>0</v>
          </cell>
          <cell r="AD80">
            <v>15.8</v>
          </cell>
          <cell r="AE80">
            <v>11.4</v>
          </cell>
          <cell r="AF80">
            <v>27</v>
          </cell>
          <cell r="AG80" t="e">
            <v>#N/A</v>
          </cell>
        </row>
        <row r="81">
          <cell r="A81" t="str">
            <v xml:space="preserve"> 315  Колбаса вареная Молокуша ТМ Вязанка ВЕС, ПОКОМ</v>
          </cell>
          <cell r="B81" t="str">
            <v>кг</v>
          </cell>
          <cell r="C81">
            <v>793.42200000000003</v>
          </cell>
          <cell r="D81">
            <v>5161.5870000000004</v>
          </cell>
          <cell r="E81">
            <v>1197.74</v>
          </cell>
          <cell r="F81">
            <v>462.79599999999999</v>
          </cell>
          <cell r="G81" t="str">
            <v>н</v>
          </cell>
          <cell r="H81">
            <v>1</v>
          </cell>
          <cell r="I81" t="e">
            <v>#N/A</v>
          </cell>
          <cell r="J81">
            <v>1152.4559999999999</v>
          </cell>
          <cell r="K81">
            <v>45.284000000000106</v>
          </cell>
          <cell r="L81">
            <v>200</v>
          </cell>
          <cell r="M81">
            <v>400</v>
          </cell>
          <cell r="N81">
            <v>350</v>
          </cell>
          <cell r="O81">
            <v>0</v>
          </cell>
          <cell r="P81">
            <v>200</v>
          </cell>
          <cell r="V81">
            <v>239.548</v>
          </cell>
          <cell r="X81">
            <v>6.7326631823267151</v>
          </cell>
          <cell r="Y81">
            <v>1.9319551822599228</v>
          </cell>
          <cell r="AC81">
            <v>0</v>
          </cell>
          <cell r="AD81">
            <v>351.9898</v>
          </cell>
          <cell r="AE81">
            <v>274.32319999999999</v>
          </cell>
          <cell r="AF81">
            <v>138.72</v>
          </cell>
          <cell r="AG81" t="str">
            <v>оконч</v>
          </cell>
        </row>
        <row r="82">
          <cell r="A82" t="str">
            <v xml:space="preserve"> 316  Колбаса Нежная ТМ Зареченские ВЕС  ПОКОМ</v>
          </cell>
          <cell r="B82" t="str">
            <v>кг</v>
          </cell>
          <cell r="C82">
            <v>128.97900000000001</v>
          </cell>
          <cell r="D82">
            <v>59.965000000000003</v>
          </cell>
          <cell r="E82">
            <v>139.333</v>
          </cell>
          <cell r="F82">
            <v>49.610999999999997</v>
          </cell>
          <cell r="G82">
            <v>0</v>
          </cell>
          <cell r="H82">
            <v>1</v>
          </cell>
          <cell r="I82" t="e">
            <v>#N/A</v>
          </cell>
          <cell r="J82">
            <v>143.315</v>
          </cell>
          <cell r="K82">
            <v>-3.9819999999999993</v>
          </cell>
          <cell r="L82">
            <v>50</v>
          </cell>
          <cell r="M82">
            <v>50</v>
          </cell>
          <cell r="N82">
            <v>0</v>
          </cell>
          <cell r="O82">
            <v>30</v>
          </cell>
          <cell r="P82">
            <v>30</v>
          </cell>
          <cell r="V82">
            <v>27.866599999999998</v>
          </cell>
          <cell r="X82">
            <v>7.5219438324015133</v>
          </cell>
          <cell r="Y82">
            <v>1.78030330216101</v>
          </cell>
          <cell r="AC82">
            <v>0</v>
          </cell>
          <cell r="AD82">
            <v>31.8568</v>
          </cell>
          <cell r="AE82">
            <v>28.814999999999998</v>
          </cell>
          <cell r="AF82">
            <v>29.661000000000001</v>
          </cell>
          <cell r="AG82">
            <v>0</v>
          </cell>
        </row>
        <row r="83">
          <cell r="A83" t="str">
            <v xml:space="preserve"> 317 Колбаса Сервелат Рижский ТМ Зареченские, ВЕС  ПОКОМ</v>
          </cell>
          <cell r="B83" t="str">
            <v>кг</v>
          </cell>
          <cell r="C83">
            <v>18.704999999999998</v>
          </cell>
          <cell r="D83">
            <v>12.286</v>
          </cell>
          <cell r="E83">
            <v>16.419</v>
          </cell>
          <cell r="F83">
            <v>-1.466</v>
          </cell>
          <cell r="G83">
            <v>0</v>
          </cell>
          <cell r="H83">
            <v>1</v>
          </cell>
          <cell r="I83" t="e">
            <v>#N/A</v>
          </cell>
          <cell r="J83">
            <v>19.193000000000001</v>
          </cell>
          <cell r="K83">
            <v>-2.7740000000000009</v>
          </cell>
          <cell r="L83">
            <v>0</v>
          </cell>
          <cell r="M83">
            <v>10</v>
          </cell>
          <cell r="N83">
            <v>0</v>
          </cell>
          <cell r="O83">
            <v>20</v>
          </cell>
          <cell r="P83">
            <v>0</v>
          </cell>
          <cell r="V83">
            <v>3.2838000000000003</v>
          </cell>
          <cell r="X83">
            <v>8.6893233449052918</v>
          </cell>
          <cell r="Y83">
            <v>-0.44643400937937749</v>
          </cell>
          <cell r="AC83">
            <v>0</v>
          </cell>
          <cell r="AD83">
            <v>5.9596</v>
          </cell>
          <cell r="AE83">
            <v>3.4609999999999999</v>
          </cell>
          <cell r="AF83">
            <v>1.466</v>
          </cell>
          <cell r="AG83" t="e">
            <v>#N/A</v>
          </cell>
        </row>
        <row r="84">
          <cell r="A84" t="str">
            <v xml:space="preserve"> 318  Сосиски Датские ТМ Зареченские, ВЕС  ПОКОМ</v>
          </cell>
          <cell r="B84" t="str">
            <v>кг</v>
          </cell>
          <cell r="C84">
            <v>380.16300000000001</v>
          </cell>
          <cell r="D84">
            <v>2100.0749999999998</v>
          </cell>
          <cell r="E84">
            <v>1942.758</v>
          </cell>
          <cell r="F84">
            <v>418.32100000000003</v>
          </cell>
          <cell r="G84">
            <v>0</v>
          </cell>
          <cell r="H84">
            <v>1</v>
          </cell>
          <cell r="I84" t="e">
            <v>#N/A</v>
          </cell>
          <cell r="J84">
            <v>1928.3130000000001</v>
          </cell>
          <cell r="K84">
            <v>14.444999999999936</v>
          </cell>
          <cell r="L84">
            <v>500</v>
          </cell>
          <cell r="M84">
            <v>600</v>
          </cell>
          <cell r="N84">
            <v>500</v>
          </cell>
          <cell r="O84">
            <v>100</v>
          </cell>
          <cell r="P84">
            <v>500</v>
          </cell>
          <cell r="V84">
            <v>388.55160000000001</v>
          </cell>
          <cell r="X84">
            <v>6.7386699733059903</v>
          </cell>
          <cell r="Y84">
            <v>1.0766163361571539</v>
          </cell>
          <cell r="AC84">
            <v>0</v>
          </cell>
          <cell r="AD84">
            <v>385.548</v>
          </cell>
          <cell r="AE84">
            <v>414.89040000000006</v>
          </cell>
          <cell r="AF84">
            <v>307.65800000000002</v>
          </cell>
          <cell r="AG84" t="e">
            <v>#N/A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B85" t="str">
            <v>шт</v>
          </cell>
          <cell r="C85">
            <v>1746</v>
          </cell>
          <cell r="D85">
            <v>3786</v>
          </cell>
          <cell r="E85">
            <v>4951</v>
          </cell>
          <cell r="F85">
            <v>413</v>
          </cell>
          <cell r="G85" t="str">
            <v>акяб</v>
          </cell>
          <cell r="H85">
            <v>0.45</v>
          </cell>
          <cell r="I85" t="e">
            <v>#N/A</v>
          </cell>
          <cell r="J85">
            <v>5573</v>
          </cell>
          <cell r="K85">
            <v>-622</v>
          </cell>
          <cell r="L85">
            <v>900</v>
          </cell>
          <cell r="M85">
            <v>1500</v>
          </cell>
          <cell r="N85">
            <v>1300</v>
          </cell>
          <cell r="O85">
            <v>200</v>
          </cell>
          <cell r="P85">
            <v>1200</v>
          </cell>
          <cell r="V85">
            <v>870.2</v>
          </cell>
          <cell r="W85">
            <v>500</v>
          </cell>
          <cell r="X85">
            <v>6.9099057687887839</v>
          </cell>
          <cell r="Y85">
            <v>0.47460353941622613</v>
          </cell>
          <cell r="AC85">
            <v>600</v>
          </cell>
          <cell r="AD85">
            <v>1003.4</v>
          </cell>
          <cell r="AE85">
            <v>908.6</v>
          </cell>
          <cell r="AF85">
            <v>809</v>
          </cell>
          <cell r="AG85" t="str">
            <v>оконч</v>
          </cell>
        </row>
        <row r="86">
          <cell r="A86" t="str">
            <v xml:space="preserve"> 322  Колбаса вареная Молокуша 0,45кг ТМ Вязанка  ПОКОМ</v>
          </cell>
          <cell r="B86" t="str">
            <v>шт</v>
          </cell>
          <cell r="C86">
            <v>1562</v>
          </cell>
          <cell r="D86">
            <v>5223</v>
          </cell>
          <cell r="E86">
            <v>5764</v>
          </cell>
          <cell r="F86">
            <v>895</v>
          </cell>
          <cell r="G86">
            <v>0</v>
          </cell>
          <cell r="H86">
            <v>0.45</v>
          </cell>
          <cell r="I86" t="e">
            <v>#N/A</v>
          </cell>
          <cell r="J86">
            <v>5821</v>
          </cell>
          <cell r="K86">
            <v>-57</v>
          </cell>
          <cell r="L86">
            <v>1000</v>
          </cell>
          <cell r="M86">
            <v>1000</v>
          </cell>
          <cell r="N86">
            <v>1200</v>
          </cell>
          <cell r="O86">
            <v>800</v>
          </cell>
          <cell r="P86">
            <v>1300</v>
          </cell>
          <cell r="V86">
            <v>976.8</v>
          </cell>
          <cell r="W86">
            <v>600</v>
          </cell>
          <cell r="X86">
            <v>6.9563882063882065</v>
          </cell>
          <cell r="Y86">
            <v>0.91625716625716624</v>
          </cell>
          <cell r="AC86">
            <v>880</v>
          </cell>
          <cell r="AD86">
            <v>838</v>
          </cell>
          <cell r="AE86">
            <v>736.8</v>
          </cell>
          <cell r="AF86">
            <v>800</v>
          </cell>
          <cell r="AG86" t="str">
            <v>аксент</v>
          </cell>
        </row>
        <row r="87">
          <cell r="A87" t="str">
            <v xml:space="preserve"> 324  Ветчина Филейская ТМ Вязанка Столичная 0,45 кг ПОКОМ</v>
          </cell>
          <cell r="B87" t="str">
            <v>шт</v>
          </cell>
          <cell r="C87">
            <v>355</v>
          </cell>
          <cell r="D87">
            <v>8750</v>
          </cell>
          <cell r="E87">
            <v>1197</v>
          </cell>
          <cell r="F87">
            <v>80</v>
          </cell>
          <cell r="G87">
            <v>0</v>
          </cell>
          <cell r="H87">
            <v>0.45</v>
          </cell>
          <cell r="I87" t="e">
            <v>#N/A</v>
          </cell>
          <cell r="J87">
            <v>1377</v>
          </cell>
          <cell r="K87">
            <v>-180</v>
          </cell>
          <cell r="L87">
            <v>300</v>
          </cell>
          <cell r="M87">
            <v>400</v>
          </cell>
          <cell r="N87">
            <v>300</v>
          </cell>
          <cell r="O87">
            <v>100</v>
          </cell>
          <cell r="P87">
            <v>200</v>
          </cell>
          <cell r="V87">
            <v>239.4</v>
          </cell>
          <cell r="W87">
            <v>250</v>
          </cell>
          <cell r="X87">
            <v>6.8086883876357556</v>
          </cell>
          <cell r="Y87">
            <v>0.33416875522138678</v>
          </cell>
          <cell r="AC87">
            <v>0</v>
          </cell>
          <cell r="AD87">
            <v>209.2</v>
          </cell>
          <cell r="AE87">
            <v>199.6</v>
          </cell>
          <cell r="AF87">
            <v>237</v>
          </cell>
          <cell r="AG87" t="str">
            <v>аксент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B88" t="str">
            <v>кг</v>
          </cell>
          <cell r="C88">
            <v>20.844999999999999</v>
          </cell>
          <cell r="D88">
            <v>5.6000000000000001E-2</v>
          </cell>
          <cell r="E88">
            <v>18.312999999999999</v>
          </cell>
          <cell r="F88">
            <v>2.532</v>
          </cell>
          <cell r="G88">
            <v>0</v>
          </cell>
          <cell r="H88">
            <v>1</v>
          </cell>
          <cell r="I88" t="e">
            <v>#N/A</v>
          </cell>
          <cell r="J88">
            <v>21.754999999999999</v>
          </cell>
          <cell r="K88">
            <v>-3.4420000000000002</v>
          </cell>
          <cell r="L88">
            <v>0</v>
          </cell>
          <cell r="M88">
            <v>0</v>
          </cell>
          <cell r="N88">
            <v>0</v>
          </cell>
          <cell r="O88">
            <v>20</v>
          </cell>
          <cell r="P88">
            <v>0</v>
          </cell>
          <cell r="V88">
            <v>3.6625999999999999</v>
          </cell>
          <cell r="X88">
            <v>6.1519139409162893</v>
          </cell>
          <cell r="Y88">
            <v>0.69131218260252281</v>
          </cell>
          <cell r="AC88">
            <v>0</v>
          </cell>
          <cell r="AD88">
            <v>2.2350000000000003</v>
          </cell>
          <cell r="AE88">
            <v>1.9260000000000002</v>
          </cell>
          <cell r="AF88">
            <v>3.097</v>
          </cell>
          <cell r="AG88" t="e">
            <v>#N/A</v>
          </cell>
        </row>
        <row r="89">
          <cell r="A89" t="str">
            <v xml:space="preserve"> 327  Сосиски Сочинки с сыром ТМ Стародворье, ВЕС ПОКОМ</v>
          </cell>
          <cell r="B89" t="str">
            <v>кг</v>
          </cell>
          <cell r="C89">
            <v>108.363</v>
          </cell>
          <cell r="E89">
            <v>53.052</v>
          </cell>
          <cell r="F89">
            <v>53.311</v>
          </cell>
          <cell r="G89" t="e">
            <v>#N/A</v>
          </cell>
          <cell r="H89">
            <v>0</v>
          </cell>
          <cell r="I89" t="e">
            <v>#N/A</v>
          </cell>
          <cell r="J89">
            <v>55.308999999999997</v>
          </cell>
          <cell r="K89">
            <v>-2.2569999999999979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10</v>
          </cell>
          <cell r="V89">
            <v>10.6104</v>
          </cell>
          <cell r="W89">
            <v>10</v>
          </cell>
          <cell r="X89">
            <v>6.9093530875367568</v>
          </cell>
          <cell r="Y89">
            <v>5.0244100128176123</v>
          </cell>
          <cell r="AC89">
            <v>0</v>
          </cell>
          <cell r="AD89">
            <v>0</v>
          </cell>
          <cell r="AE89">
            <v>4.5118</v>
          </cell>
          <cell r="AF89">
            <v>7.9059999999999997</v>
          </cell>
          <cell r="AG89" t="e">
            <v>#N/A</v>
          </cell>
        </row>
        <row r="90">
          <cell r="A90" t="str">
            <v xml:space="preserve"> 328  Сардельки Сочинки Стародворье ТМ  0,4 кг ПОКОМ</v>
          </cell>
          <cell r="B90" t="str">
            <v>шт</v>
          </cell>
          <cell r="D90">
            <v>90</v>
          </cell>
          <cell r="E90">
            <v>64</v>
          </cell>
          <cell r="F90">
            <v>26</v>
          </cell>
          <cell r="G90" t="e">
            <v>#N/A</v>
          </cell>
          <cell r="H90">
            <v>0.4</v>
          </cell>
          <cell r="I90" t="e">
            <v>#N/A</v>
          </cell>
          <cell r="J90">
            <v>92</v>
          </cell>
          <cell r="K90">
            <v>-28</v>
          </cell>
          <cell r="L90">
            <v>0</v>
          </cell>
          <cell r="M90">
            <v>0</v>
          </cell>
          <cell r="N90">
            <v>0</v>
          </cell>
          <cell r="O90">
            <v>30</v>
          </cell>
          <cell r="P90">
            <v>20</v>
          </cell>
          <cell r="V90">
            <v>12.8</v>
          </cell>
          <cell r="W90">
            <v>20</v>
          </cell>
          <cell r="X90">
            <v>7.5</v>
          </cell>
          <cell r="Y90">
            <v>2.03125</v>
          </cell>
          <cell r="AC90">
            <v>0</v>
          </cell>
          <cell r="AD90">
            <v>0</v>
          </cell>
          <cell r="AE90">
            <v>0</v>
          </cell>
          <cell r="AF90">
            <v>19</v>
          </cell>
          <cell r="AG90" t="e">
            <v>#N/A</v>
          </cell>
        </row>
        <row r="91">
          <cell r="A91" t="str">
            <v xml:space="preserve"> 329  Сардельки Сочинки с сыром Стародворье ТМ, 0,4 кг. ПОКОМ</v>
          </cell>
          <cell r="B91" t="str">
            <v>шт</v>
          </cell>
          <cell r="C91">
            <v>19</v>
          </cell>
          <cell r="D91">
            <v>635</v>
          </cell>
          <cell r="E91">
            <v>334</v>
          </cell>
          <cell r="F91">
            <v>113</v>
          </cell>
          <cell r="G91" t="e">
            <v>#N/A</v>
          </cell>
          <cell r="H91">
            <v>0.4</v>
          </cell>
          <cell r="I91" t="e">
            <v>#N/A</v>
          </cell>
          <cell r="J91">
            <v>489</v>
          </cell>
          <cell r="K91">
            <v>-155</v>
          </cell>
          <cell r="L91">
            <v>120</v>
          </cell>
          <cell r="M91">
            <v>120</v>
          </cell>
          <cell r="N91">
            <v>100</v>
          </cell>
          <cell r="O91">
            <v>0</v>
          </cell>
          <cell r="P91">
            <v>70</v>
          </cell>
          <cell r="V91">
            <v>66.8</v>
          </cell>
          <cell r="X91">
            <v>7.8293413173652695</v>
          </cell>
          <cell r="Y91">
            <v>1.691616766467066</v>
          </cell>
          <cell r="AC91">
            <v>0</v>
          </cell>
          <cell r="AD91">
            <v>64.8</v>
          </cell>
          <cell r="AE91">
            <v>81.400000000000006</v>
          </cell>
          <cell r="AF91">
            <v>44</v>
          </cell>
          <cell r="AG91" t="e">
            <v>#N/A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B92" t="str">
            <v>кг</v>
          </cell>
          <cell r="C92">
            <v>548.58799999999997</v>
          </cell>
          <cell r="D92">
            <v>2417.1089999999999</v>
          </cell>
          <cell r="E92">
            <v>1482.2080000000001</v>
          </cell>
          <cell r="F92">
            <v>1009.859</v>
          </cell>
          <cell r="G92" t="str">
            <v>н</v>
          </cell>
          <cell r="H92">
            <v>1</v>
          </cell>
          <cell r="I92" t="e">
            <v>#N/A</v>
          </cell>
          <cell r="J92">
            <v>1414.5619999999999</v>
          </cell>
          <cell r="K92">
            <v>67.646000000000186</v>
          </cell>
          <cell r="L92">
            <v>300</v>
          </cell>
          <cell r="M92">
            <v>100</v>
          </cell>
          <cell r="N92">
            <v>200</v>
          </cell>
          <cell r="O92">
            <v>100</v>
          </cell>
          <cell r="P92">
            <v>350</v>
          </cell>
          <cell r="V92">
            <v>296.44159999999999</v>
          </cell>
          <cell r="X92">
            <v>6.9486165234568968</v>
          </cell>
          <cell r="Y92">
            <v>3.4066035266305406</v>
          </cell>
          <cell r="AC92">
            <v>0</v>
          </cell>
          <cell r="AD92">
            <v>344.2</v>
          </cell>
          <cell r="AE92">
            <v>214.2</v>
          </cell>
          <cell r="AF92">
            <v>183.43899999999999</v>
          </cell>
          <cell r="AG92" t="str">
            <v>аксент</v>
          </cell>
        </row>
        <row r="93">
          <cell r="A93" t="str">
            <v xml:space="preserve"> 331  Сосиски Сочинки по-баварски ВЕС ТМ Стародворье  Поком</v>
          </cell>
          <cell r="B93" t="str">
            <v>кг</v>
          </cell>
          <cell r="C93">
            <v>17.356000000000002</v>
          </cell>
          <cell r="D93">
            <v>12.183</v>
          </cell>
          <cell r="E93">
            <v>22.614000000000001</v>
          </cell>
          <cell r="F93">
            <v>0.92500000000000004</v>
          </cell>
          <cell r="G93">
            <v>0</v>
          </cell>
          <cell r="H93">
            <v>1</v>
          </cell>
          <cell r="I93" t="e">
            <v>#N/A</v>
          </cell>
          <cell r="J93">
            <v>22.707999999999998</v>
          </cell>
          <cell r="K93">
            <v>-9.3999999999997641E-2</v>
          </cell>
          <cell r="L93">
            <v>0</v>
          </cell>
          <cell r="M93">
            <v>0</v>
          </cell>
          <cell r="N93">
            <v>0</v>
          </cell>
          <cell r="O93">
            <v>20</v>
          </cell>
          <cell r="P93">
            <v>0</v>
          </cell>
          <cell r="V93">
            <v>4.5228000000000002</v>
          </cell>
          <cell r="W93">
            <v>10</v>
          </cell>
          <cell r="X93">
            <v>6.8375784912001416</v>
          </cell>
          <cell r="Y93">
            <v>0.20451932431237288</v>
          </cell>
          <cell r="AC93">
            <v>0</v>
          </cell>
          <cell r="AD93">
            <v>3.4433999999999996</v>
          </cell>
          <cell r="AE93">
            <v>2.2275999999999998</v>
          </cell>
          <cell r="AF93">
            <v>6.1890000000000001</v>
          </cell>
          <cell r="AG93" t="e">
            <v>#N/A</v>
          </cell>
        </row>
        <row r="94">
          <cell r="A94" t="str">
            <v xml:space="preserve"> 334  Паштет Любительский ТМ Стародворье ламистер 0,1 кг  ПОКОМ</v>
          </cell>
          <cell r="B94" t="str">
            <v>шт</v>
          </cell>
          <cell r="C94">
            <v>568</v>
          </cell>
          <cell r="D94">
            <v>295</v>
          </cell>
          <cell r="E94">
            <v>389</v>
          </cell>
          <cell r="F94">
            <v>136</v>
          </cell>
          <cell r="G94">
            <v>0</v>
          </cell>
          <cell r="H94">
            <v>0.1</v>
          </cell>
          <cell r="I94" t="e">
            <v>#N/A</v>
          </cell>
          <cell r="J94">
            <v>433</v>
          </cell>
          <cell r="K94">
            <v>-44</v>
          </cell>
          <cell r="L94">
            <v>0</v>
          </cell>
          <cell r="M94">
            <v>0</v>
          </cell>
          <cell r="N94">
            <v>0</v>
          </cell>
          <cell r="O94">
            <v>300</v>
          </cell>
          <cell r="P94">
            <v>0</v>
          </cell>
          <cell r="V94">
            <v>77.8</v>
          </cell>
          <cell r="W94">
            <v>300</v>
          </cell>
          <cell r="X94">
            <v>9.4601542416452453</v>
          </cell>
          <cell r="Y94">
            <v>1.7480719794344473</v>
          </cell>
          <cell r="AC94">
            <v>0</v>
          </cell>
          <cell r="AD94">
            <v>59.4</v>
          </cell>
          <cell r="AE94">
            <v>54.2</v>
          </cell>
          <cell r="AF94">
            <v>82</v>
          </cell>
          <cell r="AG94" t="e">
            <v>#N/A</v>
          </cell>
        </row>
        <row r="95">
          <cell r="A95" t="str">
            <v xml:space="preserve"> 341 Сосиски Сочинки Сливочные ТМ Стародворье ВЕС ПОКОМ</v>
          </cell>
          <cell r="B95" t="str">
            <v>кг</v>
          </cell>
          <cell r="C95">
            <v>110.739</v>
          </cell>
          <cell r="D95">
            <v>2.7120000000000002</v>
          </cell>
          <cell r="E95">
            <v>41.851999999999997</v>
          </cell>
          <cell r="F95">
            <v>68.887</v>
          </cell>
          <cell r="G95" t="e">
            <v>#N/A</v>
          </cell>
          <cell r="H95">
            <v>0</v>
          </cell>
          <cell r="I95" t="e">
            <v>#N/A</v>
          </cell>
          <cell r="J95">
            <v>44.304000000000002</v>
          </cell>
          <cell r="K95">
            <v>-2.4520000000000053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V95">
            <v>8.3704000000000001</v>
          </cell>
          <cell r="X95">
            <v>8.2298336997037183</v>
          </cell>
          <cell r="Y95">
            <v>8.2298336997037183</v>
          </cell>
          <cell r="AC95">
            <v>0</v>
          </cell>
          <cell r="AD95">
            <v>0</v>
          </cell>
          <cell r="AE95">
            <v>2.9722</v>
          </cell>
          <cell r="AF95">
            <v>5.4039999999999999</v>
          </cell>
          <cell r="AG95" t="e">
            <v>#N/A</v>
          </cell>
        </row>
        <row r="96">
          <cell r="A96" t="str">
            <v xml:space="preserve"> 342 Сосиски Сочинки Молочные ТМ Стародворье 0,4 кг ПОКОМ</v>
          </cell>
          <cell r="B96" t="str">
            <v>шт</v>
          </cell>
          <cell r="C96">
            <v>169</v>
          </cell>
          <cell r="D96">
            <v>1796</v>
          </cell>
          <cell r="E96">
            <v>1076</v>
          </cell>
          <cell r="F96">
            <v>122</v>
          </cell>
          <cell r="G96">
            <v>0</v>
          </cell>
          <cell r="H96">
            <v>0.4</v>
          </cell>
          <cell r="I96" t="e">
            <v>#N/A</v>
          </cell>
          <cell r="J96">
            <v>1396</v>
          </cell>
          <cell r="K96">
            <v>-320</v>
          </cell>
          <cell r="L96">
            <v>300</v>
          </cell>
          <cell r="M96">
            <v>350</v>
          </cell>
          <cell r="N96">
            <v>300</v>
          </cell>
          <cell r="O96">
            <v>200</v>
          </cell>
          <cell r="P96">
            <v>200</v>
          </cell>
          <cell r="V96">
            <v>215.2</v>
          </cell>
          <cell r="W96">
            <v>30</v>
          </cell>
          <cell r="X96">
            <v>6.9795539033457255</v>
          </cell>
          <cell r="Y96">
            <v>0.56691449814126393</v>
          </cell>
          <cell r="AC96">
            <v>0</v>
          </cell>
          <cell r="AD96">
            <v>214.4</v>
          </cell>
          <cell r="AE96">
            <v>219.8</v>
          </cell>
          <cell r="AF96">
            <v>217</v>
          </cell>
          <cell r="AG96" t="e">
            <v>#N/A</v>
          </cell>
        </row>
        <row r="97">
          <cell r="A97" t="str">
            <v xml:space="preserve"> 343 Сосиски Сочинки Сливочные ТМ Стародворье  0,4 кг</v>
          </cell>
          <cell r="B97" t="str">
            <v>шт</v>
          </cell>
          <cell r="C97">
            <v>271</v>
          </cell>
          <cell r="D97">
            <v>1349</v>
          </cell>
          <cell r="E97">
            <v>908</v>
          </cell>
          <cell r="F97">
            <v>55</v>
          </cell>
          <cell r="G97">
            <v>0</v>
          </cell>
          <cell r="H97">
            <v>0.4</v>
          </cell>
          <cell r="I97" t="e">
            <v>#N/A</v>
          </cell>
          <cell r="J97">
            <v>1208</v>
          </cell>
          <cell r="K97">
            <v>-300</v>
          </cell>
          <cell r="L97">
            <v>200</v>
          </cell>
          <cell r="M97">
            <v>250</v>
          </cell>
          <cell r="N97">
            <v>300</v>
          </cell>
          <cell r="O97">
            <v>100</v>
          </cell>
          <cell r="P97">
            <v>200</v>
          </cell>
          <cell r="V97">
            <v>181.6</v>
          </cell>
          <cell r="W97">
            <v>150</v>
          </cell>
          <cell r="X97">
            <v>6.9107929515418505</v>
          </cell>
          <cell r="Y97">
            <v>0.30286343612334804</v>
          </cell>
          <cell r="AC97">
            <v>0</v>
          </cell>
          <cell r="AD97">
            <v>190.8</v>
          </cell>
          <cell r="AE97">
            <v>173.2</v>
          </cell>
          <cell r="AF97">
            <v>198</v>
          </cell>
          <cell r="AG97" t="e">
            <v>#N/A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B98" t="str">
            <v>кг</v>
          </cell>
          <cell r="C98">
            <v>144.11600000000001</v>
          </cell>
          <cell r="D98">
            <v>217.48500000000001</v>
          </cell>
          <cell r="E98">
            <v>285.16699999999997</v>
          </cell>
          <cell r="F98">
            <v>43.515000000000001</v>
          </cell>
          <cell r="G98">
            <v>0</v>
          </cell>
          <cell r="H98">
            <v>1</v>
          </cell>
          <cell r="I98" t="e">
            <v>#N/A</v>
          </cell>
          <cell r="J98">
            <v>386.827</v>
          </cell>
          <cell r="K98">
            <v>-101.66000000000003</v>
          </cell>
          <cell r="L98">
            <v>80</v>
          </cell>
          <cell r="M98">
            <v>120</v>
          </cell>
          <cell r="N98">
            <v>80</v>
          </cell>
          <cell r="O98">
            <v>50</v>
          </cell>
          <cell r="P98">
            <v>70</v>
          </cell>
          <cell r="V98">
            <v>57.033399999999993</v>
          </cell>
          <cell r="X98">
            <v>7.7764082099261138</v>
          </cell>
          <cell r="Y98">
            <v>0.76297397665227751</v>
          </cell>
          <cell r="AC98">
            <v>0</v>
          </cell>
          <cell r="AD98">
            <v>59.433199999999999</v>
          </cell>
          <cell r="AE98">
            <v>60.688000000000002</v>
          </cell>
          <cell r="AF98">
            <v>54.655000000000001</v>
          </cell>
          <cell r="AG98" t="e">
            <v>#N/A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B99" t="str">
            <v>кг</v>
          </cell>
          <cell r="C99">
            <v>270.31299999999999</v>
          </cell>
          <cell r="D99">
            <v>151.19200000000001</v>
          </cell>
          <cell r="E99">
            <v>329.25900000000001</v>
          </cell>
          <cell r="F99">
            <v>51.582000000000001</v>
          </cell>
          <cell r="G99">
            <v>0</v>
          </cell>
          <cell r="H99">
            <v>1</v>
          </cell>
          <cell r="I99" t="e">
            <v>#N/A</v>
          </cell>
          <cell r="J99">
            <v>432.42099999999999</v>
          </cell>
          <cell r="K99">
            <v>-103.16199999999998</v>
          </cell>
          <cell r="L99">
            <v>50</v>
          </cell>
          <cell r="M99">
            <v>120</v>
          </cell>
          <cell r="N99">
            <v>80</v>
          </cell>
          <cell r="O99">
            <v>120</v>
          </cell>
          <cell r="P99">
            <v>120</v>
          </cell>
          <cell r="V99">
            <v>65.851799999999997</v>
          </cell>
          <cell r="X99">
            <v>8.2242550697171524</v>
          </cell>
          <cell r="Y99">
            <v>0.7833043288110576</v>
          </cell>
          <cell r="AC99">
            <v>0</v>
          </cell>
          <cell r="AD99">
            <v>73.155799999999999</v>
          </cell>
          <cell r="AE99">
            <v>62.020200000000003</v>
          </cell>
          <cell r="AF99">
            <v>33.418999999999997</v>
          </cell>
          <cell r="AG99" t="e">
            <v>#N/A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B100" t="str">
            <v>кг</v>
          </cell>
          <cell r="C100">
            <v>201.977</v>
          </cell>
          <cell r="D100">
            <v>511.108</v>
          </cell>
          <cell r="E100">
            <v>611.45000000000005</v>
          </cell>
          <cell r="F100">
            <v>55.448999999999998</v>
          </cell>
          <cell r="G100">
            <v>0</v>
          </cell>
          <cell r="H100">
            <v>1</v>
          </cell>
          <cell r="I100" t="e">
            <v>#N/A</v>
          </cell>
          <cell r="J100">
            <v>747.60599999999999</v>
          </cell>
          <cell r="K100">
            <v>-136.15599999999995</v>
          </cell>
          <cell r="L100">
            <v>120</v>
          </cell>
          <cell r="M100">
            <v>200</v>
          </cell>
          <cell r="N100">
            <v>120</v>
          </cell>
          <cell r="O100">
            <v>120</v>
          </cell>
          <cell r="P100">
            <v>150</v>
          </cell>
          <cell r="V100">
            <v>122.29</v>
          </cell>
          <cell r="W100">
            <v>100</v>
          </cell>
          <cell r="X100">
            <v>7.0770218333469623</v>
          </cell>
          <cell r="Y100">
            <v>0.45342219314743637</v>
          </cell>
          <cell r="AC100">
            <v>0</v>
          </cell>
          <cell r="AD100">
            <v>107.41679999999999</v>
          </cell>
          <cell r="AE100">
            <v>114.9242</v>
          </cell>
          <cell r="AF100">
            <v>132.80600000000001</v>
          </cell>
          <cell r="AG100" t="e">
            <v>#N/A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B101" t="str">
            <v>кг</v>
          </cell>
          <cell r="C101">
            <v>221.791</v>
          </cell>
          <cell r="D101">
            <v>279.91300000000001</v>
          </cell>
          <cell r="E101">
            <v>412.42200000000003</v>
          </cell>
          <cell r="F101">
            <v>45.405999999999999</v>
          </cell>
          <cell r="G101">
            <v>0</v>
          </cell>
          <cell r="H101">
            <v>1</v>
          </cell>
          <cell r="I101" t="e">
            <v>#N/A</v>
          </cell>
          <cell r="J101">
            <v>567.30499999999995</v>
          </cell>
          <cell r="K101">
            <v>-154.88299999999992</v>
          </cell>
          <cell r="L101">
            <v>120</v>
          </cell>
          <cell r="M101">
            <v>130</v>
          </cell>
          <cell r="N101">
            <v>100</v>
          </cell>
          <cell r="O101">
            <v>70</v>
          </cell>
          <cell r="P101">
            <v>120</v>
          </cell>
          <cell r="V101">
            <v>82.484400000000008</v>
          </cell>
          <cell r="X101">
            <v>7.0971723137950917</v>
          </cell>
          <cell r="Y101">
            <v>0.55047984831071084</v>
          </cell>
          <cell r="AC101">
            <v>0</v>
          </cell>
          <cell r="AD101">
            <v>87.025999999999996</v>
          </cell>
          <cell r="AE101">
            <v>82.791200000000003</v>
          </cell>
          <cell r="AF101">
            <v>80.781000000000006</v>
          </cell>
          <cell r="AG101" t="e">
            <v>#N/A</v>
          </cell>
        </row>
        <row r="102">
          <cell r="A102" t="str">
            <v xml:space="preserve"> 348  Колбаса Молочная оригинальная ТМ Особый рецепт. большой батон, ВЕС ПОКОМ</v>
          </cell>
          <cell r="B102" t="str">
            <v>кг</v>
          </cell>
          <cell r="C102">
            <v>223.75399999999999</v>
          </cell>
          <cell r="D102">
            <v>11.318</v>
          </cell>
          <cell r="E102">
            <v>64.290999999999997</v>
          </cell>
          <cell r="F102">
            <v>164.83699999999999</v>
          </cell>
          <cell r="G102" t="e">
            <v>#N/A</v>
          </cell>
          <cell r="H102">
            <v>1</v>
          </cell>
          <cell r="I102" t="e">
            <v>#N/A</v>
          </cell>
          <cell r="J102">
            <v>74.010000000000005</v>
          </cell>
          <cell r="K102">
            <v>-9.7190000000000083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V102">
            <v>12.8582</v>
          </cell>
          <cell r="X102">
            <v>12.819601499432268</v>
          </cell>
          <cell r="Y102">
            <v>12.819601499432268</v>
          </cell>
          <cell r="AC102">
            <v>0</v>
          </cell>
          <cell r="AD102">
            <v>11.8628</v>
          </cell>
          <cell r="AE102">
            <v>9.8398000000000003</v>
          </cell>
          <cell r="AF102">
            <v>12.491</v>
          </cell>
          <cell r="AG102" t="str">
            <v>увел</v>
          </cell>
        </row>
        <row r="103">
          <cell r="A103" t="str">
            <v xml:space="preserve"> 350  Сосиски Сочные без свинины ТМ Особый рецепт 0,4 кг. ПОКОМ</v>
          </cell>
          <cell r="B103" t="str">
            <v>шт</v>
          </cell>
          <cell r="C103">
            <v>43</v>
          </cell>
          <cell r="D103">
            <v>89</v>
          </cell>
          <cell r="E103">
            <v>80</v>
          </cell>
          <cell r="F103">
            <v>46</v>
          </cell>
          <cell r="G103" t="e">
            <v>#N/A</v>
          </cell>
          <cell r="H103">
            <v>0.4</v>
          </cell>
          <cell r="I103" t="e">
            <v>#N/A</v>
          </cell>
          <cell r="J103">
            <v>99</v>
          </cell>
          <cell r="K103">
            <v>-19</v>
          </cell>
          <cell r="L103">
            <v>0</v>
          </cell>
          <cell r="M103">
            <v>0</v>
          </cell>
          <cell r="N103">
            <v>20</v>
          </cell>
          <cell r="O103">
            <v>30</v>
          </cell>
          <cell r="P103">
            <v>20</v>
          </cell>
          <cell r="V103">
            <v>16</v>
          </cell>
          <cell r="X103">
            <v>7.25</v>
          </cell>
          <cell r="Y103">
            <v>2.875</v>
          </cell>
          <cell r="AC103">
            <v>0</v>
          </cell>
          <cell r="AD103">
            <v>16.600000000000001</v>
          </cell>
          <cell r="AE103">
            <v>10.199999999999999</v>
          </cell>
          <cell r="AF103">
            <v>16</v>
          </cell>
          <cell r="AG103" t="str">
            <v>увел</v>
          </cell>
        </row>
        <row r="104">
          <cell r="A104" t="str">
            <v xml:space="preserve"> 351  Колбаса Стародворская без Шпика 0,4 кг. ТМ Стародворье  ПОКОМ</v>
          </cell>
          <cell r="B104" t="str">
            <v>шт</v>
          </cell>
          <cell r="C104">
            <v>63</v>
          </cell>
          <cell r="D104">
            <v>7</v>
          </cell>
          <cell r="E104">
            <v>12</v>
          </cell>
          <cell r="F104">
            <v>48</v>
          </cell>
          <cell r="G104" t="e">
            <v>#N/A</v>
          </cell>
          <cell r="H104">
            <v>0</v>
          </cell>
          <cell r="I104" t="e">
            <v>#N/A</v>
          </cell>
          <cell r="J104">
            <v>18</v>
          </cell>
          <cell r="K104">
            <v>-6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V104">
            <v>2.4</v>
          </cell>
          <cell r="X104">
            <v>20</v>
          </cell>
          <cell r="Y104">
            <v>20</v>
          </cell>
          <cell r="AC104">
            <v>0</v>
          </cell>
          <cell r="AD104">
            <v>0.4</v>
          </cell>
          <cell r="AE104">
            <v>1</v>
          </cell>
          <cell r="AF104">
            <v>2</v>
          </cell>
          <cell r="AG104" t="str">
            <v>вывод</v>
          </cell>
        </row>
        <row r="105">
          <cell r="A105" t="str">
            <v xml:space="preserve"> 352  Ветчина Нежная с нежным филе 0,4 кг ТМ Особый рецепт  ПОКОМ</v>
          </cell>
          <cell r="B105" t="str">
            <v>шт</v>
          </cell>
          <cell r="C105">
            <v>33</v>
          </cell>
          <cell r="D105">
            <v>6</v>
          </cell>
          <cell r="E105">
            <v>12</v>
          </cell>
          <cell r="F105">
            <v>22</v>
          </cell>
          <cell r="G105" t="e">
            <v>#N/A</v>
          </cell>
          <cell r="H105">
            <v>0</v>
          </cell>
          <cell r="I105" t="e">
            <v>#N/A</v>
          </cell>
          <cell r="J105">
            <v>40</v>
          </cell>
          <cell r="K105">
            <v>-28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V105">
            <v>2.4</v>
          </cell>
          <cell r="X105">
            <v>9.1666666666666679</v>
          </cell>
          <cell r="Y105">
            <v>9.1666666666666679</v>
          </cell>
          <cell r="AC105">
            <v>0</v>
          </cell>
          <cell r="AD105">
            <v>3.2</v>
          </cell>
          <cell r="AE105">
            <v>1.8</v>
          </cell>
          <cell r="AF105">
            <v>2</v>
          </cell>
          <cell r="AG105" t="str">
            <v>вывод</v>
          </cell>
        </row>
        <row r="106">
          <cell r="A106" t="str">
            <v xml:space="preserve"> 364  Сардельки Филейские Вязанка ВЕС NDX ТМ Вязанка  ПОКОМ</v>
          </cell>
          <cell r="B106" t="str">
            <v>кг</v>
          </cell>
          <cell r="C106">
            <v>48.334000000000003</v>
          </cell>
          <cell r="D106">
            <v>395.94900000000001</v>
          </cell>
          <cell r="E106">
            <v>193.851</v>
          </cell>
          <cell r="F106">
            <v>59.957000000000001</v>
          </cell>
          <cell r="G106">
            <v>0</v>
          </cell>
          <cell r="H106">
            <v>1</v>
          </cell>
          <cell r="I106" t="e">
            <v>#N/A</v>
          </cell>
          <cell r="J106">
            <v>260.76900000000001</v>
          </cell>
          <cell r="K106">
            <v>-66.918000000000006</v>
          </cell>
          <cell r="L106">
            <v>80</v>
          </cell>
          <cell r="M106">
            <v>60</v>
          </cell>
          <cell r="N106">
            <v>60</v>
          </cell>
          <cell r="O106">
            <v>0</v>
          </cell>
          <cell r="P106">
            <v>40</v>
          </cell>
          <cell r="V106">
            <v>38.770200000000003</v>
          </cell>
          <cell r="X106">
            <v>7.7367926912938279</v>
          </cell>
          <cell r="Y106">
            <v>1.5464712588534493</v>
          </cell>
          <cell r="AC106">
            <v>0</v>
          </cell>
          <cell r="AD106">
            <v>73.100800000000007</v>
          </cell>
          <cell r="AE106">
            <v>58.843200000000003</v>
          </cell>
          <cell r="AF106">
            <v>34.380000000000003</v>
          </cell>
          <cell r="AG106" t="e">
            <v>#N/A</v>
          </cell>
        </row>
        <row r="107">
          <cell r="A107" t="str">
            <v xml:space="preserve"> 366 Колбаса Филейбургская зернистая 0,03 кг с/к нарезка. ТМ Баварушка  ПОКОМ</v>
          </cell>
          <cell r="B107" t="str">
            <v>шт</v>
          </cell>
          <cell r="C107">
            <v>-2</v>
          </cell>
          <cell r="D107">
            <v>26</v>
          </cell>
          <cell r="E107">
            <v>13</v>
          </cell>
          <cell r="F107">
            <v>6</v>
          </cell>
          <cell r="G107" t="e">
            <v>#N/A</v>
          </cell>
          <cell r="H107">
            <v>0.03</v>
          </cell>
          <cell r="I107" t="e">
            <v>#N/A</v>
          </cell>
          <cell r="J107">
            <v>123</v>
          </cell>
          <cell r="K107">
            <v>-110</v>
          </cell>
          <cell r="L107">
            <v>200</v>
          </cell>
          <cell r="M107">
            <v>100</v>
          </cell>
          <cell r="N107">
            <v>100</v>
          </cell>
          <cell r="O107">
            <v>0</v>
          </cell>
          <cell r="P107">
            <v>0</v>
          </cell>
          <cell r="V107">
            <v>2.6</v>
          </cell>
          <cell r="W107">
            <v>100</v>
          </cell>
          <cell r="X107">
            <v>194.61538461538461</v>
          </cell>
          <cell r="Y107">
            <v>2.3076923076923075</v>
          </cell>
          <cell r="AC107">
            <v>0</v>
          </cell>
          <cell r="AD107">
            <v>3.8</v>
          </cell>
          <cell r="AE107">
            <v>103</v>
          </cell>
          <cell r="AF107">
            <v>1</v>
          </cell>
          <cell r="AG107" t="e">
            <v>#N/A</v>
          </cell>
        </row>
        <row r="108">
          <cell r="A108" t="str">
            <v xml:space="preserve"> 367 Колбаса Балыкбургская с мраморным балыком и кориандра. 0,03кг нарезка ТМ Баварушка  ПОКОМ</v>
          </cell>
          <cell r="B108" t="str">
            <v>шт</v>
          </cell>
          <cell r="C108">
            <v>-9</v>
          </cell>
          <cell r="D108">
            <v>21</v>
          </cell>
          <cell r="E108">
            <v>3</v>
          </cell>
          <cell r="G108" t="e">
            <v>#N/A</v>
          </cell>
          <cell r="H108">
            <v>0.03</v>
          </cell>
          <cell r="I108" t="e">
            <v>#N/A</v>
          </cell>
          <cell r="J108">
            <v>133</v>
          </cell>
          <cell r="K108">
            <v>-130</v>
          </cell>
          <cell r="L108">
            <v>200</v>
          </cell>
          <cell r="M108">
            <v>100</v>
          </cell>
          <cell r="N108">
            <v>100</v>
          </cell>
          <cell r="O108">
            <v>0</v>
          </cell>
          <cell r="P108">
            <v>0</v>
          </cell>
          <cell r="V108">
            <v>0.6</v>
          </cell>
          <cell r="W108">
            <v>100</v>
          </cell>
          <cell r="X108">
            <v>833.33333333333337</v>
          </cell>
          <cell r="Y108">
            <v>0</v>
          </cell>
          <cell r="AC108">
            <v>0</v>
          </cell>
          <cell r="AD108">
            <v>5.6</v>
          </cell>
          <cell r="AE108">
            <v>97.2</v>
          </cell>
          <cell r="AF108">
            <v>0</v>
          </cell>
          <cell r="AG108" t="e">
            <v>#N/A</v>
          </cell>
        </row>
        <row r="109">
          <cell r="A109" t="str">
            <v xml:space="preserve"> 368 Колбаса Балыкбургская с мраморным балыком 0,13 кг. ТМ Баварушка  ПОКОМ</v>
          </cell>
          <cell r="B109" t="str">
            <v>шт</v>
          </cell>
          <cell r="D109">
            <v>6</v>
          </cell>
          <cell r="E109">
            <v>3</v>
          </cell>
          <cell r="G109" t="e">
            <v>#N/A</v>
          </cell>
          <cell r="H109">
            <v>0.13</v>
          </cell>
          <cell r="I109" t="e">
            <v>#N/A</v>
          </cell>
          <cell r="J109">
            <v>114</v>
          </cell>
          <cell r="K109">
            <v>-111</v>
          </cell>
          <cell r="L109">
            <v>0</v>
          </cell>
          <cell r="M109">
            <v>100</v>
          </cell>
          <cell r="N109">
            <v>100</v>
          </cell>
          <cell r="O109">
            <v>0</v>
          </cell>
          <cell r="P109">
            <v>0</v>
          </cell>
          <cell r="V109">
            <v>0.6</v>
          </cell>
          <cell r="W109">
            <v>100</v>
          </cell>
          <cell r="X109">
            <v>500</v>
          </cell>
          <cell r="Y109">
            <v>0</v>
          </cell>
          <cell r="AC109">
            <v>0</v>
          </cell>
          <cell r="AD109">
            <v>5.8</v>
          </cell>
          <cell r="AE109">
            <v>15.2</v>
          </cell>
          <cell r="AF109">
            <v>0</v>
          </cell>
          <cell r="AG109" t="e">
            <v>#N/A</v>
          </cell>
        </row>
        <row r="110">
          <cell r="A110" t="str">
            <v xml:space="preserve"> 372  Ветчина Сочинка ТМ Стародворье. ВЕС ПОКОМ</v>
          </cell>
          <cell r="B110" t="str">
            <v>кг</v>
          </cell>
          <cell r="C110">
            <v>91.887</v>
          </cell>
          <cell r="D110">
            <v>1.3620000000000001</v>
          </cell>
          <cell r="E110">
            <v>66.331999999999994</v>
          </cell>
          <cell r="F110">
            <v>26.917000000000002</v>
          </cell>
          <cell r="G110" t="e">
            <v>#N/A</v>
          </cell>
          <cell r="H110">
            <v>1</v>
          </cell>
          <cell r="I110" t="e">
            <v>#N/A</v>
          </cell>
          <cell r="J110">
            <v>61.901000000000003</v>
          </cell>
          <cell r="K110">
            <v>4.4309999999999903</v>
          </cell>
          <cell r="L110">
            <v>0</v>
          </cell>
          <cell r="M110">
            <v>0</v>
          </cell>
          <cell r="N110">
            <v>0</v>
          </cell>
          <cell r="O110">
            <v>20</v>
          </cell>
          <cell r="P110">
            <v>50</v>
          </cell>
          <cell r="V110">
            <v>13.266399999999999</v>
          </cell>
          <cell r="X110">
            <v>7.305448350720618</v>
          </cell>
          <cell r="Y110">
            <v>2.0289603811131887</v>
          </cell>
          <cell r="AC110">
            <v>0</v>
          </cell>
          <cell r="AD110">
            <v>1.0795999999999999</v>
          </cell>
          <cell r="AE110">
            <v>8.655800000000001</v>
          </cell>
          <cell r="AF110">
            <v>5.37</v>
          </cell>
          <cell r="AG110" t="e">
            <v>#N/A</v>
          </cell>
        </row>
        <row r="111">
          <cell r="A111" t="str">
            <v xml:space="preserve"> 373 Колбаса вареная Сочинка ТМ Стародворье ВЕС ПОКОМ</v>
          </cell>
          <cell r="B111" t="str">
            <v>кг</v>
          </cell>
          <cell r="C111">
            <v>75.551000000000002</v>
          </cell>
          <cell r="D111">
            <v>2.649</v>
          </cell>
          <cell r="E111">
            <v>78.42</v>
          </cell>
          <cell r="F111">
            <v>-0.22</v>
          </cell>
          <cell r="G111" t="e">
            <v>#N/A</v>
          </cell>
          <cell r="H111">
            <v>1</v>
          </cell>
          <cell r="I111" t="e">
            <v>#N/A</v>
          </cell>
          <cell r="J111">
            <v>106.203</v>
          </cell>
          <cell r="K111">
            <v>-27.783000000000001</v>
          </cell>
          <cell r="L111">
            <v>0</v>
          </cell>
          <cell r="M111">
            <v>50</v>
          </cell>
          <cell r="N111">
            <v>30</v>
          </cell>
          <cell r="O111">
            <v>20</v>
          </cell>
          <cell r="P111">
            <v>20</v>
          </cell>
          <cell r="V111">
            <v>15.684000000000001</v>
          </cell>
          <cell r="X111">
            <v>7.6370823769446563</v>
          </cell>
          <cell r="Y111">
            <v>-1.4027033919918388E-2</v>
          </cell>
          <cell r="AC111">
            <v>0</v>
          </cell>
          <cell r="AD111">
            <v>0</v>
          </cell>
          <cell r="AE111">
            <v>13.833600000000001</v>
          </cell>
          <cell r="AF111">
            <v>6.8179999999999996</v>
          </cell>
          <cell r="AG111" t="e">
            <v>#N/A</v>
          </cell>
        </row>
        <row r="112">
          <cell r="A112" t="str">
            <v xml:space="preserve"> 376  Колбаса Докторская Дугушка 0,6кг ГОСТ ТМ Стародворье  ПОКОМ </v>
          </cell>
          <cell r="B112" t="str">
            <v>шт</v>
          </cell>
          <cell r="D112">
            <v>116</v>
          </cell>
          <cell r="E112">
            <v>44</v>
          </cell>
          <cell r="F112">
            <v>57</v>
          </cell>
          <cell r="G112" t="e">
            <v>#N/A</v>
          </cell>
          <cell r="H112">
            <v>0.6</v>
          </cell>
          <cell r="I112" t="e">
            <v>#N/A</v>
          </cell>
          <cell r="J112">
            <v>61</v>
          </cell>
          <cell r="K112">
            <v>-17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50</v>
          </cell>
          <cell r="V112">
            <v>8.8000000000000007</v>
          </cell>
          <cell r="X112">
            <v>12.159090909090908</v>
          </cell>
          <cell r="Y112">
            <v>6.4772727272727266</v>
          </cell>
          <cell r="AC112">
            <v>0</v>
          </cell>
          <cell r="AD112">
            <v>0</v>
          </cell>
          <cell r="AE112">
            <v>0</v>
          </cell>
          <cell r="AF112">
            <v>19</v>
          </cell>
          <cell r="AG112" t="e">
            <v>#N/A</v>
          </cell>
        </row>
        <row r="113">
          <cell r="A113" t="str">
            <v xml:space="preserve"> 377  Колбаса Молочная Дугушка 0,6кг ТМ Стародворье  ПОКОМ</v>
          </cell>
          <cell r="B113" t="str">
            <v>шт</v>
          </cell>
          <cell r="D113">
            <v>120</v>
          </cell>
          <cell r="E113">
            <v>36</v>
          </cell>
          <cell r="F113">
            <v>84</v>
          </cell>
          <cell r="G113" t="e">
            <v>#N/A</v>
          </cell>
          <cell r="H113">
            <v>0.6</v>
          </cell>
          <cell r="I113" t="e">
            <v>#N/A</v>
          </cell>
          <cell r="J113">
            <v>51</v>
          </cell>
          <cell r="K113">
            <v>-15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40</v>
          </cell>
          <cell r="V113">
            <v>7.2</v>
          </cell>
          <cell r="X113">
            <v>17.222222222222221</v>
          </cell>
          <cell r="Y113">
            <v>11.666666666666666</v>
          </cell>
          <cell r="AC113">
            <v>0</v>
          </cell>
          <cell r="AD113">
            <v>0</v>
          </cell>
          <cell r="AE113">
            <v>0</v>
          </cell>
          <cell r="AF113">
            <v>14</v>
          </cell>
          <cell r="AG113" t="e">
            <v>#N/A</v>
          </cell>
        </row>
        <row r="114">
          <cell r="A114" t="str">
            <v xml:space="preserve"> 380  Колбаса Филейбургская с филе сочного окорока 0,13кг с/в ТМ Баварушка  ПОКОМ</v>
          </cell>
          <cell r="B114" t="str">
            <v>шт</v>
          </cell>
          <cell r="D114">
            <v>164</v>
          </cell>
          <cell r="E114">
            <v>94</v>
          </cell>
          <cell r="F114">
            <v>26</v>
          </cell>
          <cell r="G114" t="e">
            <v>#N/A</v>
          </cell>
          <cell r="H114">
            <v>0.13</v>
          </cell>
          <cell r="I114" t="e">
            <v>#N/A</v>
          </cell>
          <cell r="J114">
            <v>135</v>
          </cell>
          <cell r="K114">
            <v>-41</v>
          </cell>
          <cell r="L114">
            <v>0</v>
          </cell>
          <cell r="M114">
            <v>0</v>
          </cell>
          <cell r="N114">
            <v>0</v>
          </cell>
          <cell r="O114">
            <v>50</v>
          </cell>
          <cell r="P114">
            <v>50</v>
          </cell>
          <cell r="V114">
            <v>18.8</v>
          </cell>
          <cell r="X114">
            <v>6.7021276595744679</v>
          </cell>
          <cell r="Y114">
            <v>1.3829787234042552</v>
          </cell>
          <cell r="AC114">
            <v>0</v>
          </cell>
          <cell r="AD114">
            <v>0</v>
          </cell>
          <cell r="AE114">
            <v>0</v>
          </cell>
          <cell r="AF114">
            <v>49</v>
          </cell>
          <cell r="AG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D115">
            <v>283.90199999999999</v>
          </cell>
          <cell r="E115">
            <v>283.90199999999999</v>
          </cell>
          <cell r="G115" t="e">
            <v>#N/A</v>
          </cell>
          <cell r="H115">
            <v>0</v>
          </cell>
          <cell r="I115" t="e">
            <v>#N/A</v>
          </cell>
          <cell r="J115">
            <v>480.32400000000001</v>
          </cell>
          <cell r="K115">
            <v>-196.42200000000003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56.7804</v>
          </cell>
          <cell r="X115">
            <v>0</v>
          </cell>
          <cell r="Y115">
            <v>0</v>
          </cell>
          <cell r="AC115">
            <v>0</v>
          </cell>
          <cell r="AD115">
            <v>0</v>
          </cell>
          <cell r="AE115">
            <v>11.2334</v>
          </cell>
          <cell r="AF115">
            <v>3.9729999999999999</v>
          </cell>
          <cell r="AG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-166.12899999999999</v>
          </cell>
          <cell r="D116">
            <v>168.858</v>
          </cell>
          <cell r="E116">
            <v>2.7290000000000001</v>
          </cell>
          <cell r="G116">
            <v>0</v>
          </cell>
          <cell r="H116">
            <v>0</v>
          </cell>
          <cell r="I116" t="e">
            <v>#N/A</v>
          </cell>
          <cell r="J116">
            <v>2.6</v>
          </cell>
          <cell r="K116">
            <v>0.129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0.54580000000000006</v>
          </cell>
          <cell r="X116">
            <v>0</v>
          </cell>
          <cell r="Y116">
            <v>0</v>
          </cell>
          <cell r="AC116">
            <v>0</v>
          </cell>
          <cell r="AD116">
            <v>111.94559999999998</v>
          </cell>
          <cell r="AE116">
            <v>50.672600000000003</v>
          </cell>
          <cell r="AF116">
            <v>0</v>
          </cell>
          <cell r="AG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D117">
            <v>240</v>
          </cell>
          <cell r="E117">
            <v>238</v>
          </cell>
          <cell r="G117" t="e">
            <v>#N/A</v>
          </cell>
          <cell r="H117">
            <v>0</v>
          </cell>
          <cell r="I117" t="e">
            <v>#N/A</v>
          </cell>
          <cell r="J117">
            <v>277</v>
          </cell>
          <cell r="K117">
            <v>-39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47.6</v>
          </cell>
          <cell r="X117">
            <v>0</v>
          </cell>
          <cell r="Y117">
            <v>0</v>
          </cell>
          <cell r="AC117">
            <v>0</v>
          </cell>
          <cell r="AD117">
            <v>0</v>
          </cell>
          <cell r="AE117">
            <v>5.6</v>
          </cell>
          <cell r="AF117">
            <v>37</v>
          </cell>
          <cell r="AG117" t="e">
            <v>#N/A</v>
          </cell>
        </row>
        <row r="118">
          <cell r="A118" t="str">
            <v>БОНУС_Колбаса Мясорубская с рубленой грудинкой 0,35кг срез ТМ Стародворье  ПОКОМ</v>
          </cell>
          <cell r="B118" t="str">
            <v>шт</v>
          </cell>
          <cell r="C118">
            <v>-171</v>
          </cell>
          <cell r="D118">
            <v>410</v>
          </cell>
          <cell r="E118">
            <v>235</v>
          </cell>
          <cell r="G118">
            <v>0</v>
          </cell>
          <cell r="H118">
            <v>0</v>
          </cell>
          <cell r="I118" t="e">
            <v>#N/A</v>
          </cell>
          <cell r="J118">
            <v>375</v>
          </cell>
          <cell r="K118">
            <v>-140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V118">
            <v>47</v>
          </cell>
          <cell r="X118">
            <v>0</v>
          </cell>
          <cell r="Y118">
            <v>0</v>
          </cell>
          <cell r="AC118">
            <v>0</v>
          </cell>
          <cell r="AD118">
            <v>70.400000000000006</v>
          </cell>
          <cell r="AE118">
            <v>56.8</v>
          </cell>
          <cell r="AF118">
            <v>34</v>
          </cell>
          <cell r="AG118" t="e">
            <v>#N/A</v>
          </cell>
        </row>
        <row r="119">
          <cell r="A119" t="str">
            <v>БОНУС_Колбаса Мясорубская с рубленой грудинкой ВЕС ТМ Стародворье  ПОКОМ</v>
          </cell>
          <cell r="B119" t="str">
            <v>кг</v>
          </cell>
          <cell r="C119">
            <v>-162.47800000000001</v>
          </cell>
          <cell r="D119">
            <v>525.45799999999997</v>
          </cell>
          <cell r="E119">
            <v>325.89100000000002</v>
          </cell>
          <cell r="G119">
            <v>0</v>
          </cell>
          <cell r="H119">
            <v>0</v>
          </cell>
          <cell r="I119" t="e">
            <v>#N/A</v>
          </cell>
          <cell r="J119">
            <v>372.91500000000002</v>
          </cell>
          <cell r="K119">
            <v>-47.024000000000001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V119">
            <v>65.178200000000004</v>
          </cell>
          <cell r="X119">
            <v>0</v>
          </cell>
          <cell r="Y119">
            <v>0</v>
          </cell>
          <cell r="AC119">
            <v>0</v>
          </cell>
          <cell r="AD119">
            <v>56.0398</v>
          </cell>
          <cell r="AE119">
            <v>57.809600000000003</v>
          </cell>
          <cell r="AF119">
            <v>57.603000000000002</v>
          </cell>
          <cell r="AG119" t="e">
            <v>#N/A</v>
          </cell>
        </row>
        <row r="120">
          <cell r="A120" t="str">
            <v>БОНУС_Сосиски Баварские,  0.42кг,ПОКОМ</v>
          </cell>
          <cell r="B120" t="str">
            <v>шт</v>
          </cell>
          <cell r="C120">
            <v>-668</v>
          </cell>
          <cell r="D120">
            <v>2023</v>
          </cell>
          <cell r="E120">
            <v>1313</v>
          </cell>
          <cell r="G120">
            <v>0</v>
          </cell>
          <cell r="H120">
            <v>0</v>
          </cell>
          <cell r="I120" t="e">
            <v>#N/A</v>
          </cell>
          <cell r="J120">
            <v>1366</v>
          </cell>
          <cell r="K120">
            <v>-53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V120">
            <v>262.60000000000002</v>
          </cell>
          <cell r="X120">
            <v>0</v>
          </cell>
          <cell r="Y120">
            <v>0</v>
          </cell>
          <cell r="AC120">
            <v>0</v>
          </cell>
          <cell r="AD120">
            <v>281.39999999999998</v>
          </cell>
          <cell r="AE120">
            <v>208.2</v>
          </cell>
          <cell r="AF120">
            <v>253</v>
          </cell>
          <cell r="AG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02.09.2023 - 08.09.2023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97.703999999999994</v>
          </cell>
        </row>
        <row r="8">
          <cell r="A8" t="str">
            <v xml:space="preserve"> 004   Колбаса Вязанка со шпиком, вектор ВЕС, ПОКОМ</v>
          </cell>
          <cell r="F8">
            <v>119.70399999999999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878.97699999999998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0.7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73.850999999999999</v>
          </cell>
        </row>
        <row r="12">
          <cell r="A12" t="str">
            <v xml:space="preserve"> 016  Сосиски Вязанка Молочные, Вязанка вискофан  ВЕС.ПОКОМ</v>
          </cell>
          <cell r="F12">
            <v>579.19799999999998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1.3</v>
          </cell>
          <cell r="F13">
            <v>2402.0949999999998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1.3</v>
          </cell>
          <cell r="F14">
            <v>254.96299999999999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</v>
          </cell>
          <cell r="F15">
            <v>14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1</v>
          </cell>
          <cell r="F16">
            <v>904</v>
          </cell>
        </row>
        <row r="17">
          <cell r="A17" t="str">
            <v xml:space="preserve"> 022  Колбаса Вязанка со шпиком, вектор 0,5кг, ПОКОМ</v>
          </cell>
          <cell r="D17">
            <v>2</v>
          </cell>
          <cell r="F17">
            <v>266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312</v>
          </cell>
          <cell r="F18">
            <v>1750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50</v>
          </cell>
          <cell r="F19">
            <v>3500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1563</v>
          </cell>
          <cell r="F20">
            <v>6911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335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143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203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438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538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5</v>
          </cell>
          <cell r="F27">
            <v>404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2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1</v>
          </cell>
          <cell r="F29">
            <v>406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2</v>
          </cell>
          <cell r="F30">
            <v>398</v>
          </cell>
        </row>
        <row r="31">
          <cell r="A31" t="str">
            <v xml:space="preserve"> 068  Колбаса Особая ТМ Особый рецепт, 0,5 кг, ПОКОМ</v>
          </cell>
          <cell r="D31">
            <v>1</v>
          </cell>
          <cell r="F31">
            <v>130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4</v>
          </cell>
        </row>
        <row r="33">
          <cell r="A33" t="str">
            <v xml:space="preserve"> 077  Колбаса Сервелат запеч Дугушка, вектор 0,35 кг, ТМ Стародворье    ПОКОМ</v>
          </cell>
          <cell r="F33">
            <v>1</v>
          </cell>
        </row>
        <row r="34">
          <cell r="A34" t="str">
            <v xml:space="preserve"> 079  Колбаса Сервелат Кремлевский,  0.35 кг, ПОКОМ</v>
          </cell>
          <cell r="F34">
            <v>167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10</v>
          </cell>
          <cell r="F35">
            <v>1516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12</v>
          </cell>
          <cell r="F36">
            <v>3709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6</v>
          </cell>
          <cell r="F37">
            <v>416</v>
          </cell>
        </row>
        <row r="38">
          <cell r="A38" t="str">
            <v xml:space="preserve"> 092  Сосиски Баварские с сыром,  0.42кг,ПОКОМ</v>
          </cell>
          <cell r="D38">
            <v>2832</v>
          </cell>
          <cell r="F38">
            <v>7443</v>
          </cell>
        </row>
        <row r="39">
          <cell r="A39" t="str">
            <v xml:space="preserve"> 096  Сосиски Баварские,  0.42кг,ПОКОМ</v>
          </cell>
          <cell r="D39">
            <v>3019</v>
          </cell>
          <cell r="F39">
            <v>10894</v>
          </cell>
        </row>
        <row r="40">
          <cell r="A40" t="str">
            <v xml:space="preserve"> 097  Сосиски Баварские,  0.84кг, БАВАРУШКИ ПОКОМ</v>
          </cell>
          <cell r="F40">
            <v>1</v>
          </cell>
        </row>
        <row r="41">
          <cell r="A41" t="str">
            <v xml:space="preserve"> 099  Сосиски Баварушки с сочным окороком,  0.42кг, БАВАРУШКА ПОКОМ</v>
          </cell>
          <cell r="F41">
            <v>2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2</v>
          </cell>
          <cell r="F42">
            <v>2840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3</v>
          </cell>
          <cell r="F43">
            <v>406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669</v>
          </cell>
          <cell r="F44">
            <v>1379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F45">
            <v>2026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16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16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1.6</v>
          </cell>
          <cell r="F48">
            <v>667.18299999999999</v>
          </cell>
        </row>
        <row r="49">
          <cell r="A49" t="str">
            <v xml:space="preserve"> 201  Ветчина Нежная ТМ Особый рецепт, (2,5кг), ПОКОМ</v>
          </cell>
          <cell r="D49">
            <v>25</v>
          </cell>
          <cell r="F49">
            <v>5396.8770000000004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467.58600000000001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D51">
            <v>1.6</v>
          </cell>
          <cell r="F51">
            <v>817.90700000000004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5</v>
          </cell>
          <cell r="F52">
            <v>341.90300000000002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30.004000000000001</v>
          </cell>
          <cell r="F53">
            <v>10026.684999999999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407.26100000000002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133.86799999999999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1.3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1.6</v>
          </cell>
          <cell r="F57">
            <v>715.34799999999996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5</v>
          </cell>
          <cell r="F58">
            <v>6185.2470000000003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7.5</v>
          </cell>
          <cell r="F59">
            <v>5365.4139999999998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3.3</v>
          </cell>
          <cell r="F60">
            <v>422.904</v>
          </cell>
        </row>
        <row r="61">
          <cell r="A61" t="str">
            <v xml:space="preserve"> 238  Колбаса Салями Баварушка зернистая, оболочка фиброуз, ВЕС, ТС Баварушка  ПОКОМ</v>
          </cell>
          <cell r="F61">
            <v>0.9</v>
          </cell>
        </row>
        <row r="62">
          <cell r="A62" t="str">
            <v xml:space="preserve"> 239  Колбаса Салями запеч Дугушка, оболочка вектор, ВЕС, ТМ Стародворье  ПОКОМ</v>
          </cell>
          <cell r="D62">
            <v>0.8</v>
          </cell>
          <cell r="F62">
            <v>459.86700000000002</v>
          </cell>
        </row>
        <row r="63">
          <cell r="A63" t="str">
            <v xml:space="preserve"> 240  Колбаса Салями охотничья, ВЕС. ПОКОМ</v>
          </cell>
          <cell r="F63">
            <v>28.835999999999999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0.8</v>
          </cell>
          <cell r="F64">
            <v>790.15700000000004</v>
          </cell>
        </row>
        <row r="65">
          <cell r="A65" t="str">
            <v xml:space="preserve"> 243  Колбаса Сервелат Зернистый, ВЕС.  ПОКОМ</v>
          </cell>
          <cell r="F65">
            <v>42.258000000000003</v>
          </cell>
        </row>
        <row r="66">
          <cell r="A66" t="str">
            <v xml:space="preserve"> 244  Колбаса Сервелат Кремлевский, ВЕС. ПОКОМ</v>
          </cell>
          <cell r="F66">
            <v>5.9</v>
          </cell>
        </row>
        <row r="67">
          <cell r="A67" t="str">
            <v xml:space="preserve"> 247  Сардельки Нежные, ВЕС.  ПОКОМ</v>
          </cell>
          <cell r="F67">
            <v>164.71</v>
          </cell>
        </row>
        <row r="68">
          <cell r="A68" t="str">
            <v xml:space="preserve"> 248  Сардельки Сочные ТМ Особый рецепт,   ПОКОМ</v>
          </cell>
          <cell r="D68">
            <v>11.3</v>
          </cell>
          <cell r="F68">
            <v>313.14100000000002</v>
          </cell>
        </row>
        <row r="69">
          <cell r="A69" t="str">
            <v xml:space="preserve"> 250  Сардельки стародворские с говядиной в обол. NDX, ВЕС. ПОКОМ</v>
          </cell>
          <cell r="F69">
            <v>1566.431</v>
          </cell>
        </row>
        <row r="70">
          <cell r="A70" t="str">
            <v xml:space="preserve"> 255  Сосиски Молочные для завтрака ТМ Особый рецепт, п/а МГС, ВЕС, ТМ Стародворье  ПОКОМ</v>
          </cell>
          <cell r="F70">
            <v>89.21</v>
          </cell>
        </row>
        <row r="71">
          <cell r="A71" t="str">
            <v xml:space="preserve"> 257  Сосиски Молочные оригинальные ТМ Особый рецепт, ВЕС.   ПОКОМ</v>
          </cell>
          <cell r="F71">
            <v>267.41000000000003</v>
          </cell>
        </row>
        <row r="72">
          <cell r="A72" t="str">
            <v xml:space="preserve"> 263  Шпикачки Стародворские, ВЕС.  ПОКОМ</v>
          </cell>
          <cell r="F72">
            <v>152.11799999999999</v>
          </cell>
        </row>
        <row r="73">
          <cell r="A73" t="str">
            <v xml:space="preserve"> 265  Колбаса Балыкбургская, ВЕС, ТМ Баварушка  ПОКОМ</v>
          </cell>
          <cell r="D73">
            <v>0.70099999999999996</v>
          </cell>
          <cell r="F73">
            <v>635.90499999999997</v>
          </cell>
        </row>
        <row r="74">
          <cell r="A74" t="str">
            <v xml:space="preserve"> 266  Колбаса Филейбургская с сочным окороком, ВЕС, ТМ Баварушка  ПОКОМ</v>
          </cell>
          <cell r="D74">
            <v>0.70099999999999996</v>
          </cell>
          <cell r="F74">
            <v>635.85400000000004</v>
          </cell>
        </row>
        <row r="75">
          <cell r="A75" t="str">
            <v xml:space="preserve"> 267  Колбаса Салями Филейбургская зернистая, оболочка фиброуз, ВЕС, ТМ Баварушка  ПОКОМ</v>
          </cell>
          <cell r="D75">
            <v>0.70099999999999996</v>
          </cell>
          <cell r="F75">
            <v>570.226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11</v>
          </cell>
          <cell r="F76">
            <v>2095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11</v>
          </cell>
          <cell r="F77">
            <v>6515</v>
          </cell>
        </row>
        <row r="78">
          <cell r="A78" t="str">
            <v xml:space="preserve"> 275  Колбаса полусухая Царедворская 0,15 кг., ШТ.,   ПОКОМ</v>
          </cell>
          <cell r="F78">
            <v>8</v>
          </cell>
        </row>
        <row r="79">
          <cell r="A79" t="str">
            <v xml:space="preserve"> 276  Колбаса Сливушка ТМ Вязанка в оболочке полиамид 0,45 кг  ПОКОМ</v>
          </cell>
          <cell r="D79">
            <v>5</v>
          </cell>
          <cell r="F79">
            <v>3899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F80">
            <v>42</v>
          </cell>
        </row>
        <row r="81">
          <cell r="A81" t="str">
            <v xml:space="preserve"> 283  Сосиски Сочинки, ВЕС, ТМ Стародворье ПОКОМ</v>
          </cell>
          <cell r="F81">
            <v>469.59199999999998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D82">
            <v>2</v>
          </cell>
          <cell r="F82">
            <v>484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9</v>
          </cell>
          <cell r="F83">
            <v>1697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F84">
            <v>323.35700000000003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12</v>
          </cell>
          <cell r="F85">
            <v>6198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9</v>
          </cell>
          <cell r="F86">
            <v>7070</v>
          </cell>
        </row>
        <row r="87">
          <cell r="A87" t="str">
            <v xml:space="preserve"> 303  Колбаса Мясорубская ТМ Стародворье с рубленой грудинкой в/у 0,4 кг срез  ПОКОМ</v>
          </cell>
          <cell r="F87">
            <v>2</v>
          </cell>
        </row>
        <row r="88">
          <cell r="A88" t="str">
            <v xml:space="preserve"> 304  Колбаса Салями Мясорубская с рубленным шпиком ВЕС ТМ Стародворье  ПОКОМ</v>
          </cell>
          <cell r="F88">
            <v>98.171999999999997</v>
          </cell>
        </row>
        <row r="89">
          <cell r="A89" t="str">
            <v xml:space="preserve"> 305  Колбаса Сервелат Мясорубский с мелкорубленным окороком в/у  ТМ Стародворье ВЕС   ПОКОМ</v>
          </cell>
          <cell r="F89">
            <v>100.747</v>
          </cell>
        </row>
        <row r="90">
          <cell r="A90" t="str">
            <v xml:space="preserve"> 306  Колбаса Салями Мясорубская с рубленым шпиком 0,35 кг срез ТМ Стародворье   Поком</v>
          </cell>
          <cell r="D90">
            <v>9</v>
          </cell>
          <cell r="F90">
            <v>1280</v>
          </cell>
        </row>
        <row r="91">
          <cell r="A91" t="str">
            <v xml:space="preserve"> 307  Колбаса Сервелат Мясорубский с мелкорубленным окороком 0,35 кг срез ТМ Стародворье   Поком</v>
          </cell>
          <cell r="D91">
            <v>16</v>
          </cell>
          <cell r="F91">
            <v>1953</v>
          </cell>
        </row>
        <row r="92">
          <cell r="A92" t="str">
            <v xml:space="preserve"> 309  Сосиски Сочинки с сыром 0,4 кг ТМ Стародворье  ПОКОМ</v>
          </cell>
          <cell r="D92">
            <v>3</v>
          </cell>
          <cell r="F92">
            <v>1488</v>
          </cell>
        </row>
        <row r="93">
          <cell r="A93" t="str">
            <v xml:space="preserve"> 312  Ветчина Филейская ВЕС ТМ  Вязанка ТС Столичная  ПОКОМ</v>
          </cell>
          <cell r="F93">
            <v>353.86</v>
          </cell>
        </row>
        <row r="94">
          <cell r="A94" t="str">
            <v xml:space="preserve"> 314  Крылышки копченые на решетке 0,3 кг ТМ Ядрена копоть  ПОКОМ</v>
          </cell>
          <cell r="F94">
            <v>99</v>
          </cell>
        </row>
        <row r="95">
          <cell r="A95" t="str">
            <v xml:space="preserve"> 315  Колбаса вареная Молокуша ТМ Вязанка ВЕС, ПОКОМ</v>
          </cell>
          <cell r="F95">
            <v>973.04899999999998</v>
          </cell>
        </row>
        <row r="96">
          <cell r="A96" t="str">
            <v xml:space="preserve"> 316  Колбаса Нежная ТМ Зареченские ВЕС  ПОКОМ</v>
          </cell>
          <cell r="F96">
            <v>147.61699999999999</v>
          </cell>
        </row>
        <row r="97">
          <cell r="A97" t="str">
            <v xml:space="preserve"> 317 Колбаса Сервелат Рижский ТМ Зареченские, ВЕС  ПОКОМ</v>
          </cell>
          <cell r="F97">
            <v>23.716999999999999</v>
          </cell>
        </row>
        <row r="98">
          <cell r="A98" t="str">
            <v xml:space="preserve"> 318  Сосиски Датские ТМ Зареченские, ВЕС  ПОКОМ</v>
          </cell>
          <cell r="D98">
            <v>33.799999999999997</v>
          </cell>
          <cell r="F98">
            <v>2002.951</v>
          </cell>
        </row>
        <row r="99">
          <cell r="A99" t="str">
            <v xml:space="preserve"> 319  Колбаса вареная Филейская ТМ Вязанка ТС Классическая, 0,45 кг. ПОКОМ</v>
          </cell>
          <cell r="D99">
            <v>613</v>
          </cell>
          <cell r="F99">
            <v>5241</v>
          </cell>
        </row>
        <row r="100">
          <cell r="A100" t="str">
            <v xml:space="preserve"> 322  Колбаса вареная Молокуша 0,45кг ТМ Вязанка  ПОКОМ</v>
          </cell>
          <cell r="D100">
            <v>901</v>
          </cell>
          <cell r="F100">
            <v>6171</v>
          </cell>
        </row>
        <row r="101">
          <cell r="A101" t="str">
            <v xml:space="preserve"> 324  Ветчина Филейская ТМ Вязанка Столичная 0,45 кг ПОКОМ</v>
          </cell>
          <cell r="D101">
            <v>5</v>
          </cell>
          <cell r="F101">
            <v>1544</v>
          </cell>
        </row>
        <row r="102">
          <cell r="A102" t="str">
            <v xml:space="preserve"> 325  Сосиски Сочинки по-баварски с сыром Стародворье, ВЕС ПОКОМ</v>
          </cell>
          <cell r="F102">
            <v>18.553999999999998</v>
          </cell>
        </row>
        <row r="103">
          <cell r="A103" t="str">
            <v xml:space="preserve"> 327  Сосиски Сочинки с сыром ТМ Стародворье, ВЕС ПОКОМ</v>
          </cell>
          <cell r="F103">
            <v>65.709000000000003</v>
          </cell>
        </row>
        <row r="104">
          <cell r="A104" t="str">
            <v xml:space="preserve"> 328  Сардельки Сочинки Стародворье ТМ  0,4 кг ПОКОМ</v>
          </cell>
          <cell r="F104">
            <v>102</v>
          </cell>
        </row>
        <row r="105">
          <cell r="A105" t="str">
            <v xml:space="preserve"> 329  Сардельки Сочинки с сыром Стародворье ТМ, 0,4 кг. ПОКОМ</v>
          </cell>
          <cell r="F105">
            <v>462</v>
          </cell>
        </row>
        <row r="106">
          <cell r="A106" t="str">
            <v xml:space="preserve"> 330  Колбаса вареная Филейская ТМ Вязанка ТС Классическая ВЕС  ПОКОМ</v>
          </cell>
          <cell r="F106">
            <v>1523.5419999999999</v>
          </cell>
        </row>
        <row r="107">
          <cell r="A107" t="str">
            <v xml:space="preserve"> 331  Сосиски Сочинки по-баварски ВЕС ТМ Стародворье  Поком</v>
          </cell>
          <cell r="F107">
            <v>23.709</v>
          </cell>
        </row>
        <row r="108">
          <cell r="A108" t="str">
            <v xml:space="preserve"> 333  Колбаса Балыковая, Вязанка фиброуз в/у, ВЕС ПОКОМ</v>
          </cell>
          <cell r="F108">
            <v>0.7</v>
          </cell>
        </row>
        <row r="109">
          <cell r="A109" t="str">
            <v xml:space="preserve"> 334  Паштет Любительский ТМ Стародворье ламистер 0,1 кг  ПОКОМ</v>
          </cell>
          <cell r="D109">
            <v>2</v>
          </cell>
          <cell r="F109">
            <v>432</v>
          </cell>
        </row>
        <row r="110">
          <cell r="A110" t="str">
            <v xml:space="preserve"> 341 Сосиски Сочинки Сливочные ТМ Стародворье ВЕС ПОКОМ</v>
          </cell>
          <cell r="F110">
            <v>80.760000000000005</v>
          </cell>
        </row>
        <row r="111">
          <cell r="A111" t="str">
            <v xml:space="preserve"> 342 Сосиски Сочинки Молочные ТМ Стародворье 0,4 кг ПОКОМ</v>
          </cell>
          <cell r="D111">
            <v>2</v>
          </cell>
          <cell r="F111">
            <v>1392</v>
          </cell>
        </row>
        <row r="112">
          <cell r="A112" t="str">
            <v xml:space="preserve"> 343 Сосиски Сочинки Сливочные ТМ Стародворье  0,4 кг</v>
          </cell>
          <cell r="D112">
            <v>2</v>
          </cell>
          <cell r="F112">
            <v>1171</v>
          </cell>
        </row>
        <row r="113">
          <cell r="A113" t="str">
            <v xml:space="preserve"> 344  Колбаса Сочинка по-европейски с сочной грудинкой ТМ Стародворье, ВЕС ПОКОМ</v>
          </cell>
          <cell r="D113">
            <v>0.70099999999999996</v>
          </cell>
          <cell r="F113">
            <v>378.678</v>
          </cell>
        </row>
        <row r="114">
          <cell r="A114" t="str">
            <v xml:space="preserve"> 345  Колбаса Сочинка по-фински с сочным окроком ТМ Стародворье ВЕС ПОКОМ</v>
          </cell>
          <cell r="D114">
            <v>0.70099999999999996</v>
          </cell>
          <cell r="F114">
            <v>435.92500000000001</v>
          </cell>
        </row>
        <row r="115">
          <cell r="A115" t="str">
            <v xml:space="preserve"> 346  Колбаса Сочинка зернистая с сочной грудинкой ТМ Стародворье.ВЕС ПОКОМ</v>
          </cell>
          <cell r="D115">
            <v>25.901</v>
          </cell>
          <cell r="F115">
            <v>744.15899999999999</v>
          </cell>
        </row>
        <row r="116">
          <cell r="A116" t="str">
            <v xml:space="preserve"> 347  Колбаса Сочинка рубленая с сочным окороком ТМ Стародворье ВЕС ПОКОМ</v>
          </cell>
          <cell r="D116">
            <v>0.70099999999999996</v>
          </cell>
          <cell r="F116">
            <v>567.04499999999996</v>
          </cell>
        </row>
        <row r="117">
          <cell r="A117" t="str">
            <v xml:space="preserve"> 348  Колбаса Молочная оригинальная ТМ Особый рецепт. большой батон, ВЕС ПОКОМ</v>
          </cell>
          <cell r="F117">
            <v>77.411000000000001</v>
          </cell>
        </row>
        <row r="118">
          <cell r="A118" t="str">
            <v xml:space="preserve"> 349  Сосиски Сочные без свинины ТМ Особый рецепт, ВЕС ПОКОМ</v>
          </cell>
          <cell r="F118">
            <v>22.202000000000002</v>
          </cell>
        </row>
        <row r="119">
          <cell r="A119" t="str">
            <v xml:space="preserve"> 350  Сосиски Сочные без свинины ТМ Особый рецепт 0,4 кг. ПОКОМ</v>
          </cell>
          <cell r="F119">
            <v>93</v>
          </cell>
        </row>
        <row r="120">
          <cell r="A120" t="str">
            <v xml:space="preserve"> 351  Колбаса Стародворская без Шпика 0,4 кг. ТМ Стародворье  ПОКОМ</v>
          </cell>
          <cell r="F120">
            <v>17</v>
          </cell>
        </row>
        <row r="121">
          <cell r="A121" t="str">
            <v xml:space="preserve"> 352  Ветчина Нежная с нежным филе 0,4 кг ТМ Особый рецепт  ПОКОМ</v>
          </cell>
          <cell r="F121">
            <v>44</v>
          </cell>
        </row>
        <row r="122">
          <cell r="A122" t="str">
            <v xml:space="preserve"> 353  Колбаса Салями запеченная ТМ Стародворье ТС Дугушка. 0,6 кг ПОКОМ</v>
          </cell>
          <cell r="F122">
            <v>23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F123">
            <v>30</v>
          </cell>
        </row>
        <row r="124">
          <cell r="A124" t="str">
            <v xml:space="preserve"> 364  Сардельки Филейские Вязанка ВЕС NDX ТМ Вязанка  ПОКОМ</v>
          </cell>
          <cell r="F124">
            <v>298.12200000000001</v>
          </cell>
        </row>
        <row r="125">
          <cell r="A125" t="str">
            <v xml:space="preserve"> 366 Колбаса Филейбургская зернистая 0,03 кг с/к нарезка. ТМ Баварушка  ПОКОМ</v>
          </cell>
          <cell r="F125">
            <v>123</v>
          </cell>
        </row>
        <row r="126">
          <cell r="A126" t="str">
            <v xml:space="preserve"> 367 Колбаса Балыкбургская с мраморным балыком и кориандра. 0,03кг нарезка ТМ Баварушка  ПОКОМ</v>
          </cell>
          <cell r="F126">
            <v>128</v>
          </cell>
        </row>
        <row r="127">
          <cell r="A127" t="str">
            <v xml:space="preserve"> 368 Колбаса Балыкбургская с мраморным балыком 0,13 кг. ТМ Баварушка  ПОКОМ</v>
          </cell>
          <cell r="F127">
            <v>114</v>
          </cell>
        </row>
        <row r="128">
          <cell r="A128" t="str">
            <v xml:space="preserve"> 372  Ветчина Сочинка ТМ Стародворье. ВЕС ПОКОМ</v>
          </cell>
          <cell r="F128">
            <v>55.402000000000001</v>
          </cell>
        </row>
        <row r="129">
          <cell r="A129" t="str">
            <v xml:space="preserve"> 373 Колбаса вареная Сочинка ТМ Стародворье ВЕС ПОКОМ</v>
          </cell>
          <cell r="F129">
            <v>91.802000000000007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77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61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F132">
            <v>187</v>
          </cell>
        </row>
        <row r="133">
          <cell r="A133" t="str">
            <v>1002 Ветчина По Швейцарскому рецепту 0,3 (Знаменский СГЦ)  МК</v>
          </cell>
          <cell r="D133">
            <v>129</v>
          </cell>
          <cell r="F133">
            <v>129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28</v>
          </cell>
          <cell r="F134">
            <v>28</v>
          </cell>
        </row>
        <row r="135">
          <cell r="A135" t="str">
            <v>1004 Рулька свиная бескостная в/к в/у (Знаменский СГЦ) МК</v>
          </cell>
          <cell r="D135">
            <v>35</v>
          </cell>
          <cell r="F135">
            <v>35</v>
          </cell>
        </row>
        <row r="136">
          <cell r="A136" t="str">
            <v>1008 Хлеб печеночный 0,3кг в/у ШТ (Знаменский СГЦ)  МК</v>
          </cell>
          <cell r="D136">
            <v>70</v>
          </cell>
          <cell r="F136">
            <v>70</v>
          </cell>
        </row>
        <row r="137">
          <cell r="A137" t="str">
            <v>1009 Мясо по домашнему в/у 0,35шт (Знаменский СГЦ)  МК</v>
          </cell>
          <cell r="D137">
            <v>107</v>
          </cell>
          <cell r="F137">
            <v>107</v>
          </cell>
        </row>
        <row r="138">
          <cell r="A138" t="str">
            <v>3215 ВЕТЧ.МЯСНАЯ Папа может п/о 0.4кг 8шт.    ОСТАНКИНО</v>
          </cell>
          <cell r="D138">
            <v>364</v>
          </cell>
          <cell r="F138">
            <v>364</v>
          </cell>
        </row>
        <row r="139">
          <cell r="A139" t="str">
            <v>3678 СОЧНЫЕ сос п/о мгс 2*2     ОСТАНКИНО</v>
          </cell>
          <cell r="D139">
            <v>1912.8</v>
          </cell>
          <cell r="F139">
            <v>1912.8</v>
          </cell>
        </row>
        <row r="140">
          <cell r="A140" t="str">
            <v>3717 СОЧНЫЕ сос п/о мгс 1*6 ОСТАНКИНО</v>
          </cell>
          <cell r="D140">
            <v>1519</v>
          </cell>
          <cell r="F140">
            <v>1519</v>
          </cell>
        </row>
        <row r="141">
          <cell r="A141" t="str">
            <v>4001 Колбаса вареная "Докторская Бистро" (колбасное изделие вареное из мяса птицы) (Микоян)   МК</v>
          </cell>
          <cell r="D141">
            <v>3</v>
          </cell>
          <cell r="F141">
            <v>3</v>
          </cell>
        </row>
        <row r="142">
          <cell r="A142" t="str">
            <v>4002 Колбаса Фрусто с/в шт 150 гр защ.среда (Микоян)   МК</v>
          </cell>
          <cell r="D142">
            <v>3</v>
          </cell>
          <cell r="F142">
            <v>3</v>
          </cell>
        </row>
        <row r="143">
          <cell r="A143" t="str">
            <v>4029 Колбаса Советская п/к 300гр (Микоян)  МК</v>
          </cell>
          <cell r="D143">
            <v>4</v>
          </cell>
          <cell r="F143">
            <v>4</v>
          </cell>
        </row>
        <row r="144">
          <cell r="A144" t="str">
            <v>4063 МЯСНАЯ Папа может вар п/о_Л   ОСТАНКИНО</v>
          </cell>
          <cell r="D144">
            <v>1713.73</v>
          </cell>
          <cell r="F144">
            <v>1713.73</v>
          </cell>
        </row>
        <row r="145">
          <cell r="A145" t="str">
            <v>4117 ЭКСТРА Папа может с/к в/у_Л   ОСТАНКИНО</v>
          </cell>
          <cell r="D145">
            <v>60.7</v>
          </cell>
          <cell r="F145">
            <v>60.7</v>
          </cell>
        </row>
        <row r="146">
          <cell r="A146" t="str">
            <v>4574 Мясная со шпиком Папа может вар п/о ОСТАНКИНО</v>
          </cell>
          <cell r="D146">
            <v>167.4</v>
          </cell>
          <cell r="F146">
            <v>167.4</v>
          </cell>
        </row>
        <row r="147">
          <cell r="A147" t="str">
            <v>4611 ВЕТЧ.ЛЮБИТЕЛЬСКАЯ п/о 0.4кг ОСТАНКИНО</v>
          </cell>
          <cell r="D147">
            <v>71</v>
          </cell>
          <cell r="F147">
            <v>71</v>
          </cell>
        </row>
        <row r="148">
          <cell r="A148" t="str">
            <v>4614 ВЕТЧ.ЛЮБИТЕЛЬСКАЯ п/о _ ОСТАНКИНО</v>
          </cell>
          <cell r="D148">
            <v>251</v>
          </cell>
          <cell r="F148">
            <v>251</v>
          </cell>
        </row>
        <row r="149">
          <cell r="A149" t="str">
            <v>4813 ФИЛЕЙНАЯ Папа может вар п/о_Л   ОСТАНКИНО</v>
          </cell>
          <cell r="D149">
            <v>550.91999999999996</v>
          </cell>
          <cell r="F149">
            <v>550.91999999999996</v>
          </cell>
        </row>
        <row r="150">
          <cell r="A150" t="str">
            <v>4993 САЛЯМИ ИТАЛЬЯНСКАЯ с/к в/у 1/250*8_120c ОСТАНКИНО</v>
          </cell>
          <cell r="D150">
            <v>640</v>
          </cell>
          <cell r="F150">
            <v>640</v>
          </cell>
        </row>
        <row r="151">
          <cell r="A151" t="str">
            <v>5161 Печеночный пашт 0,150 ОСТАНКИНО</v>
          </cell>
          <cell r="D151">
            <v>8</v>
          </cell>
          <cell r="F151">
            <v>8</v>
          </cell>
        </row>
        <row r="152">
          <cell r="A152" t="str">
            <v>5246 ДОКТОРСКАЯ ПРЕМИУМ вар б/о мгс_30с ОСТАНКИНО</v>
          </cell>
          <cell r="D152">
            <v>82</v>
          </cell>
          <cell r="F152">
            <v>82</v>
          </cell>
        </row>
        <row r="153">
          <cell r="A153" t="str">
            <v>5247 РУССКАЯ ПРЕМИУМ вар б/о мгс_30с ОСТАНКИНО</v>
          </cell>
          <cell r="D153">
            <v>111</v>
          </cell>
          <cell r="F153">
            <v>111</v>
          </cell>
        </row>
        <row r="154">
          <cell r="A154" t="str">
            <v>5336 ОСОБАЯ вар п/о  ОСТАНКИНО</v>
          </cell>
          <cell r="D154">
            <v>58.1</v>
          </cell>
          <cell r="F154">
            <v>58.1</v>
          </cell>
        </row>
        <row r="155">
          <cell r="A155" t="str">
            <v>5337 ОСОБАЯ СО ШПИКОМ вар п/о  ОСТАНКИНО</v>
          </cell>
          <cell r="D155">
            <v>56</v>
          </cell>
          <cell r="F155">
            <v>56</v>
          </cell>
        </row>
        <row r="156">
          <cell r="A156" t="str">
            <v>5341 СЕРВЕЛАТ ОХОТНИЧИЙ в/к в/у  ОСТАНКИНО</v>
          </cell>
          <cell r="D156">
            <v>369.7</v>
          </cell>
          <cell r="F156">
            <v>369.7</v>
          </cell>
        </row>
        <row r="157">
          <cell r="A157" t="str">
            <v>5483 ЭКСТРА Папа может с/к в/у 1/250 8шт.   ОСТАНКИНО</v>
          </cell>
          <cell r="D157">
            <v>1033</v>
          </cell>
          <cell r="F157">
            <v>1033</v>
          </cell>
        </row>
        <row r="158">
          <cell r="A158" t="str">
            <v>5532 СОЧНЫЕ сос п/о мгс 0.45кг 10шт_45с   ОСТАНКИНО</v>
          </cell>
          <cell r="D158">
            <v>3190</v>
          </cell>
          <cell r="F158">
            <v>3192</v>
          </cell>
        </row>
        <row r="159">
          <cell r="A159" t="str">
            <v>5544 Сервелат Финский в/к в/у_45с НОВАЯ ОСТАНКИНО</v>
          </cell>
          <cell r="D159">
            <v>828.904</v>
          </cell>
          <cell r="F159">
            <v>828.904</v>
          </cell>
        </row>
        <row r="160">
          <cell r="A160" t="str">
            <v>5682 САЛЯМИ МЕЛКОЗЕРНЕНАЯ с/к в/у 1/120_60с   ОСТАНКИНО</v>
          </cell>
          <cell r="D160">
            <v>1887</v>
          </cell>
          <cell r="F160">
            <v>1887</v>
          </cell>
        </row>
        <row r="161">
          <cell r="A161" t="str">
            <v>5706 АРОМАТНАЯ Папа может с/к в/у 1/250 8шт.  ОСТАНКИНО</v>
          </cell>
          <cell r="D161">
            <v>993</v>
          </cell>
          <cell r="F161">
            <v>993</v>
          </cell>
        </row>
        <row r="162">
          <cell r="A162" t="str">
            <v>5708 ПОСОЛЬСКАЯ Папа может с/к в/у ОСТАНКИНО</v>
          </cell>
          <cell r="D162">
            <v>108.42</v>
          </cell>
          <cell r="F162">
            <v>108.42</v>
          </cell>
        </row>
        <row r="163">
          <cell r="A163" t="str">
            <v>5818 МЯСНЫЕ Папа может сос п/о мгс 1*3_45с   ОСТАНКИНО</v>
          </cell>
          <cell r="D163">
            <v>348</v>
          </cell>
          <cell r="F163">
            <v>348</v>
          </cell>
        </row>
        <row r="164">
          <cell r="A164" t="str">
            <v>5819 МЯСНЫЕ Папа может сос п/о в/у 0,4кг_45с  ОСТАНКИНО</v>
          </cell>
          <cell r="D164">
            <v>17</v>
          </cell>
          <cell r="F164">
            <v>17</v>
          </cell>
        </row>
        <row r="165">
          <cell r="A165" t="str">
            <v>5820 СЛИВОЧНЫЕ Папа может сос п/о мгс 2*2_45с   ОСТАНКИНО</v>
          </cell>
          <cell r="D165">
            <v>110</v>
          </cell>
          <cell r="F165">
            <v>110</v>
          </cell>
        </row>
        <row r="166">
          <cell r="A166" t="str">
            <v>5851 ЭКСТРА Папа может вар п/о   ОСТАНКИНО</v>
          </cell>
          <cell r="D166">
            <v>591.65</v>
          </cell>
          <cell r="F166">
            <v>591.65</v>
          </cell>
        </row>
        <row r="167">
          <cell r="A167" t="str">
            <v>5931 ОХОТНИЧЬЯ Папа может с/к в/у 1/220 8шт.   ОСТАНКИНО</v>
          </cell>
          <cell r="D167">
            <v>873</v>
          </cell>
          <cell r="F167">
            <v>873</v>
          </cell>
        </row>
        <row r="168">
          <cell r="A168" t="str">
            <v>5992 ВРЕМЯ ОКРОШКИ Папа может вар п/о 0.4кг   ОСТАНКИНО</v>
          </cell>
          <cell r="D168">
            <v>57</v>
          </cell>
          <cell r="F168">
            <v>57</v>
          </cell>
        </row>
        <row r="169">
          <cell r="A169" t="str">
            <v>5997 ОСОБАЯ Коровино вар п/о  ОСТАНКИНО</v>
          </cell>
          <cell r="D169">
            <v>64.3</v>
          </cell>
          <cell r="F169">
            <v>64.3</v>
          </cell>
        </row>
        <row r="170">
          <cell r="A170" t="str">
            <v>6042 МОЛОЧНЫЕ К ЗАВТРАКУ сос п/о в/у 0.4кг   ОСТАНКИНО</v>
          </cell>
          <cell r="D170">
            <v>1741</v>
          </cell>
          <cell r="F170">
            <v>1752</v>
          </cell>
        </row>
        <row r="171">
          <cell r="A171" t="str">
            <v>6062 МОЛОЧНЫЕ К ЗАВТРАКУ сос п/о мгс 2*2   ОСТАНКИНО</v>
          </cell>
          <cell r="D171">
            <v>441</v>
          </cell>
          <cell r="F171">
            <v>441</v>
          </cell>
        </row>
        <row r="172">
          <cell r="A172" t="str">
            <v>6123 МОЛОЧНЫЕ КЛАССИЧЕСКИЕ ПМ сос п/о мгс 2*4   ОСТАНКИНО</v>
          </cell>
          <cell r="D172">
            <v>1084.7</v>
          </cell>
          <cell r="F172">
            <v>1084.7</v>
          </cell>
        </row>
        <row r="173">
          <cell r="A173" t="str">
            <v>6268 ГОВЯЖЬЯ Папа может вар п/о 0,4кг 8 шт.  ОСТАНКИНО</v>
          </cell>
          <cell r="D173">
            <v>136</v>
          </cell>
          <cell r="F173">
            <v>137</v>
          </cell>
        </row>
        <row r="174">
          <cell r="A174" t="str">
            <v>6279 КОРЕЙКА ПО-ОСТ.к/в в/с с/н в/у 1/150_45с  ОСТАНКИНО</v>
          </cell>
          <cell r="D174">
            <v>118</v>
          </cell>
          <cell r="F174">
            <v>118</v>
          </cell>
        </row>
        <row r="175">
          <cell r="A175" t="str">
            <v>6281 СВИНИНА ДЕЛИКАТ. к/в мл/к в/у 0.3кг 45с  ОСТАНКИНО</v>
          </cell>
          <cell r="D175">
            <v>524</v>
          </cell>
          <cell r="F175">
            <v>524</v>
          </cell>
        </row>
        <row r="176">
          <cell r="A176" t="str">
            <v>6297 ФИЛЕЙНЫЕ сос ц/о в/у 1/270 12шт_45с  ОСТАНКИНО</v>
          </cell>
          <cell r="D176">
            <v>2679</v>
          </cell>
          <cell r="F176">
            <v>2679</v>
          </cell>
        </row>
        <row r="177">
          <cell r="A177" t="str">
            <v>6325 ДОКТОРСКАЯ ПРЕМИУМ вар п/о 0.4кг 8шт.  ОСТАНКИНО</v>
          </cell>
          <cell r="D177">
            <v>789</v>
          </cell>
          <cell r="F177">
            <v>789</v>
          </cell>
        </row>
        <row r="178">
          <cell r="A178" t="str">
            <v>6333 МЯСНАЯ Папа может вар п/о 0.4кг 8шт.  ОСТАНКИНО</v>
          </cell>
          <cell r="D178">
            <v>6759</v>
          </cell>
          <cell r="F178">
            <v>6761</v>
          </cell>
        </row>
        <row r="179">
          <cell r="A179" t="str">
            <v>6348 ФИЛЕЙНАЯ Папа может вар п/о 0,4кг 8шт.  ОСТАНКИНО</v>
          </cell>
          <cell r="D179">
            <v>1554</v>
          </cell>
          <cell r="F179">
            <v>1554</v>
          </cell>
        </row>
        <row r="180">
          <cell r="A180" t="str">
            <v>6353 ЭКСТРА Папа может вар п/о 0.4кг 8шт.  ОСТАНКИНО</v>
          </cell>
          <cell r="D180">
            <v>2400</v>
          </cell>
          <cell r="F180">
            <v>2407</v>
          </cell>
        </row>
        <row r="181">
          <cell r="A181" t="str">
            <v>6392 ФИЛЕЙНАЯ Папа может вар п/о 0.4кг. ОСТАНКИНО</v>
          </cell>
          <cell r="D181">
            <v>2482</v>
          </cell>
          <cell r="F181">
            <v>2485</v>
          </cell>
        </row>
        <row r="182">
          <cell r="A182" t="str">
            <v>6397 БОЯNСКАЯ Папа может п/к в/у 0.28кг 8шт.  ОСТАНКИНО</v>
          </cell>
          <cell r="D182">
            <v>861</v>
          </cell>
          <cell r="F182">
            <v>861</v>
          </cell>
        </row>
        <row r="183">
          <cell r="A183" t="str">
            <v>6400 ВЕНСКАЯ САЛЯМИ п/к в/у 0.28кг 8шт.  ОСТАНКИНО</v>
          </cell>
          <cell r="D183">
            <v>1</v>
          </cell>
          <cell r="F183">
            <v>1</v>
          </cell>
        </row>
        <row r="184">
          <cell r="A184" t="str">
            <v>6415 БАЛЫКОВАЯ Коровино п/к в/у 0.84кг 6шт.  ОСТАНКИНО</v>
          </cell>
          <cell r="D184">
            <v>570</v>
          </cell>
          <cell r="F184">
            <v>572</v>
          </cell>
        </row>
        <row r="185">
          <cell r="A185" t="str">
            <v>6427 КЛАССИЧЕСКАЯ ПМ вар п/о 0.35кг 8шт. ОСТАНКИНО</v>
          </cell>
          <cell r="D185">
            <v>895</v>
          </cell>
          <cell r="F185">
            <v>897</v>
          </cell>
        </row>
        <row r="186">
          <cell r="A186" t="str">
            <v>6438 БОГАТЫРСКИЕ Папа Может сос п/о в/у 0,3кг  ОСТАНКИНО</v>
          </cell>
          <cell r="D186">
            <v>786</v>
          </cell>
          <cell r="F186">
            <v>791</v>
          </cell>
        </row>
        <row r="187">
          <cell r="A187" t="str">
            <v>6439 ХОТ-ДОГ Папа может сос п/о мгс 0.38кг  ОСТАНКИНО</v>
          </cell>
          <cell r="D187">
            <v>272</v>
          </cell>
          <cell r="F187">
            <v>272</v>
          </cell>
        </row>
        <row r="188">
          <cell r="A188" t="str">
            <v>6448 СВИНИНА МАДЕРА с/к с/н в/у 1/100 10шт.   ОСТАНКИНО</v>
          </cell>
          <cell r="D188">
            <v>181</v>
          </cell>
          <cell r="F188">
            <v>181</v>
          </cell>
        </row>
        <row r="189">
          <cell r="A189" t="str">
            <v>6450 БЕКОН с/к с/н в/у 1/100 10шт.  ОСТАНКИНО</v>
          </cell>
          <cell r="D189">
            <v>423</v>
          </cell>
          <cell r="F189">
            <v>423</v>
          </cell>
        </row>
        <row r="190">
          <cell r="A190" t="str">
            <v>6453 ЭКСТРА Папа может с/к с/н в/у 1/100 14шт.   ОСТАНКИНО</v>
          </cell>
          <cell r="D190">
            <v>1323</v>
          </cell>
          <cell r="F190">
            <v>1323</v>
          </cell>
        </row>
        <row r="191">
          <cell r="A191" t="str">
            <v>6454 АРОМАТНАЯ с/к с/н в/у 1/100 14шт.  ОСТАНКИНО</v>
          </cell>
          <cell r="D191">
            <v>1294</v>
          </cell>
          <cell r="F191">
            <v>1294</v>
          </cell>
        </row>
        <row r="192">
          <cell r="A192" t="str">
            <v>6461 СОЧНЫЙ ГРИЛЬ ПМ сос п/о мгс 1*6  ОСТАНКИНО</v>
          </cell>
          <cell r="D192">
            <v>120</v>
          </cell>
          <cell r="F192">
            <v>120</v>
          </cell>
        </row>
        <row r="193">
          <cell r="A193" t="str">
            <v>6475 С СЫРОМ Папа может сос ц/о мгс 0.4кг6шт  ОСТАНКИНО</v>
          </cell>
          <cell r="D193">
            <v>422</v>
          </cell>
          <cell r="F193">
            <v>422</v>
          </cell>
        </row>
        <row r="194">
          <cell r="A194" t="str">
            <v>6500 КАРБОНАД к/в с/н в/у 1/150 8шт.  ОСТАНКИНО</v>
          </cell>
          <cell r="D194">
            <v>10</v>
          </cell>
          <cell r="F194">
            <v>10</v>
          </cell>
        </row>
        <row r="195">
          <cell r="A195" t="str">
            <v>6509 СЕРВЕЛАТ ФИНСКИЙ ПМ в/к в/у 0,35кг 8шт.  ОСТАНКИНО</v>
          </cell>
          <cell r="D195">
            <v>5</v>
          </cell>
          <cell r="F195">
            <v>5</v>
          </cell>
        </row>
        <row r="196">
          <cell r="A196" t="str">
            <v>6510 СЕРВЕЛАТ ЗЕРНИСТЫЙ ПМ в/к в/у 0.35кг  ОСТАНКИНО</v>
          </cell>
          <cell r="D196">
            <v>2</v>
          </cell>
          <cell r="F196">
            <v>2</v>
          </cell>
        </row>
        <row r="197">
          <cell r="A197" t="str">
            <v>6517 БОГАТЫРСКИЕ Папа Может сос п/о 1*6  ОСТАНКИНО</v>
          </cell>
          <cell r="D197">
            <v>49</v>
          </cell>
          <cell r="F197">
            <v>49</v>
          </cell>
        </row>
        <row r="198">
          <cell r="A198" t="str">
            <v>6519 ХОТ-ДОГ Папа может сос п/о мгс 1*4  ОСТАНКИНО</v>
          </cell>
          <cell r="D198">
            <v>4</v>
          </cell>
          <cell r="F198">
            <v>4</v>
          </cell>
        </row>
        <row r="199">
          <cell r="A199" t="str">
            <v>6527 ШПИКАЧКИ СОЧНЫЕ ПМ сар б/о мгс 1*3 45с ОСТАНКИНО</v>
          </cell>
          <cell r="D199">
            <v>522</v>
          </cell>
          <cell r="F199">
            <v>522</v>
          </cell>
        </row>
        <row r="200">
          <cell r="A200" t="str">
            <v>6534 СЕРВЕЛАТ ФИНСКИЙ СН в/к п/о 0.35кг 8шт  ОСТАНКИНО</v>
          </cell>
          <cell r="D200">
            <v>157</v>
          </cell>
          <cell r="F200">
            <v>157</v>
          </cell>
        </row>
        <row r="201">
          <cell r="A201" t="str">
            <v>6535 СЕРВЕЛАТ ОРЕХОВЫЙ СН в/к п/о 0,35кг 8шт.  ОСТАНКИНО</v>
          </cell>
          <cell r="D201">
            <v>146</v>
          </cell>
          <cell r="F201">
            <v>146</v>
          </cell>
        </row>
        <row r="202">
          <cell r="A202" t="str">
            <v>6562 СЕРВЕЛАТ КАРЕЛЬСКИЙ СН в/к в/у 0,28кг  ОСТАНКИНО</v>
          </cell>
          <cell r="D202">
            <v>848</v>
          </cell>
          <cell r="F202">
            <v>849</v>
          </cell>
        </row>
        <row r="203">
          <cell r="A203" t="str">
            <v>6563 СЛИВОЧНЫЕ СН сос п/о мгс 1*6  ОСТАНКИНО</v>
          </cell>
          <cell r="D203">
            <v>79</v>
          </cell>
          <cell r="F203">
            <v>80</v>
          </cell>
        </row>
        <row r="204">
          <cell r="A204" t="str">
            <v>6564 СЕРВЕЛАТ ОРЕХОВЫЙ ПМ в/к в/у 0.31кг 8шт.  ОСТАНКИНО</v>
          </cell>
          <cell r="D204">
            <v>237</v>
          </cell>
          <cell r="F204">
            <v>237</v>
          </cell>
        </row>
        <row r="205">
          <cell r="A205" t="str">
            <v>6566 СЕРВЕЛАТ С БЕЛ.ГРИБАМИ в/к в/у 0,31кг  ОСТАНКИНО</v>
          </cell>
          <cell r="D205">
            <v>96</v>
          </cell>
          <cell r="F205">
            <v>96</v>
          </cell>
        </row>
        <row r="206">
          <cell r="A206" t="str">
            <v>6589 МОЛОЧНЫЕ ГОСТ СН сос п/о мгс 0.41кг 10шт  ОСТАНКИНО</v>
          </cell>
          <cell r="D206">
            <v>107</v>
          </cell>
          <cell r="F206">
            <v>107</v>
          </cell>
        </row>
        <row r="207">
          <cell r="A207" t="str">
            <v>6590 СЛИВОЧНЫЕ СН сос п/о мгс 0.41кг 10шт.  ОСТАНКИНО</v>
          </cell>
          <cell r="D207">
            <v>413</v>
          </cell>
          <cell r="F207">
            <v>413</v>
          </cell>
        </row>
        <row r="208">
          <cell r="A208" t="str">
            <v>6592 ДОКТОРСКАЯ СН вар п/о  ОСТАНКИНО</v>
          </cell>
          <cell r="D208">
            <v>109.75</v>
          </cell>
          <cell r="F208">
            <v>109.75</v>
          </cell>
        </row>
        <row r="209">
          <cell r="A209" t="str">
            <v>6593 ДОКТОРСКАЯ СН вар п/о 0.45кг 8шт.  ОСТАНКИНО</v>
          </cell>
          <cell r="D209">
            <v>335</v>
          </cell>
          <cell r="F209">
            <v>335</v>
          </cell>
        </row>
        <row r="210">
          <cell r="A210" t="str">
            <v>6594 МОЛОЧНАЯ СН вар п/о  ОСТАНКИНО</v>
          </cell>
          <cell r="D210">
            <v>127.75</v>
          </cell>
          <cell r="F210">
            <v>127.75</v>
          </cell>
        </row>
        <row r="211">
          <cell r="A211" t="str">
            <v>6595 МОЛОЧНАЯ СН вар п/о 0.45кг 8шт.  ОСТАНКИНО</v>
          </cell>
          <cell r="D211">
            <v>385</v>
          </cell>
          <cell r="F211">
            <v>385</v>
          </cell>
        </row>
        <row r="212">
          <cell r="A212" t="str">
            <v>6597 РУССКАЯ СН вар п/о 0.45кг 8шт.  ОСТАНКИНО</v>
          </cell>
          <cell r="D212">
            <v>45</v>
          </cell>
          <cell r="F212">
            <v>45</v>
          </cell>
        </row>
        <row r="213">
          <cell r="A213" t="str">
            <v>6601 ГОВЯЖЬИ СН сос п/о мгс 1*6  ОСТАНКИНО</v>
          </cell>
          <cell r="D213">
            <v>196</v>
          </cell>
          <cell r="F213">
            <v>197.09200000000001</v>
          </cell>
        </row>
        <row r="214">
          <cell r="A214" t="str">
            <v>6606 СЫТНЫЕ Папа может сар б/о мгс 1*3 45с  ОСТАНКИНО</v>
          </cell>
          <cell r="D214">
            <v>208.3</v>
          </cell>
          <cell r="F214">
            <v>208.3</v>
          </cell>
        </row>
        <row r="215">
          <cell r="A215" t="str">
            <v>6636 БАЛЫКОВАЯ СН в/к п/о 0,35кг 8шт  ОСТАНКИНО</v>
          </cell>
          <cell r="D215">
            <v>18</v>
          </cell>
          <cell r="F215">
            <v>18</v>
          </cell>
        </row>
        <row r="216">
          <cell r="A216" t="str">
            <v>6641 СЛИВОЧНЫЕ ПМ сос п/о мгс 0,41кг 10шт.  ОСТАНКИНО</v>
          </cell>
          <cell r="D216">
            <v>1296</v>
          </cell>
          <cell r="F216">
            <v>1297</v>
          </cell>
        </row>
        <row r="217">
          <cell r="A217" t="str">
            <v>6642 СОЧНЫЙ ГРИЛЬ ПМ сос п/о мгс 0,41кг 8шт.  ОСТАНКИНО</v>
          </cell>
          <cell r="D217">
            <v>2322</v>
          </cell>
          <cell r="F217">
            <v>2322</v>
          </cell>
        </row>
        <row r="218">
          <cell r="A218" t="str">
            <v>6643 МОЛОЧНЫЕ ПМ сос п/о мгс 0.41кг 10шт.  ОСТАНКИНО</v>
          </cell>
          <cell r="D218">
            <v>53</v>
          </cell>
          <cell r="F218">
            <v>53</v>
          </cell>
        </row>
        <row r="219">
          <cell r="A219" t="str">
            <v>6644 СОЧНЫЕ ПМ сос п/о мгс 0,41кг 10шт.  ОСТАНКИНО</v>
          </cell>
          <cell r="D219">
            <v>1400</v>
          </cell>
          <cell r="F219">
            <v>1401</v>
          </cell>
        </row>
        <row r="220">
          <cell r="A220" t="str">
            <v>6646 СОСИСКА.РУ сос ц/о в/у 1/300 8шт.  ОСТАНКИНО</v>
          </cell>
          <cell r="D220">
            <v>41</v>
          </cell>
          <cell r="F220">
            <v>41</v>
          </cell>
        </row>
        <row r="221">
          <cell r="A221" t="str">
            <v>6648 СОЧНЫЕ Папа может сар п/о мгс 1*3  ОСТАНКИНО</v>
          </cell>
          <cell r="D221">
            <v>45</v>
          </cell>
          <cell r="F221">
            <v>45</v>
          </cell>
        </row>
        <row r="222">
          <cell r="A222" t="str">
            <v>6650 СОЧНЫЕ С СЫРОМ ПМ сар п/о мгс 1*3  ОСТАНКИНО</v>
          </cell>
          <cell r="D222">
            <v>44</v>
          </cell>
          <cell r="F222">
            <v>44</v>
          </cell>
        </row>
        <row r="223">
          <cell r="A223" t="str">
            <v>6652 ШПИКАЧКИ СОЧНЫЕ С БЕКОНОМ п/о мгс 1*3  ОСТАНКИНО</v>
          </cell>
          <cell r="D223">
            <v>24</v>
          </cell>
          <cell r="F223">
            <v>24</v>
          </cell>
        </row>
        <row r="224">
          <cell r="A224" t="str">
            <v>6655 ГРУДИНКА КЛАССИЧЕСКАЯ к/в с/в в/у 1/100  ОСТАНКИНО</v>
          </cell>
          <cell r="D224">
            <v>1</v>
          </cell>
          <cell r="F224">
            <v>1</v>
          </cell>
        </row>
        <row r="225">
          <cell r="A225" t="str">
            <v>6658 АРОМАТНАЯ С ЧЕСНОЧКОМ СН в/к мтс 0.330кг  ОСТАНКИНО</v>
          </cell>
          <cell r="D225">
            <v>67</v>
          </cell>
          <cell r="F225">
            <v>67</v>
          </cell>
        </row>
        <row r="226">
          <cell r="A226" t="str">
            <v>6666 БОЯНСКАЯ Папа может п/к в/у 0,28кг 8 шт. ОСТАНКИНО</v>
          </cell>
          <cell r="D226">
            <v>602</v>
          </cell>
          <cell r="F226">
            <v>606</v>
          </cell>
        </row>
        <row r="227">
          <cell r="A227" t="str">
            <v>6669 ВЕНСКАЯ САЛЯМИ п/к в/у 0.28кг 8шт  ОСТАНКИНО</v>
          </cell>
          <cell r="D227">
            <v>820</v>
          </cell>
          <cell r="F227">
            <v>822</v>
          </cell>
        </row>
        <row r="228">
          <cell r="A228" t="str">
            <v>6683 СЕРВЕЛАТ ЗЕРНИСТЫЙ ПМ в/к в/у 0,35кг  ОСТАНКИНО</v>
          </cell>
          <cell r="D228">
            <v>3299</v>
          </cell>
          <cell r="F228">
            <v>3304</v>
          </cell>
        </row>
        <row r="229">
          <cell r="A229" t="str">
            <v>6684 СЕРВЕЛАТ КАРЕЛЬСКИЙ ПМ в/к в/у 0.28кг  ОСТАНКИНО</v>
          </cell>
          <cell r="D229">
            <v>3168</v>
          </cell>
          <cell r="F229">
            <v>3168</v>
          </cell>
        </row>
        <row r="230">
          <cell r="A230" t="str">
            <v>6689 СЕРВЕЛАТ ОХОТНИЧИЙ ПМ в/к в/у 0,35кг 8шт  ОСТАНКИНО</v>
          </cell>
          <cell r="D230">
            <v>3909</v>
          </cell>
          <cell r="F230">
            <v>3916</v>
          </cell>
        </row>
        <row r="231">
          <cell r="A231" t="str">
            <v>6692 СЕРВЕЛАТ ПРИМА в/к в/у 0.28кг 8шт.  ОСТАНКИНО</v>
          </cell>
          <cell r="D231">
            <v>1056</v>
          </cell>
          <cell r="F231">
            <v>1056</v>
          </cell>
        </row>
        <row r="232">
          <cell r="A232" t="str">
            <v>6697 СЕРВЕЛАТ ФИНСКИЙ ПМ в/к в/у 0,35кг 8шт.  ОСТАНКИНО</v>
          </cell>
          <cell r="D232">
            <v>4744</v>
          </cell>
          <cell r="F232">
            <v>4749</v>
          </cell>
        </row>
        <row r="233">
          <cell r="A233" t="str">
            <v>7001 Грудинка Особая Мясной Посол (Панский дворик МХ)  МК</v>
          </cell>
          <cell r="D233">
            <v>37</v>
          </cell>
          <cell r="F233">
            <v>37</v>
          </cell>
        </row>
        <row r="234">
          <cell r="A234" t="str">
            <v>7004 Окорок Губернский в/к Мясной Посол (Панский дворик)  МК</v>
          </cell>
          <cell r="D234">
            <v>6</v>
          </cell>
          <cell r="F234">
            <v>6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197</v>
          </cell>
          <cell r="F235">
            <v>197</v>
          </cell>
        </row>
        <row r="236">
          <cell r="A236" t="str">
            <v>БАЛЫК С/К ЧЕРНЫЙ КАБАН НАРЕЗ 95ГР МГА МЯСН ПРОД КАТ. А  Клин</v>
          </cell>
          <cell r="D236">
            <v>117</v>
          </cell>
          <cell r="F236">
            <v>117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239</v>
          </cell>
          <cell r="F237">
            <v>239</v>
          </cell>
        </row>
        <row r="238">
          <cell r="A238" t="str">
            <v>Бекон Черный Кабан сырокопченый 95 г  Клин</v>
          </cell>
          <cell r="D238">
            <v>94</v>
          </cell>
          <cell r="F238">
            <v>94</v>
          </cell>
        </row>
        <row r="239">
          <cell r="A239" t="str">
            <v>БОНУС_283  Сосиски Сочинки, ВЕС, ТМ Стародворье ПОКОМ</v>
          </cell>
          <cell r="F239">
            <v>512.17499999999995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25</v>
          </cell>
        </row>
        <row r="241">
          <cell r="A241" t="str">
            <v>БОНУС_Колбаса вареная Филейская ТМ Вязанка. ВЕС  ПОКОМ</v>
          </cell>
          <cell r="F241">
            <v>2.6</v>
          </cell>
        </row>
        <row r="242">
          <cell r="A242" t="str">
            <v>БОНУС_Колбаса Докторская Особая ТМ Особый рецепт,  0,5кг, ПОКОМ</v>
          </cell>
          <cell r="F242">
            <v>318</v>
          </cell>
        </row>
        <row r="243">
          <cell r="A243" t="str">
            <v>БОНУС_Колбаса Мясорубская с рубленой грудинкой 0,35кг срез ТМ Стародворье  ПОКОМ</v>
          </cell>
          <cell r="F243">
            <v>386</v>
          </cell>
        </row>
        <row r="244">
          <cell r="A244" t="str">
            <v>БОНУС_Колбаса Мясорубская с рубленой грудинкой ВЕС ТМ Стародворье  ПОКОМ</v>
          </cell>
          <cell r="F244">
            <v>387.06599999999997</v>
          </cell>
        </row>
        <row r="245">
          <cell r="A245" t="str">
            <v>БОНУС_Мини-сосиски в тесте "Фрайпики" 1,8кг ВЕС,  ПОКОМ</v>
          </cell>
          <cell r="F245">
            <v>192.21600000000001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343</v>
          </cell>
        </row>
        <row r="247">
          <cell r="A247" t="str">
            <v>БОНУС_Сосиски Баварские,  0.42кг,ПОКОМ</v>
          </cell>
          <cell r="F247">
            <v>1439</v>
          </cell>
        </row>
        <row r="248">
          <cell r="A248" t="str">
            <v>Бутербродная вареная 0,47 кг шт.  СПК</v>
          </cell>
          <cell r="D248">
            <v>116</v>
          </cell>
          <cell r="F248">
            <v>116</v>
          </cell>
        </row>
        <row r="249">
          <cell r="A249" t="str">
            <v>Вареники замороженные "Благолепные" с картофелем и грибами. ВЕС  ПОКОМ</v>
          </cell>
          <cell r="F249">
            <v>80</v>
          </cell>
        </row>
        <row r="250">
          <cell r="A250" t="str">
            <v>Вацлавская вареная 400 гр.шт.  СПК</v>
          </cell>
          <cell r="D250">
            <v>102</v>
          </cell>
          <cell r="F250">
            <v>102</v>
          </cell>
        </row>
        <row r="251">
          <cell r="A251" t="str">
            <v>Вацлавская вареная ВЕС СПК</v>
          </cell>
          <cell r="D251">
            <v>43</v>
          </cell>
          <cell r="F251">
            <v>43</v>
          </cell>
        </row>
        <row r="252">
          <cell r="A252" t="str">
            <v>Вацлавская п/к (черева) 390 гр.шт. термоус.пак  СПК</v>
          </cell>
          <cell r="D252">
            <v>30</v>
          </cell>
          <cell r="F252">
            <v>30</v>
          </cell>
        </row>
        <row r="253">
          <cell r="A253" t="str">
            <v>Ветч.Владимирская ПГН от 0 до +6 60сут ВЕС МИКОЯН</v>
          </cell>
          <cell r="D253">
            <v>15</v>
          </cell>
          <cell r="F253">
            <v>15</v>
          </cell>
        </row>
        <row r="254">
          <cell r="A254" t="str">
            <v>Ветчина Вацлавская 400 гр.шт.  СПК</v>
          </cell>
          <cell r="D254">
            <v>68</v>
          </cell>
          <cell r="F254">
            <v>68</v>
          </cell>
        </row>
        <row r="255">
          <cell r="A255" t="str">
            <v>Ветчина Московская ПГН от 0 до +6 60сут ВЕС МИКОЯН</v>
          </cell>
          <cell r="D255">
            <v>22.3</v>
          </cell>
          <cell r="F255">
            <v>22.3</v>
          </cell>
        </row>
        <row r="256">
          <cell r="A256" t="str">
            <v>ВЫВЕДЕНА 6372 СЕРВЕЛАТ ОХОТНИЧИЙ ПМ в/к в/у 0.35кг 8шт  ОСТАНКИНО</v>
          </cell>
          <cell r="D256">
            <v>2</v>
          </cell>
          <cell r="F256">
            <v>2</v>
          </cell>
        </row>
        <row r="257">
          <cell r="A257" t="str">
            <v>Готовые чебупели острые с мясом Горячая штучка 0,3 кг зам  ПОКОМ</v>
          </cell>
          <cell r="F257">
            <v>221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2117</v>
          </cell>
          <cell r="F258">
            <v>3930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1362</v>
          </cell>
          <cell r="F259">
            <v>2381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812</v>
          </cell>
        </row>
        <row r="261">
          <cell r="A261" t="str">
            <v>Готовые чебуреки Сочный мегачебурек.Готовые жареные.ВЕС  ПОКОМ</v>
          </cell>
          <cell r="F261">
            <v>6.72</v>
          </cell>
        </row>
        <row r="262">
          <cell r="A262" t="str">
            <v>Дельгаро с/в "Эликатессе" 140 гр.шт.  СПК</v>
          </cell>
          <cell r="D262">
            <v>151</v>
          </cell>
          <cell r="F262">
            <v>151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216</v>
          </cell>
          <cell r="F263">
            <v>216</v>
          </cell>
        </row>
        <row r="264">
          <cell r="A264" t="str">
            <v>Докторская вареная в/с 0,47 кг шт.  СПК</v>
          </cell>
          <cell r="D264">
            <v>75</v>
          </cell>
          <cell r="F264">
            <v>75</v>
          </cell>
        </row>
        <row r="265">
          <cell r="A265" t="str">
            <v>Докторская вареная термоус.пак. "Высокий вкус"  СПК</v>
          </cell>
          <cell r="D265">
            <v>229</v>
          </cell>
          <cell r="F265">
            <v>229</v>
          </cell>
        </row>
        <row r="266">
          <cell r="A266" t="str">
            <v>Докторская Вобвязке вареная 0,5 кг.шт.  СПК</v>
          </cell>
          <cell r="D266">
            <v>1</v>
          </cell>
          <cell r="F266">
            <v>1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275</v>
          </cell>
          <cell r="F267">
            <v>275</v>
          </cell>
        </row>
        <row r="268">
          <cell r="A268" t="str">
            <v>Жар-боллы с курочкой и сыром, ВЕС  ПОКОМ</v>
          </cell>
          <cell r="F268">
            <v>235.30099999999999</v>
          </cell>
        </row>
        <row r="269">
          <cell r="A269" t="str">
            <v>Жар-ладушки с клубникой и вишней. Жареные с начинкой.ВЕС  ПОКОМ</v>
          </cell>
          <cell r="F269">
            <v>25.001000000000001</v>
          </cell>
        </row>
        <row r="270">
          <cell r="A270" t="str">
            <v>Жар-ладушки с мясом, картофелем и грибами. ВЕС  ПОКОМ</v>
          </cell>
          <cell r="F270">
            <v>102.901</v>
          </cell>
        </row>
        <row r="271">
          <cell r="A271" t="str">
            <v>Жар-ладушки с мясом. ВЕС  ПОКОМ</v>
          </cell>
          <cell r="F271">
            <v>365.50599999999997</v>
          </cell>
        </row>
        <row r="272">
          <cell r="A272" t="str">
            <v>Жар-ладушки с яблоком и грушей, ВЕС  ПОКОМ</v>
          </cell>
          <cell r="F272">
            <v>84.912000000000006</v>
          </cell>
        </row>
        <row r="273">
          <cell r="A273" t="str">
            <v>Карбонад Юбилейный термоус.пак.  СПК</v>
          </cell>
          <cell r="D273">
            <v>23.7</v>
          </cell>
          <cell r="F273">
            <v>23.7</v>
          </cell>
        </row>
        <row r="274">
          <cell r="A274" t="str">
            <v>Классика с/к 235 гр.шт. "Высокий вкус"  СПК</v>
          </cell>
          <cell r="D274">
            <v>218</v>
          </cell>
          <cell r="F274">
            <v>218</v>
          </cell>
        </row>
        <row r="275">
          <cell r="A275" t="str">
            <v>Классическая с/к "Сибирский стандарт" 560 гр.шт.  СПК</v>
          </cell>
          <cell r="D275">
            <v>2088</v>
          </cell>
          <cell r="F275">
            <v>2088</v>
          </cell>
        </row>
        <row r="276">
          <cell r="A276" t="str">
            <v>КЛБ С/В ВАЛЕТТА НАРЕЗ 85ГР МГА  Клин</v>
          </cell>
          <cell r="D276">
            <v>26</v>
          </cell>
          <cell r="F276">
            <v>26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10</v>
          </cell>
          <cell r="F277">
            <v>10</v>
          </cell>
        </row>
        <row r="278">
          <cell r="A278" t="str">
            <v>КЛБ С/К ЗЕРНИСТАЯ МЯСН. ПРОД.КАТ.Б В/У 300 гр  Клин</v>
          </cell>
          <cell r="D278">
            <v>17</v>
          </cell>
          <cell r="F278">
            <v>17</v>
          </cell>
        </row>
        <row r="279">
          <cell r="A279" t="str">
            <v>КЛБ С/К ИСПАНСКАЯ 280г  Клин</v>
          </cell>
          <cell r="D279">
            <v>9</v>
          </cell>
          <cell r="F279">
            <v>9</v>
          </cell>
        </row>
        <row r="280">
          <cell r="A280" t="str">
            <v>КЛБ С/К ИТАЛЬЯНСКАЯ 300Г В/У МЯСН. ПРОД  Клин</v>
          </cell>
          <cell r="D280">
            <v>93</v>
          </cell>
          <cell r="F280">
            <v>93</v>
          </cell>
        </row>
        <row r="281">
          <cell r="A281" t="str">
            <v>КЛБ С/К КОНЬЯЧНАЯ 210Г В/У МЯСН ПРОД ЧК  Клин</v>
          </cell>
          <cell r="D281">
            <v>26</v>
          </cell>
          <cell r="F281">
            <v>26</v>
          </cell>
        </row>
        <row r="282">
          <cell r="A282" t="str">
            <v>КЛБ С/К КОПЧОЛЛИ КЛАССИЧЕСКИЕ 70Г МГА МЯСН ПРОД  Клин</v>
          </cell>
          <cell r="D282">
            <v>63</v>
          </cell>
          <cell r="F282">
            <v>63</v>
          </cell>
        </row>
        <row r="283">
          <cell r="A283" t="str">
            <v>КЛБ С/К МИНИ-САЛЯМИ 300 г  Клин</v>
          </cell>
          <cell r="D283">
            <v>92</v>
          </cell>
          <cell r="F283">
            <v>92</v>
          </cell>
        </row>
        <row r="284">
          <cell r="A284" t="str">
            <v>КЛБ С/К ПАРМЕ НАРЕЗ 85ГР МГА  Клин</v>
          </cell>
          <cell r="D284">
            <v>86</v>
          </cell>
          <cell r="F284">
            <v>86</v>
          </cell>
        </row>
        <row r="285">
          <cell r="A285" t="str">
            <v>КЛБ С/К САЛЬЧИЧОН 280Г В/У МЯСН ПРОД ЧК  Клин</v>
          </cell>
          <cell r="D285">
            <v>10</v>
          </cell>
          <cell r="F285">
            <v>10</v>
          </cell>
        </row>
        <row r="286">
          <cell r="A286" t="str">
            <v>КЛБ С/К САЛЬЧИЧОН НАРЕЗ 95Г МГА МЯСН ПРОД ЧК  Клин</v>
          </cell>
          <cell r="D286">
            <v>17</v>
          </cell>
          <cell r="F286">
            <v>17</v>
          </cell>
        </row>
        <row r="287">
          <cell r="A287" t="str">
            <v>КЛБ С/К САЛЯМИ ВЕНСКАЯ В/У 300Г  Клин</v>
          </cell>
          <cell r="D287">
            <v>111</v>
          </cell>
          <cell r="F287">
            <v>111</v>
          </cell>
        </row>
        <row r="288">
          <cell r="A288" t="str">
            <v>КЛБ С/К СЕРВЕЛАТ ЧЕРНЫЙ КАБАН 210Г В/У МЯСН ПРОД  Клин</v>
          </cell>
          <cell r="D288">
            <v>15</v>
          </cell>
          <cell r="F288">
            <v>15</v>
          </cell>
        </row>
        <row r="289">
          <cell r="A289" t="str">
            <v>КЛБ С/К СЕРВЕЛАТ ЧЕРНЫЙ КАБАН ВЕС В/У МЯСН ПРОД  Клин</v>
          </cell>
          <cell r="D289">
            <v>14</v>
          </cell>
          <cell r="F289">
            <v>14</v>
          </cell>
        </row>
        <row r="290">
          <cell r="A290" t="str">
            <v>КЛБ С/К ЧЕРНЫЙ КАБАН В/У 300ГР  Клин</v>
          </cell>
          <cell r="D290">
            <v>28</v>
          </cell>
          <cell r="F290">
            <v>28</v>
          </cell>
        </row>
        <row r="291">
          <cell r="A291" t="str">
            <v>Колб.Марочная с/к в/у  ВЕС МИКОЯН</v>
          </cell>
          <cell r="D291">
            <v>17</v>
          </cell>
          <cell r="F291">
            <v>17</v>
          </cell>
        </row>
        <row r="292">
          <cell r="A292" t="str">
            <v>Колб.Серв.Коньячный в/к  ВЕС МИКОЯН</v>
          </cell>
          <cell r="D292">
            <v>5</v>
          </cell>
          <cell r="F292">
            <v>5</v>
          </cell>
        </row>
        <row r="293">
          <cell r="A293" t="str">
            <v>Колб.Серв.Коньячный в/к срез термо шт 350г. МИКОЯН</v>
          </cell>
          <cell r="D293">
            <v>43</v>
          </cell>
          <cell r="F293">
            <v>43</v>
          </cell>
        </row>
        <row r="294">
          <cell r="A294" t="str">
            <v>Колб.Серв.Российский в/к срез термо шт 350г. МИКОЯН</v>
          </cell>
          <cell r="D294">
            <v>9</v>
          </cell>
          <cell r="F294">
            <v>9</v>
          </cell>
        </row>
        <row r="295">
          <cell r="A295" t="str">
            <v>Колб.Серв.Российский в/к термо.ВЕС МИКОЯН</v>
          </cell>
          <cell r="D295">
            <v>10</v>
          </cell>
          <cell r="F295">
            <v>10</v>
          </cell>
        </row>
        <row r="296">
          <cell r="A296" t="str">
            <v>Колб.Серв.Талинский в/к термо. ВЕС МИКОЯН</v>
          </cell>
          <cell r="D296">
            <v>6</v>
          </cell>
          <cell r="F296">
            <v>6</v>
          </cell>
        </row>
        <row r="297">
          <cell r="A297" t="str">
            <v>Колб.Серв.Таллинский в/к срез термо шт 350г. МИКОЯН</v>
          </cell>
          <cell r="D297">
            <v>3</v>
          </cell>
          <cell r="F297">
            <v>3</v>
          </cell>
        </row>
        <row r="298">
          <cell r="A298" t="str">
            <v>Колбаса Кремлевская с/к в/у. ВЕС МИКОЯН</v>
          </cell>
          <cell r="D298">
            <v>30.5</v>
          </cell>
          <cell r="F298">
            <v>30.5</v>
          </cell>
        </row>
        <row r="299">
          <cell r="A299" t="str">
            <v>Колбаса Фрусто с/в шт 150гр защ.сред. МИКОЯН</v>
          </cell>
          <cell r="D299">
            <v>80</v>
          </cell>
          <cell r="F299">
            <v>80</v>
          </cell>
        </row>
        <row r="300">
          <cell r="A300" t="str">
            <v>Колбаски БОЛЬШИЕ МЯСЬОНЫ с/к "Сибирский стандарт" 0,3 кг.шт. (в ср.защ.атм.)  СПК</v>
          </cell>
          <cell r="D300">
            <v>2350</v>
          </cell>
          <cell r="F300">
            <v>2350</v>
          </cell>
        </row>
        <row r="301">
          <cell r="A301" t="str">
            <v>Колбаски ПодПивасики оригинальные с/к 0,10 кг.шт. термофор.пак.  СПК</v>
          </cell>
          <cell r="D301">
            <v>882</v>
          </cell>
          <cell r="F301">
            <v>882</v>
          </cell>
        </row>
        <row r="302">
          <cell r="A302" t="str">
            <v>Колбаски ПодПивасики оригинальные с/к ВЕС (лоток с ср.защ.атм.)   СПК</v>
          </cell>
          <cell r="D302">
            <v>4</v>
          </cell>
          <cell r="F302">
            <v>4</v>
          </cell>
        </row>
        <row r="303">
          <cell r="A303" t="str">
            <v>Колбаски ПодПивасики острые с/к 0,10 кг.шт. термофор.пак.  СПК</v>
          </cell>
          <cell r="D303">
            <v>749</v>
          </cell>
          <cell r="F303">
            <v>749</v>
          </cell>
        </row>
        <row r="304">
          <cell r="A304" t="str">
            <v>Колбаски ПодПивасики с сыром с/к 100 гр.шт. (в ср.защ.атм.)  СПК</v>
          </cell>
          <cell r="D304">
            <v>225</v>
          </cell>
          <cell r="F304">
            <v>225</v>
          </cell>
        </row>
        <row r="305">
          <cell r="A305" t="str">
            <v>Круггетсы с сырным соусом ТМ Горячая штучка 0,25 кг зам  ПОКОМ</v>
          </cell>
          <cell r="D305">
            <v>1</v>
          </cell>
          <cell r="F305">
            <v>880</v>
          </cell>
        </row>
        <row r="306">
          <cell r="A306" t="str">
            <v>Круггетсы сочные ТМ Горячая штучка ТС Круггетсы 0,25 кг зам  ПОКОМ</v>
          </cell>
          <cell r="D306">
            <v>1321</v>
          </cell>
          <cell r="F306">
            <v>2039</v>
          </cell>
        </row>
        <row r="307">
          <cell r="A307" t="str">
            <v>Ла Парте с/в "Эликатессе" 0,16 кг.шт.  СПК</v>
          </cell>
          <cell r="D307">
            <v>1</v>
          </cell>
          <cell r="F307">
            <v>1</v>
          </cell>
        </row>
        <row r="308">
          <cell r="A308" t="str">
            <v>Ла Фаворте с/в "Эликатессе" 140 гр.шт.  СПК</v>
          </cell>
          <cell r="D308">
            <v>99</v>
          </cell>
          <cell r="F308">
            <v>105</v>
          </cell>
        </row>
        <row r="309">
          <cell r="A309" t="str">
            <v>Ливерная Печеночная "Просто выгодно" 0,3 кг.шт.  СПК</v>
          </cell>
          <cell r="D309">
            <v>130</v>
          </cell>
          <cell r="F309">
            <v>130</v>
          </cell>
        </row>
        <row r="310">
          <cell r="A310" t="str">
            <v>Любительская вареная термоус.пак. "Высокий вкус"  СПК</v>
          </cell>
          <cell r="D310">
            <v>232</v>
          </cell>
          <cell r="F310">
            <v>232</v>
          </cell>
        </row>
        <row r="311">
          <cell r="A311" t="str">
            <v>Мини-сосиски в тесте "Фрайпики" 1,8кг ВЕС,  ПОКОМ</v>
          </cell>
          <cell r="F311">
            <v>96.111999999999995</v>
          </cell>
        </row>
        <row r="312">
          <cell r="A312" t="str">
            <v>Мини-сосиски в тесте "Фрайпики" 3,7кг ВЕС,  ПОКОМ</v>
          </cell>
          <cell r="F312">
            <v>85.001999999999995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4</v>
          </cell>
          <cell r="F313">
            <v>2414</v>
          </cell>
        </row>
        <row r="314">
          <cell r="A314" t="str">
            <v>Наггетсы Нагетосы Сочная курочка ТМ Горячая штучка 0,25 кг зам  ПОКОМ</v>
          </cell>
          <cell r="F314">
            <v>2069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5</v>
          </cell>
          <cell r="F315">
            <v>2217</v>
          </cell>
        </row>
        <row r="316">
          <cell r="A316" t="str">
            <v>Наггетсы хрустящие п/ф ВЕС ПОКОМ</v>
          </cell>
          <cell r="F316">
            <v>454</v>
          </cell>
        </row>
        <row r="317">
          <cell r="A317" t="str">
            <v>Окорок Черный Кабан, 95г (нар), Категории А  Клин</v>
          </cell>
          <cell r="D317">
            <v>107</v>
          </cell>
          <cell r="F317">
            <v>107</v>
          </cell>
        </row>
        <row r="318">
          <cell r="A318" t="str">
            <v>Оригинальная с перцем с/к  СПК</v>
          </cell>
          <cell r="D318">
            <v>620.6</v>
          </cell>
          <cell r="F318">
            <v>620.6</v>
          </cell>
        </row>
        <row r="319">
          <cell r="A319" t="str">
            <v>Оригинальная с перцем с/к "Сибирский стандарт" 560 гр.шт.  СПК</v>
          </cell>
          <cell r="D319">
            <v>1872</v>
          </cell>
          <cell r="F319">
            <v>1872</v>
          </cell>
        </row>
        <row r="320">
          <cell r="A320" t="str">
            <v>Особая вареная  СПК</v>
          </cell>
          <cell r="D320">
            <v>12</v>
          </cell>
          <cell r="F320">
            <v>12</v>
          </cell>
        </row>
        <row r="321">
          <cell r="A321" t="str">
            <v>Пельмени Grandmeni со сливочным маслом Горячая штучка 0,75 кг ПОКОМ</v>
          </cell>
          <cell r="F321">
            <v>556</v>
          </cell>
        </row>
        <row r="322">
          <cell r="A322" t="str">
            <v>Пельмени Бигбули #МЕГАВКУСИЩЕ с сочной грудинкой 0,43 кг  ПОКОМ</v>
          </cell>
          <cell r="D322">
            <v>3</v>
          </cell>
          <cell r="F322">
            <v>156</v>
          </cell>
        </row>
        <row r="323">
          <cell r="A323" t="str">
            <v>Пельмени Бигбули #МЕГАВКУСИЩЕ с сочной грудинкой 0,9 кг  ПОКОМ</v>
          </cell>
          <cell r="D323">
            <v>3</v>
          </cell>
          <cell r="F323">
            <v>802</v>
          </cell>
        </row>
        <row r="324">
          <cell r="A324" t="str">
            <v>Пельмени Бигбули с мясом, Горячая штучка 0,43кг  ПОКОМ</v>
          </cell>
          <cell r="D324">
            <v>2</v>
          </cell>
          <cell r="F324">
            <v>76</v>
          </cell>
        </row>
        <row r="325">
          <cell r="A325" t="str">
            <v>Пельмени Бигбули с мясом, Горячая штучка 0,9кг  ПОКОМ</v>
          </cell>
          <cell r="D325">
            <v>738</v>
          </cell>
          <cell r="F325">
            <v>1148</v>
          </cell>
        </row>
        <row r="326">
          <cell r="A326" t="str">
            <v>Пельмени Бигбули со сливоч.маслом (Мегамаслище) ТМ БУЛЬМЕНИ сфера 0,43. замор. ПОКОМ</v>
          </cell>
          <cell r="D326">
            <v>2</v>
          </cell>
          <cell r="F326">
            <v>1476</v>
          </cell>
        </row>
        <row r="327">
          <cell r="A327" t="str">
            <v>Пельмени Бигбули со сливочным маслом #МЕГАМАСЛИЩЕ Горячая штучка 0,9 кг  ПОКОМ</v>
          </cell>
          <cell r="D327">
            <v>2</v>
          </cell>
          <cell r="F327">
            <v>265</v>
          </cell>
        </row>
        <row r="328">
          <cell r="A328" t="str">
            <v>Пельмени Бульмени с говядиной и свининой Горячая шт. 0,9 кг  ПОКОМ</v>
          </cell>
          <cell r="D328">
            <v>6</v>
          </cell>
          <cell r="F328">
            <v>1186</v>
          </cell>
        </row>
        <row r="329">
          <cell r="A329" t="str">
            <v>Пельмени Бульмени с говядиной и свининой Горячая штучка 0,43  ПОКОМ</v>
          </cell>
          <cell r="D329">
            <v>4</v>
          </cell>
          <cell r="F329">
            <v>1158</v>
          </cell>
        </row>
        <row r="330">
          <cell r="A330" t="str">
            <v>Пельмени Бульмени с говядиной и свининой Наваристые Горячая штучка ВЕС  ПОКОМ</v>
          </cell>
          <cell r="F330">
            <v>1740.001</v>
          </cell>
        </row>
        <row r="331">
          <cell r="A331" t="str">
            <v>Пельмени Бульмени со сливочным маслом Горячая штучка 0,9 кг  ПОКОМ</v>
          </cell>
          <cell r="D331">
            <v>8</v>
          </cell>
          <cell r="F331">
            <v>3104</v>
          </cell>
        </row>
        <row r="332">
          <cell r="A332" t="str">
            <v>Пельмени Бульмени со сливочным маслом ТМ Горячая шт. 0,43 кг  ПОКОМ</v>
          </cell>
          <cell r="D332">
            <v>6</v>
          </cell>
          <cell r="F332">
            <v>1185</v>
          </cell>
        </row>
        <row r="333">
          <cell r="A333" t="str">
            <v>Пельмени Быстромени сфера, ВЕС  ПОКОМ</v>
          </cell>
          <cell r="F333">
            <v>10</v>
          </cell>
        </row>
        <row r="334">
          <cell r="A334" t="str">
            <v>Пельмени Вл.Стандарт с говядиной и свининой шт. 0,8 кг ТМ Владимирский стандарт   ПОКОМ</v>
          </cell>
          <cell r="F334">
            <v>3</v>
          </cell>
        </row>
        <row r="335">
          <cell r="A335" t="str">
            <v>Пельмени Левантские ТМ Особый рецепт 0,8 кг  ПОКОМ</v>
          </cell>
          <cell r="F335">
            <v>24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5</v>
          </cell>
          <cell r="F336">
            <v>2137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F337">
            <v>319</v>
          </cell>
        </row>
        <row r="338">
          <cell r="A338" t="str">
            <v>Пельмени Отборные с говядиной 0,9 кг НОВА ТМ Стародворье ТС Медвежье ушко  ПОКОМ</v>
          </cell>
          <cell r="F338">
            <v>18</v>
          </cell>
        </row>
        <row r="339">
          <cell r="A339" t="str">
            <v>Пельмени Отборные с говядиной и свининой 0,43 кг ТМ Стародворье ТС Медвежье ушко</v>
          </cell>
          <cell r="F339">
            <v>22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680.01099999999997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F341">
            <v>870</v>
          </cell>
        </row>
        <row r="342">
          <cell r="A342" t="str">
            <v>Пельмени Сочные сфера 0,9 кг ТМ Стародворье ПОКОМ</v>
          </cell>
          <cell r="F342">
            <v>1015</v>
          </cell>
        </row>
        <row r="343">
          <cell r="A343" t="str">
            <v>По-Австрийски с/к 260 гр.шт. "Высокий вкус"  СПК</v>
          </cell>
          <cell r="D343">
            <v>136</v>
          </cell>
          <cell r="F343">
            <v>136</v>
          </cell>
        </row>
        <row r="344">
          <cell r="A344" t="str">
            <v>Покровская вареная 0,47 кг шт.  СПК</v>
          </cell>
          <cell r="D344">
            <v>28</v>
          </cell>
          <cell r="F344">
            <v>28</v>
          </cell>
        </row>
        <row r="345">
          <cell r="A345" t="str">
            <v>Праздничная с/к "Сибирский стандарт" 560 гр.шт.  СПК</v>
          </cell>
          <cell r="D345">
            <v>2072</v>
          </cell>
          <cell r="F345">
            <v>2072</v>
          </cell>
        </row>
        <row r="346">
          <cell r="A346" t="str">
            <v>Салями Трюфель с/в "Эликатессе" 0,16 кг.шт.  СПК</v>
          </cell>
          <cell r="D346">
            <v>98</v>
          </cell>
          <cell r="F346">
            <v>98</v>
          </cell>
        </row>
        <row r="347">
          <cell r="A347" t="str">
            <v>Салями Финская с/к 235 гр.шт. "Высокий вкус"  СПК</v>
          </cell>
          <cell r="D347">
            <v>76</v>
          </cell>
          <cell r="F347">
            <v>76</v>
          </cell>
        </row>
        <row r="348">
          <cell r="A348" t="str">
            <v>Сардельки "Докторские" (черева) ( в ср.защ.атм.) 1.0 кг. "Высокий вкус"  СПК</v>
          </cell>
          <cell r="D348">
            <v>184</v>
          </cell>
          <cell r="F348">
            <v>284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122</v>
          </cell>
          <cell r="F349">
            <v>122</v>
          </cell>
        </row>
        <row r="350">
          <cell r="A350" t="str">
            <v>Семейная с чесночком вареная (СПК+СКМ)  СПК</v>
          </cell>
          <cell r="D350">
            <v>600</v>
          </cell>
          <cell r="F350">
            <v>600</v>
          </cell>
        </row>
        <row r="351">
          <cell r="A351" t="str">
            <v>Семейная с чесночком Экстра вареная  СПК</v>
          </cell>
          <cell r="D351">
            <v>104.9</v>
          </cell>
          <cell r="F351">
            <v>104.9</v>
          </cell>
        </row>
        <row r="352">
          <cell r="A352" t="str">
            <v>Семейная с чесночком Экстра вареная 0,5 кг.шт.  СПК</v>
          </cell>
          <cell r="D352">
            <v>27</v>
          </cell>
          <cell r="F352">
            <v>27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42</v>
          </cell>
          <cell r="F353">
            <v>42</v>
          </cell>
        </row>
        <row r="354">
          <cell r="A354" t="str">
            <v>Сервелат Финский в/к 0,38 кг.шт. термофор.пак.  СПК</v>
          </cell>
          <cell r="D354">
            <v>54</v>
          </cell>
          <cell r="F354">
            <v>54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45</v>
          </cell>
          <cell r="F355">
            <v>45</v>
          </cell>
        </row>
        <row r="356">
          <cell r="A356" t="str">
            <v>Сибирская особая с/к 0,10 кг.шт. нарезка (лоток с ср.защ.атм.)  СПК</v>
          </cell>
          <cell r="D356">
            <v>235</v>
          </cell>
          <cell r="F356">
            <v>235</v>
          </cell>
        </row>
        <row r="357">
          <cell r="A357" t="str">
            <v>Сибирская особая с/к 0,235 кг шт.  СПК</v>
          </cell>
          <cell r="D357">
            <v>333</v>
          </cell>
          <cell r="F357">
            <v>333</v>
          </cell>
        </row>
        <row r="358">
          <cell r="A358" t="str">
            <v>Славянская п/к 0,38 кг шт.термофор.пак.  СПК</v>
          </cell>
          <cell r="D358">
            <v>40</v>
          </cell>
          <cell r="F358">
            <v>40</v>
          </cell>
        </row>
        <row r="359">
          <cell r="A359" t="str">
            <v>Снеки  ЖАР-мени ВЕС. рубленые в тесте замор.  ПОКОМ</v>
          </cell>
          <cell r="F359">
            <v>207.404</v>
          </cell>
        </row>
        <row r="360">
          <cell r="A360" t="str">
            <v>СОС МОЛОЧНЫЕ 470Г МГА МЯСН. ПРОД.КАТ.Б  Клин</v>
          </cell>
          <cell r="D360">
            <v>54</v>
          </cell>
          <cell r="F360">
            <v>54</v>
          </cell>
        </row>
        <row r="361">
          <cell r="A361" t="str">
            <v>Сосис.Доктор.с нат.Мол. а/о 2кг. ВЕС. МИКОЯН</v>
          </cell>
          <cell r="D361">
            <v>8</v>
          </cell>
          <cell r="F361">
            <v>8</v>
          </cell>
        </row>
        <row r="362">
          <cell r="A362" t="str">
            <v>Сосис.Кремлевские защ сред. ВЕС МИКОЯН</v>
          </cell>
          <cell r="D362">
            <v>15.135999999999999</v>
          </cell>
          <cell r="F362">
            <v>15.135999999999999</v>
          </cell>
        </row>
        <row r="363">
          <cell r="A363" t="str">
            <v>Сосис.Кремлевские шт 380г.термо МИКОЯН</v>
          </cell>
          <cell r="D363">
            <v>27</v>
          </cell>
          <cell r="F363">
            <v>27</v>
          </cell>
        </row>
        <row r="364">
          <cell r="A364" t="str">
            <v>Сосиски "Баварские" 0,36 кг.шт. вак.упак.  СПК</v>
          </cell>
          <cell r="D364">
            <v>22</v>
          </cell>
          <cell r="F364">
            <v>22</v>
          </cell>
        </row>
        <row r="365">
          <cell r="A365" t="str">
            <v>Сосиски "БОЛЬШАЯ сосиска" "Сибирский стандарт" (лоток с ср.защ.атм.)  СПК</v>
          </cell>
          <cell r="D365">
            <v>624</v>
          </cell>
          <cell r="F365">
            <v>624</v>
          </cell>
        </row>
        <row r="366">
          <cell r="A366" t="str">
            <v>Сосиски "Молочные" 0,36 кг.шт. вак.упак.  СПК</v>
          </cell>
          <cell r="D366">
            <v>25</v>
          </cell>
          <cell r="F366">
            <v>25</v>
          </cell>
        </row>
        <row r="367">
          <cell r="A367" t="str">
            <v>Сосиски Мусульманские "Просто выгодно" (в ср.защ.атм.)  СПК</v>
          </cell>
          <cell r="D367">
            <v>57</v>
          </cell>
          <cell r="F367">
            <v>57</v>
          </cell>
        </row>
        <row r="368">
          <cell r="A368" t="str">
            <v>Сосиски Оригинальные ТМ Стародворье  0,33 кг.  ПОКОМ</v>
          </cell>
          <cell r="F368">
            <v>3</v>
          </cell>
        </row>
        <row r="369">
          <cell r="A369" t="str">
            <v>Сосиски Сливушки #нежнушки ТМ Вязанка  0,33 кг.  ПОКОМ</v>
          </cell>
          <cell r="F369">
            <v>5</v>
          </cell>
        </row>
        <row r="370">
          <cell r="A370" t="str">
            <v>Сосиски Хот-дог ВЕС (лоток с ср.защ.атм.)   СПК</v>
          </cell>
          <cell r="D370">
            <v>81</v>
          </cell>
          <cell r="F370">
            <v>81</v>
          </cell>
        </row>
        <row r="371">
          <cell r="A371" t="str">
            <v>Сыр Боккончини копченый 40% 100 гр.  ОСТАНКИНО</v>
          </cell>
          <cell r="D371">
            <v>90</v>
          </cell>
          <cell r="F371">
            <v>90</v>
          </cell>
        </row>
        <row r="372">
          <cell r="A372" t="str">
            <v>Сыр Папа Может Гауда  45% 200гр     Останкино</v>
          </cell>
          <cell r="D372">
            <v>406</v>
          </cell>
          <cell r="F372">
            <v>406</v>
          </cell>
        </row>
        <row r="373">
          <cell r="A373" t="str">
            <v>Сыр Папа Может Гауда  45% вес     Останкино</v>
          </cell>
          <cell r="D373">
            <v>8</v>
          </cell>
          <cell r="F373">
            <v>8</v>
          </cell>
        </row>
        <row r="374">
          <cell r="A374" t="str">
            <v>Сыр Папа Может Гауда 48%, нарез, 125г (9 шт)  Останкино</v>
          </cell>
          <cell r="D374">
            <v>10</v>
          </cell>
          <cell r="F374">
            <v>10</v>
          </cell>
        </row>
        <row r="375">
          <cell r="A375" t="str">
            <v>Сыр Папа Может Голландский  45% 200гр     Останкино</v>
          </cell>
          <cell r="D375">
            <v>801</v>
          </cell>
          <cell r="F375">
            <v>801</v>
          </cell>
        </row>
        <row r="376">
          <cell r="A376" t="str">
            <v>Сыр Папа Может Голландский  45% вес      Останкино</v>
          </cell>
          <cell r="D376">
            <v>66.5</v>
          </cell>
          <cell r="F376">
            <v>66.5</v>
          </cell>
        </row>
        <row r="377">
          <cell r="A377" t="str">
            <v>Сыр Папа Может Голландский 45%, нарез, 125г (9 шт)  Останкино</v>
          </cell>
          <cell r="D377">
            <v>10</v>
          </cell>
          <cell r="F377">
            <v>10</v>
          </cell>
        </row>
        <row r="378">
          <cell r="A378" t="str">
            <v>Сыр Папа Может Министерский 45% 200г  Останкино</v>
          </cell>
          <cell r="D378">
            <v>5</v>
          </cell>
          <cell r="F378">
            <v>5</v>
          </cell>
        </row>
        <row r="379">
          <cell r="A379" t="str">
            <v>Сыр Папа Может Министерский 50%, нарезка 125г  Останкино</v>
          </cell>
          <cell r="D379">
            <v>1</v>
          </cell>
          <cell r="F379">
            <v>1</v>
          </cell>
        </row>
        <row r="380">
          <cell r="A380" t="str">
            <v>Сыр Папа Может Папин завтрак 45%, нарезка 125г  Останкино</v>
          </cell>
          <cell r="D380">
            <v>14</v>
          </cell>
          <cell r="F380">
            <v>14</v>
          </cell>
        </row>
        <row r="381">
          <cell r="A381" t="str">
            <v>Сыр Папа Может Папин Завтрак 50% 200г  Останкино</v>
          </cell>
          <cell r="D381">
            <v>12</v>
          </cell>
          <cell r="F381">
            <v>12</v>
          </cell>
        </row>
        <row r="382">
          <cell r="A382" t="str">
            <v>Сыр Папа Может Российский  50% 200гр    Останкино</v>
          </cell>
          <cell r="D382">
            <v>1058</v>
          </cell>
          <cell r="F382">
            <v>1058</v>
          </cell>
        </row>
        <row r="383">
          <cell r="A383" t="str">
            <v>Сыр Папа Может Российский  50% вес    Останкино</v>
          </cell>
          <cell r="D383">
            <v>108</v>
          </cell>
          <cell r="F383">
            <v>108</v>
          </cell>
        </row>
        <row r="384">
          <cell r="A384" t="str">
            <v>Сыр Папа Может Российский 50%, нарезка 125г  Останкино</v>
          </cell>
          <cell r="D384">
            <v>116</v>
          </cell>
          <cell r="F384">
            <v>116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137.9</v>
          </cell>
          <cell r="F385">
            <v>137.9</v>
          </cell>
        </row>
        <row r="386">
          <cell r="A386" t="str">
            <v>Сыр Папа Может Тильзитер   45% 200гр     Останкино</v>
          </cell>
          <cell r="D386">
            <v>480</v>
          </cell>
          <cell r="F386">
            <v>480</v>
          </cell>
        </row>
        <row r="387">
          <cell r="A387" t="str">
            <v>Сыр Папа Может Тильзитер   45% вес      Останкино</v>
          </cell>
          <cell r="D387">
            <v>112.5</v>
          </cell>
          <cell r="F387">
            <v>112.5</v>
          </cell>
        </row>
        <row r="388">
          <cell r="A388" t="str">
            <v>Сыр Папа Может Тильзитер 50%, нарезка 125г  Останкино</v>
          </cell>
          <cell r="D388">
            <v>12</v>
          </cell>
          <cell r="F388">
            <v>12</v>
          </cell>
        </row>
        <row r="389">
          <cell r="A389" t="str">
            <v>Сыр Папа Может Эдам 45% вес (=3,5кг)  Останкино</v>
          </cell>
          <cell r="D389">
            <v>10</v>
          </cell>
          <cell r="F389">
            <v>10</v>
          </cell>
        </row>
        <row r="390">
          <cell r="A390" t="str">
            <v>Сыр Плавл. Сливочный 55% 190гр  Останкино</v>
          </cell>
          <cell r="D390">
            <v>55</v>
          </cell>
          <cell r="F390">
            <v>55</v>
          </cell>
        </row>
        <row r="391">
          <cell r="A391" t="str">
            <v>Сыр рассольный жирный Чечил 45% 100 гр  ОСТАНКИНО</v>
          </cell>
          <cell r="D391">
            <v>67</v>
          </cell>
          <cell r="F391">
            <v>67</v>
          </cell>
        </row>
        <row r="392">
          <cell r="A392" t="str">
            <v>Сыр рассольный жирный Чечил копченый 45% 100 гр  ОСТАНКИНО</v>
          </cell>
          <cell r="D392">
            <v>76</v>
          </cell>
          <cell r="F392">
            <v>76</v>
          </cell>
        </row>
        <row r="393">
          <cell r="A393" t="str">
            <v>Сыр Скаморца свежий 40% 100 гр.  ОСТАНКИНО</v>
          </cell>
          <cell r="D393">
            <v>81</v>
          </cell>
          <cell r="F393">
            <v>81</v>
          </cell>
        </row>
        <row r="394">
          <cell r="A394" t="str">
            <v>Сыч/Прод Коровино Российский 50% 200г НОВАЯ СЗМЖ  ОСТАНКИНО</v>
          </cell>
          <cell r="D394">
            <v>55</v>
          </cell>
          <cell r="F394">
            <v>55</v>
          </cell>
        </row>
        <row r="395">
          <cell r="A395" t="str">
            <v>Сыч/Прод Коровино Российский Оригин 50% ВЕС (5 кг)  ОСТАНКИНО</v>
          </cell>
          <cell r="D395">
            <v>10</v>
          </cell>
          <cell r="F395">
            <v>10</v>
          </cell>
        </row>
        <row r="396">
          <cell r="A396" t="str">
            <v>Сыч/Прод Коровино Российский Оригин 50% ВЕС НОВАЯ (5 кг)  ОСТАНКИНО</v>
          </cell>
          <cell r="D396">
            <v>260</v>
          </cell>
          <cell r="F396">
            <v>260</v>
          </cell>
        </row>
        <row r="397">
          <cell r="A397" t="str">
            <v>Сыч/Прод Коровино Тильзитер 50% 200г НОВАЯ СЗМЖ  ОСТАНКИНО</v>
          </cell>
          <cell r="D397">
            <v>125</v>
          </cell>
          <cell r="F397">
            <v>125</v>
          </cell>
        </row>
        <row r="398">
          <cell r="A398" t="str">
            <v>Сыч/Прод Коровино Тильзитер Оригин 50% ВЕС НОВАЯ (5 кг брус) СЗМЖ  ОСТАНКИНО</v>
          </cell>
          <cell r="D398">
            <v>110</v>
          </cell>
          <cell r="F398">
            <v>110</v>
          </cell>
        </row>
        <row r="399">
          <cell r="A399" t="str">
            <v>Торо Неро с/в "Эликатессе" 140 гр.шт.  СПК</v>
          </cell>
          <cell r="D399">
            <v>43</v>
          </cell>
          <cell r="F399">
            <v>43</v>
          </cell>
        </row>
        <row r="400">
          <cell r="A400" t="str">
            <v>Уши свиные копченые к пиву 0,15кг нар. д/ф шт.  СПК</v>
          </cell>
          <cell r="D400">
            <v>85</v>
          </cell>
          <cell r="F400">
            <v>85</v>
          </cell>
        </row>
        <row r="401">
          <cell r="A401" t="str">
            <v>Фестивальная с/к 0,10 кг.шт. нарезка (лоток с ср.защ.атм.)  СПК</v>
          </cell>
          <cell r="D401">
            <v>346</v>
          </cell>
          <cell r="F401">
            <v>346</v>
          </cell>
        </row>
        <row r="402">
          <cell r="A402" t="str">
            <v>Фестивальная с/к 0,235 кг.шт.  СПК</v>
          </cell>
          <cell r="D402">
            <v>800</v>
          </cell>
          <cell r="F402">
            <v>800</v>
          </cell>
        </row>
        <row r="403">
          <cell r="A403" t="str">
            <v>Фуэт с/в "Эликатессе" 160 гр.шт.  СПК</v>
          </cell>
          <cell r="D403">
            <v>119</v>
          </cell>
          <cell r="F403">
            <v>119</v>
          </cell>
        </row>
        <row r="404">
          <cell r="A404" t="str">
            <v>Хинкали Классические хинкали ВЕС,  ПОКОМ</v>
          </cell>
          <cell r="F404">
            <v>110</v>
          </cell>
        </row>
        <row r="405">
          <cell r="A405" t="str">
            <v>Хотстеры ТМ Горячая штучка ТС Хотстеры 0,25 кг зам  ПОКОМ</v>
          </cell>
          <cell r="D405">
            <v>1129</v>
          </cell>
          <cell r="F405">
            <v>2711</v>
          </cell>
        </row>
        <row r="406">
          <cell r="A406" t="str">
            <v>Хрустящие крылышки острые к пиву ТМ Горячая штучка 0,3кг зам  ПОКОМ</v>
          </cell>
          <cell r="F406">
            <v>94</v>
          </cell>
        </row>
        <row r="407">
          <cell r="A407" t="str">
            <v>Хрустящие крылышки ТМ Горячая штучка 0,3 кг зам  ПОКОМ</v>
          </cell>
          <cell r="D407">
            <v>2</v>
          </cell>
          <cell r="F407">
            <v>160</v>
          </cell>
        </row>
        <row r="408">
          <cell r="A408" t="str">
            <v>Хрустящие крылышки. В панировке куриные жареные.ВЕС  ПОКОМ</v>
          </cell>
          <cell r="F408">
            <v>7.2</v>
          </cell>
        </row>
        <row r="409">
          <cell r="A409" t="str">
            <v>Чебупай сочное яблоко ТМ Горячая штучка 0,2 кг зам.  ПОКОМ</v>
          </cell>
          <cell r="D409">
            <v>2</v>
          </cell>
          <cell r="F409">
            <v>208</v>
          </cell>
        </row>
        <row r="410">
          <cell r="A410" t="str">
            <v>Чебупай спелая вишня ТМ Горячая штучка 0,2 кг зам.  ПОКОМ</v>
          </cell>
          <cell r="D410">
            <v>4</v>
          </cell>
          <cell r="F410">
            <v>282</v>
          </cell>
        </row>
        <row r="411">
          <cell r="A411" t="str">
            <v>Чебупели Курочка гриль ТМ Горячая штучка, 0,3 кг зам  ПОКОМ</v>
          </cell>
          <cell r="F411">
            <v>507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2193</v>
          </cell>
          <cell r="F412">
            <v>4013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2517</v>
          </cell>
          <cell r="F413">
            <v>4543</v>
          </cell>
        </row>
        <row r="414">
          <cell r="A414" t="str">
            <v>Чебуреки Мясные вес 2,7  ПОКОМ</v>
          </cell>
          <cell r="F414">
            <v>148.101</v>
          </cell>
        </row>
        <row r="415">
          <cell r="A415" t="str">
            <v>Чебуреки с мясом, грибами и картофелем. ВЕС  ПОКОМ</v>
          </cell>
          <cell r="F415">
            <v>14.8</v>
          </cell>
        </row>
        <row r="416">
          <cell r="A416" t="str">
            <v>Чебуреки сочные, ВЕС, куриные жарен. зам  ПОКОМ</v>
          </cell>
          <cell r="F416">
            <v>586.00199999999995</v>
          </cell>
        </row>
        <row r="417">
          <cell r="A417" t="str">
            <v>Чоризо с/к "Эликатессе" 0,20 кг.шт.  СПК</v>
          </cell>
          <cell r="D417">
            <v>3</v>
          </cell>
          <cell r="F417">
            <v>3</v>
          </cell>
        </row>
        <row r="418">
          <cell r="A418" t="str">
            <v>ШЕЙКА С/К НАРЕЗ. 95ГР МГА МЯСН.ПРОД.КАТ.А ЧК  Клин</v>
          </cell>
          <cell r="D418">
            <v>8</v>
          </cell>
          <cell r="F418">
            <v>8</v>
          </cell>
        </row>
        <row r="419">
          <cell r="A419" t="str">
            <v>Шпикачки Русские (черева) (в ср.защ.атм.) "Высокий вкус"  СПК</v>
          </cell>
          <cell r="D419">
            <v>127</v>
          </cell>
          <cell r="F419">
            <v>127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257</v>
          </cell>
          <cell r="F420">
            <v>257</v>
          </cell>
        </row>
        <row r="421">
          <cell r="A421" t="str">
            <v>Юбилейная с/к 0,10 кг.шт. нарезка (лоток с ср.защ.атм.)  СПК</v>
          </cell>
          <cell r="D421">
            <v>127</v>
          </cell>
          <cell r="F421">
            <v>127</v>
          </cell>
        </row>
        <row r="422">
          <cell r="A422" t="str">
            <v>Юбилейная с/к 0,235 кг.шт.  СПК</v>
          </cell>
          <cell r="D422">
            <v>888</v>
          </cell>
          <cell r="F422">
            <v>888</v>
          </cell>
        </row>
        <row r="423">
          <cell r="A423" t="str">
            <v>Итого</v>
          </cell>
          <cell r="D423">
            <v>119649.171</v>
          </cell>
          <cell r="F423">
            <v>299145.663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23927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210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330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93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70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93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245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173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173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50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10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2.5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20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28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142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20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0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230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560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15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1150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2500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98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50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98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98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139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1280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55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200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0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2900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88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95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2300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1800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92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70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2.5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108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107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100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30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250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25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255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85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75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125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110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200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575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180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125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285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30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425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525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25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210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290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323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78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140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180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10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1160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645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440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88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38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300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10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245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245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75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75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75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75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0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10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08.09.2023 - 08.09.2023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14.914</v>
          </cell>
        </row>
        <row r="8">
          <cell r="A8" t="str">
            <v xml:space="preserve"> 004   Колбаса Вязанка со шпиком, вектор ВЕС, ПОКОМ</v>
          </cell>
          <cell r="D8">
            <v>11.585000000000001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254.327</v>
          </cell>
        </row>
        <row r="10">
          <cell r="A10" t="str">
            <v xml:space="preserve"> 011  Колбаса Салями Финская, Вязанка фиброуз в/у, ПОКОМ</v>
          </cell>
          <cell r="D10">
            <v>0.71699999999999997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-1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129.42500000000001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615.97199999999998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40.307000000000002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158</v>
          </cell>
        </row>
        <row r="16">
          <cell r="A16" t="str">
            <v xml:space="preserve"> 022  Колбаса Вязанка со шпиком, вектор 0,5кг, ПОКОМ</v>
          </cell>
          <cell r="D16">
            <v>38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150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650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1290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43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25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19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133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40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18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26</v>
          </cell>
        </row>
        <row r="27">
          <cell r="A27" t="str">
            <v xml:space="preserve"> 068  Колбаса Особая ТМ Особый рецепт, 0,5 кг, ПОКОМ</v>
          </cell>
          <cell r="D27">
            <v>18</v>
          </cell>
        </row>
        <row r="28">
          <cell r="A28" t="str">
            <v xml:space="preserve"> 079  Колбаса Сервелат Кремлевский,  0.35 кг, ПОКОМ</v>
          </cell>
          <cell r="D28">
            <v>6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157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10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72</v>
          </cell>
        </row>
        <row r="32">
          <cell r="A32" t="str">
            <v xml:space="preserve"> 092  Сосиски Баварские с сыром,  0.42кг,ПОКОМ</v>
          </cell>
          <cell r="D32">
            <v>685</v>
          </cell>
        </row>
        <row r="33">
          <cell r="A33" t="str">
            <v xml:space="preserve"> 096  Сосиски Баварские,  0.42кг,ПОКОМ</v>
          </cell>
          <cell r="D33">
            <v>1671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296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16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97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63.962000000000003</v>
          </cell>
        </row>
        <row r="39">
          <cell r="A39" t="str">
            <v xml:space="preserve"> 201  Ветчина Нежная ТМ Особый рецепт, (2,5кг), ПОКОМ</v>
          </cell>
          <cell r="D39">
            <v>961.76599999999996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61.670999999999999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121.214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1.6040000000000001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2065.0479999999998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165.01400000000001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25.577999999999999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75.944000000000003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1662.9390000000001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1158.1769999999999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54.439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63.896999999999998</v>
          </cell>
        </row>
        <row r="51">
          <cell r="A51" t="str">
            <v xml:space="preserve"> 240  Колбаса Салями охотничья, ВЕС. ПОКОМ</v>
          </cell>
          <cell r="D51">
            <v>1.772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177.82400000000001</v>
          </cell>
        </row>
        <row r="53">
          <cell r="A53" t="str">
            <v xml:space="preserve"> 243  Колбаса Сервелат Зернистый, ВЕС.  ПОКОМ</v>
          </cell>
          <cell r="D53">
            <v>1.42</v>
          </cell>
        </row>
        <row r="54">
          <cell r="A54" t="str">
            <v xml:space="preserve"> 247  Сардельки Нежные, ВЕС.  ПОКОМ</v>
          </cell>
          <cell r="D54">
            <v>32.585000000000001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69.924999999999997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393.92899999999997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11.038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32.704999999999998</v>
          </cell>
        </row>
        <row r="59">
          <cell r="A59" t="str">
            <v xml:space="preserve"> 263  Шпикачки Стародворские, ВЕС.  ПОКОМ</v>
          </cell>
          <cell r="D59">
            <v>19.867000000000001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112.501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64.760999999999996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64.322999999999993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324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1330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423</v>
          </cell>
        </row>
        <row r="66">
          <cell r="A66" t="str">
            <v xml:space="preserve"> 283  Сосиски Сочинки, ВЕС, ТМ Стародворье ПОКОМ</v>
          </cell>
          <cell r="D66">
            <v>18.393999999999998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65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210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37.57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1198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1322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21.652000000000001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16.521999999999998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190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281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179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32.659999999999997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21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174.21799999999999</v>
          </cell>
        </row>
        <row r="80">
          <cell r="A80" t="str">
            <v xml:space="preserve"> 316  Колбаса Нежная ТМ Зареченские ВЕС  ПОКОМ</v>
          </cell>
          <cell r="D80">
            <v>30.071000000000002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2.948</v>
          </cell>
        </row>
        <row r="82">
          <cell r="A82" t="str">
            <v xml:space="preserve"> 318  Сосиски Датские ТМ Зареченские, ВЕС  ПОКОМ</v>
          </cell>
          <cell r="D82">
            <v>452.76600000000002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766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1203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272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0.98</v>
          </cell>
        </row>
        <row r="87">
          <cell r="A87" t="str">
            <v xml:space="preserve"> 327  Сосиски Сочинки с сыром ТМ Стародворье, ВЕС ПОКОМ</v>
          </cell>
          <cell r="D87">
            <v>14.395</v>
          </cell>
        </row>
        <row r="88">
          <cell r="A88" t="str">
            <v xml:space="preserve"> 328  Сардельки Сочинки Стародворье ТМ  0,4 кг ПОКОМ</v>
          </cell>
          <cell r="D88">
            <v>7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81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415.233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0.69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42</v>
          </cell>
        </row>
        <row r="93">
          <cell r="A93" t="str">
            <v xml:space="preserve"> 341 Сосиски Сочинки Сливочные ТМ Стародворье ВЕС ПОКОМ</v>
          </cell>
          <cell r="D93">
            <v>35.168999999999997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176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95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41.561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35.253999999999998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88.272000000000006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62.343000000000004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7.15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1.381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4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1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85.346000000000004</v>
          </cell>
        </row>
        <row r="105">
          <cell r="A105" t="str">
            <v xml:space="preserve"> 372  Ветчина Сочинка ТМ Стародворье. ВЕС ПОКОМ</v>
          </cell>
          <cell r="D105">
            <v>2.71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14</v>
          </cell>
        </row>
        <row r="107">
          <cell r="A107" t="str">
            <v xml:space="preserve"> 377  Колбаса Молочная Дугушка 0,6кг ТМ Стародворье  ПОКОМ</v>
          </cell>
          <cell r="D107">
            <v>8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D108">
            <v>35</v>
          </cell>
        </row>
        <row r="109">
          <cell r="A109" t="str">
            <v>3215 ВЕТЧ.МЯСНАЯ Папа может п/о 0.4кг 8шт.    ОСТАНКИНО</v>
          </cell>
          <cell r="D109">
            <v>91</v>
          </cell>
        </row>
        <row r="110">
          <cell r="A110" t="str">
            <v>3678 СОЧНЫЕ сос п/о мгс 2*2     ОСТАНКИНО</v>
          </cell>
          <cell r="D110">
            <v>388.49200000000002</v>
          </cell>
        </row>
        <row r="111">
          <cell r="A111" t="str">
            <v>3717 СОЧНЫЕ сос п/о мгс 1*6 ОСТАНКИНО</v>
          </cell>
          <cell r="D111">
            <v>396.53899999999999</v>
          </cell>
        </row>
        <row r="112">
          <cell r="A112" t="str">
            <v>4063 МЯСНАЯ Папа может вар п/о_Л   ОСТАНКИНО</v>
          </cell>
          <cell r="D112">
            <v>491.09899999999999</v>
          </cell>
        </row>
        <row r="113">
          <cell r="A113" t="str">
            <v>4117 ЭКСТРА Папа может с/к в/у_Л   ОСТАНКИНО</v>
          </cell>
          <cell r="D113">
            <v>6.6630000000000003</v>
          </cell>
        </row>
        <row r="114">
          <cell r="A114" t="str">
            <v>4574 Мясная со шпиком Папа может вар п/о ОСТАНКИНО</v>
          </cell>
          <cell r="D114">
            <v>47.311999999999998</v>
          </cell>
        </row>
        <row r="115">
          <cell r="A115" t="str">
            <v>4611 ВЕТЧ.ЛЮБИТЕЛЬСКАЯ п/о 0.4кг ОСТАНКИНО</v>
          </cell>
          <cell r="D115">
            <v>15</v>
          </cell>
        </row>
        <row r="116">
          <cell r="A116" t="str">
            <v>4614 ВЕТЧ.ЛЮБИТЕЛЬСКАЯ п/о _ ОСТАНКИНО</v>
          </cell>
          <cell r="D116">
            <v>74.998000000000005</v>
          </cell>
        </row>
        <row r="117">
          <cell r="A117" t="str">
            <v>4813 ФИЛЕЙНАЯ Папа может вар п/о_Л   ОСТАНКИНО</v>
          </cell>
          <cell r="D117">
            <v>169.28899999999999</v>
          </cell>
        </row>
        <row r="118">
          <cell r="A118" t="str">
            <v>4993 САЛЯМИ ИТАЛЬЯНСКАЯ с/к в/у 1/250*8_120c ОСТАНКИНО</v>
          </cell>
          <cell r="D118">
            <v>176</v>
          </cell>
        </row>
        <row r="119">
          <cell r="A119" t="str">
            <v>5246 ДОКТОРСКАЯ ПРЕМИУМ вар б/о мгс_30с ОСТАНКИНО</v>
          </cell>
          <cell r="D119">
            <v>42.965000000000003</v>
          </cell>
        </row>
        <row r="120">
          <cell r="A120" t="str">
            <v>5247 РУССКАЯ ПРЕМИУМ вар б/о мгс_30с ОСТАНКИНО</v>
          </cell>
          <cell r="D120">
            <v>50.712000000000003</v>
          </cell>
        </row>
        <row r="121">
          <cell r="A121" t="str">
            <v>5336 ОСОБАЯ вар п/о  ОСТАНКИНО</v>
          </cell>
          <cell r="D121">
            <v>16.132999999999999</v>
          </cell>
        </row>
        <row r="122">
          <cell r="A122" t="str">
            <v>5337 ОСОБАЯ СО ШПИКОМ вар п/о  ОСТАНКИНО</v>
          </cell>
          <cell r="D122">
            <v>3.9609999999999999</v>
          </cell>
        </row>
        <row r="123">
          <cell r="A123" t="str">
            <v>5341 СЕРВЕЛАТ ОХОТНИЧИЙ в/к в/у  ОСТАНКИНО</v>
          </cell>
          <cell r="D123">
            <v>105.258</v>
          </cell>
        </row>
        <row r="124">
          <cell r="A124" t="str">
            <v>5483 ЭКСТРА Папа может с/к в/у 1/250 8шт.   ОСТАНКИНО</v>
          </cell>
          <cell r="D124">
            <v>258</v>
          </cell>
        </row>
        <row r="125">
          <cell r="A125" t="str">
            <v>5532 СОЧНЫЕ сос п/о мгс 0.45кг 10шт_45с   ОСТАНКИНО</v>
          </cell>
          <cell r="D125">
            <v>1107</v>
          </cell>
        </row>
        <row r="126">
          <cell r="A126" t="str">
            <v>5544 Сервелат Финский в/к в/у_45с НОВАЯ ОСТАНКИНО</v>
          </cell>
          <cell r="D126">
            <v>201.68700000000001</v>
          </cell>
        </row>
        <row r="127">
          <cell r="A127" t="str">
            <v>5682 САЛЯМИ МЕЛКОЗЕРНЕНАЯ с/к в/у 1/120_60с   ОСТАНКИНО</v>
          </cell>
          <cell r="D127">
            <v>552</v>
          </cell>
        </row>
        <row r="128">
          <cell r="A128" t="str">
            <v>5706 АРОМАТНАЯ Папа может с/к в/у 1/250 8шт.  ОСТАНКИНО</v>
          </cell>
          <cell r="D128">
            <v>248</v>
          </cell>
        </row>
        <row r="129">
          <cell r="A129" t="str">
            <v>5708 ПОСОЛЬСКАЯ Папа может с/к в/у ОСТАНКИНО</v>
          </cell>
          <cell r="D129">
            <v>23.812999999999999</v>
          </cell>
        </row>
        <row r="130">
          <cell r="A130" t="str">
            <v>5818 МЯСНЫЕ Папа может сос п/о мгс 1*3_45с   ОСТАНКИНО</v>
          </cell>
          <cell r="D130">
            <v>61.493000000000002</v>
          </cell>
        </row>
        <row r="131">
          <cell r="A131" t="str">
            <v>5820 СЛИВОЧНЫЕ Папа может сос п/о мгс 2*2_45с   ОСТАНКИНО</v>
          </cell>
          <cell r="D131">
            <v>24.773</v>
          </cell>
        </row>
        <row r="132">
          <cell r="A132" t="str">
            <v>5851 ЭКСТРА Папа может вар п/о   ОСТАНКИНО</v>
          </cell>
          <cell r="D132">
            <v>133.245</v>
          </cell>
        </row>
        <row r="133">
          <cell r="A133" t="str">
            <v>5931 ОХОТНИЧЬЯ Папа может с/к в/у 1/220 8шт.   ОСТАНКИНО</v>
          </cell>
          <cell r="D133">
            <v>161</v>
          </cell>
        </row>
        <row r="134">
          <cell r="A134" t="str">
            <v>5992 ВРЕМЯ ОКРОШКИ Папа может вар п/о 0.4кг   ОСТАНКИНО</v>
          </cell>
          <cell r="D134">
            <v>5</v>
          </cell>
        </row>
        <row r="135">
          <cell r="A135" t="str">
            <v>5997 ОСОБАЯ Коровино вар п/о  ОСТАНКИНО</v>
          </cell>
          <cell r="D135">
            <v>4.0250000000000004</v>
          </cell>
        </row>
        <row r="136">
          <cell r="A136" t="str">
            <v>6042 МОЛОЧНЫЕ К ЗАВТРАКУ сос п/о в/у 0.4кг   ОСТАНКИНО</v>
          </cell>
          <cell r="D136">
            <v>520</v>
          </cell>
        </row>
        <row r="137">
          <cell r="A137" t="str">
            <v>6062 МОЛОЧНЫЕ К ЗАВТРАКУ сос п/о мгс 2*2   ОСТАНКИНО</v>
          </cell>
          <cell r="D137">
            <v>128.80199999999999</v>
          </cell>
        </row>
        <row r="138">
          <cell r="A138" t="str">
            <v>6123 МОЛОЧНЫЕ КЛАССИЧЕСКИЕ ПМ сос п/о мгс 2*4   ОСТАНКИНО</v>
          </cell>
          <cell r="D138">
            <v>306.07799999999997</v>
          </cell>
        </row>
        <row r="139">
          <cell r="A139" t="str">
            <v>6268 ГОВЯЖЬЯ Папа может вар п/о 0,4кг 8 шт.  ОСТАНКИНО</v>
          </cell>
          <cell r="D139">
            <v>86</v>
          </cell>
        </row>
        <row r="140">
          <cell r="A140" t="str">
            <v>6279 КОРЕЙКА ПО-ОСТ.к/в в/с с/н в/у 1/150_45с  ОСТАНКИНО</v>
          </cell>
          <cell r="D140">
            <v>21</v>
          </cell>
        </row>
        <row r="141">
          <cell r="A141" t="str">
            <v>6281 СВИНИНА ДЕЛИКАТ. к/в мл/к в/у 0.3кг 45с  ОСТАНКИНО</v>
          </cell>
          <cell r="D141">
            <v>115</v>
          </cell>
        </row>
        <row r="142">
          <cell r="A142" t="str">
            <v>6297 ФИЛЕЙНЫЕ сос ц/о в/у 1/270 12шт_45с  ОСТАНКИНО</v>
          </cell>
          <cell r="D142">
            <v>669</v>
          </cell>
        </row>
        <row r="143">
          <cell r="A143" t="str">
            <v>6325 ДОКТОРСКАЯ ПРЕМИУМ вар п/о 0.4кг 8шт.  ОСТАНКИНО</v>
          </cell>
          <cell r="D143">
            <v>167</v>
          </cell>
        </row>
        <row r="144">
          <cell r="A144" t="str">
            <v>6333 МЯСНАЯ Папа может вар п/о 0.4кг 8шт.  ОСТАНКИНО</v>
          </cell>
          <cell r="D144">
            <v>1708</v>
          </cell>
        </row>
        <row r="145">
          <cell r="A145" t="str">
            <v>6353 ЭКСТРА Папа может вар п/о 0.4кг 8шт.  ОСТАНКИНО</v>
          </cell>
          <cell r="D145">
            <v>543</v>
          </cell>
        </row>
        <row r="146">
          <cell r="A146" t="str">
            <v>6392 ФИЛЕЙНАЯ Папа может вар п/о 0.4кг. ОСТАНКИНО</v>
          </cell>
          <cell r="D146">
            <v>940</v>
          </cell>
        </row>
        <row r="147">
          <cell r="A147" t="str">
            <v>6415 БАЛЫКОВАЯ Коровино п/к в/у 0.84кг 6шт.  ОСТАНКИНО</v>
          </cell>
          <cell r="D147">
            <v>136</v>
          </cell>
        </row>
        <row r="148">
          <cell r="A148" t="str">
            <v>6427 КЛАССИЧЕСКАЯ ПМ вар п/о 0.35кг 8шт. ОСТАНКИНО</v>
          </cell>
          <cell r="D148">
            <v>257</v>
          </cell>
        </row>
        <row r="149">
          <cell r="A149" t="str">
            <v>6438 БОГАТЫРСКИЕ Папа Может сос п/о в/у 0,3кг  ОСТАНКИНО</v>
          </cell>
          <cell r="D149">
            <v>141</v>
          </cell>
        </row>
        <row r="150">
          <cell r="A150" t="str">
            <v>6439 ХОТ-ДОГ Папа может сос п/о мгс 0.38кг  ОСТАНКИНО</v>
          </cell>
          <cell r="D150">
            <v>36</v>
          </cell>
        </row>
        <row r="151">
          <cell r="A151" t="str">
            <v>6448 СВИНИНА МАДЕРА с/к с/н в/у 1/100 10шт.   ОСТАНКИНО</v>
          </cell>
          <cell r="D151">
            <v>24</v>
          </cell>
        </row>
        <row r="152">
          <cell r="A152" t="str">
            <v>6450 БЕКОН с/к с/н в/у 1/100 10шт.  ОСТАНКИНО</v>
          </cell>
          <cell r="D152">
            <v>60</v>
          </cell>
        </row>
        <row r="153">
          <cell r="A153" t="str">
            <v>6453 ЭКСТРА Папа может с/к с/н в/у 1/100 14шт.   ОСТАНКИНО</v>
          </cell>
          <cell r="D153">
            <v>288</v>
          </cell>
        </row>
        <row r="154">
          <cell r="A154" t="str">
            <v>6454 АРОМАТНАЯ с/к с/н в/у 1/100 14шт.  ОСТАНКИНО</v>
          </cell>
          <cell r="D154">
            <v>250</v>
          </cell>
        </row>
        <row r="155">
          <cell r="A155" t="str">
            <v>6461 СОЧНЫЙ ГРИЛЬ ПМ сос п/о мгс 1*6  ОСТАНКИНО</v>
          </cell>
          <cell r="D155">
            <v>22.396999999999998</v>
          </cell>
        </row>
        <row r="156">
          <cell r="A156" t="str">
            <v>6475 С СЫРОМ Папа может сос ц/о мгс 0.4кг6шт  ОСТАНКИНО</v>
          </cell>
          <cell r="D156">
            <v>70</v>
          </cell>
        </row>
        <row r="157">
          <cell r="A157" t="str">
            <v>6517 БОГАТЫРСКИЕ Папа Может сос п/о 1*6  ОСТАНКИНО</v>
          </cell>
          <cell r="D157">
            <v>4.0679999999999996</v>
          </cell>
        </row>
        <row r="158">
          <cell r="A158" t="str">
            <v>6527 ШПИКАЧКИ СОЧНЫЕ ПМ сар б/о мгс 1*3 45с ОСТАНКИНО</v>
          </cell>
          <cell r="D158">
            <v>100.89100000000001</v>
          </cell>
        </row>
        <row r="159">
          <cell r="A159" t="str">
            <v>6534 СЕРВЕЛАТ ФИНСКИЙ СН в/к п/о 0.35кг 8шт  ОСТАНКИНО</v>
          </cell>
          <cell r="D159">
            <v>29</v>
          </cell>
        </row>
        <row r="160">
          <cell r="A160" t="str">
            <v>6535 СЕРВЕЛАТ ОРЕХОВЫЙ СН в/к п/о 0,35кг 8шт.  ОСТАНКИНО</v>
          </cell>
          <cell r="D160">
            <v>12</v>
          </cell>
        </row>
        <row r="161">
          <cell r="A161" t="str">
            <v>6562 СЕРВЕЛАТ КАРЕЛЬСКИЙ СН в/к в/у 0,28кг  ОСТАНКИНО</v>
          </cell>
          <cell r="D161">
            <v>133</v>
          </cell>
        </row>
        <row r="162">
          <cell r="A162" t="str">
            <v>6563 СЛИВОЧНЫЕ СН сос п/о мгс 1*6  ОСТАНКИНО</v>
          </cell>
          <cell r="D162">
            <v>10.510999999999999</v>
          </cell>
        </row>
        <row r="163">
          <cell r="A163" t="str">
            <v>6564 СЕРВЕЛАТ ОРЕХОВЫЙ ПМ в/к в/у 0.31кг 8шт.  ОСТАНКИНО</v>
          </cell>
          <cell r="D163">
            <v>43</v>
          </cell>
        </row>
        <row r="164">
          <cell r="A164" t="str">
            <v>6566 СЕРВЕЛАТ С БЕЛ.ГРИБАМИ в/к в/у 0,31кг  ОСТАНКИНО</v>
          </cell>
          <cell r="D164">
            <v>23</v>
          </cell>
        </row>
        <row r="165">
          <cell r="A165" t="str">
            <v>6589 МОЛОЧНЫЕ ГОСТ СН сос п/о мгс 0.41кг 10шт  ОСТАНКИНО</v>
          </cell>
          <cell r="D165">
            <v>14</v>
          </cell>
        </row>
        <row r="166">
          <cell r="A166" t="str">
            <v>6590 СЛИВОЧНЫЕ СН сос п/о мгс 0.41кг 10шт.  ОСТАНКИНО</v>
          </cell>
          <cell r="D166">
            <v>74</v>
          </cell>
        </row>
        <row r="167">
          <cell r="A167" t="str">
            <v>6592 ДОКТОРСКАЯ СН вар п/о  ОСТАНКИНО</v>
          </cell>
          <cell r="D167">
            <v>8.1539999999999999</v>
          </cell>
        </row>
        <row r="168">
          <cell r="A168" t="str">
            <v>6593 ДОКТОРСКАЯ СН вар п/о 0.45кг 8шт.  ОСТАНКИНО</v>
          </cell>
          <cell r="D168">
            <v>66</v>
          </cell>
        </row>
        <row r="169">
          <cell r="A169" t="str">
            <v>6594 МОЛОЧНАЯ СН вар п/о  ОСТАНКИНО</v>
          </cell>
          <cell r="D169">
            <v>8.2360000000000007</v>
          </cell>
        </row>
        <row r="170">
          <cell r="A170" t="str">
            <v>6595 МОЛОЧНАЯ СН вар п/о 0.45кг 8шт.  ОСТАНКИНО</v>
          </cell>
          <cell r="D170">
            <v>56</v>
          </cell>
        </row>
        <row r="171">
          <cell r="A171" t="str">
            <v>6597 РУССКАЯ СН вар п/о 0.45кг 8шт.  ОСТАНКИНО</v>
          </cell>
          <cell r="D171">
            <v>7</v>
          </cell>
        </row>
        <row r="172">
          <cell r="A172" t="str">
            <v>6601 ГОВЯЖЬИ СН сос п/о мгс 1*6  ОСТАНКИНО</v>
          </cell>
          <cell r="D172">
            <v>39.787999999999997</v>
          </cell>
        </row>
        <row r="173">
          <cell r="A173" t="str">
            <v>6606 СЫТНЫЕ Папа может сар б/о мгс 1*3 45с  ОСТАНКИНО</v>
          </cell>
          <cell r="D173">
            <v>41.774000000000001</v>
          </cell>
        </row>
        <row r="174">
          <cell r="A174" t="str">
            <v>6636 БАЛЫКОВАЯ СН в/к п/о 0,35кг 8шт  ОСТАНКИНО</v>
          </cell>
          <cell r="D174">
            <v>2</v>
          </cell>
        </row>
        <row r="175">
          <cell r="A175" t="str">
            <v>6641 СЛИВОЧНЫЕ ПМ сос п/о мгс 0,41кг 10шт.  ОСТАНКИНО</v>
          </cell>
          <cell r="D175">
            <v>232</v>
          </cell>
        </row>
        <row r="176">
          <cell r="A176" t="str">
            <v>6642 СОЧНЫЙ ГРИЛЬ ПМ сос п/о мгс 0,41кг 8шт.  ОСТАНКИНО</v>
          </cell>
          <cell r="D176">
            <v>601</v>
          </cell>
        </row>
        <row r="177">
          <cell r="A177" t="str">
            <v>6643 МОЛОЧНЫЕ ПМ сос п/о мгс 0.41кг 10шт.  ОСТАНКИНО</v>
          </cell>
          <cell r="D177">
            <v>11</v>
          </cell>
        </row>
        <row r="178">
          <cell r="A178" t="str">
            <v>6644 СОЧНЫЕ ПМ сос п/о мгс 0,41кг 10шт.  ОСТАНКИНО</v>
          </cell>
          <cell r="D178">
            <v>436</v>
          </cell>
        </row>
        <row r="179">
          <cell r="A179" t="str">
            <v>6646 СОСИСКА.РУ сос ц/о в/у 1/300 8шт.  ОСТАНКИНО</v>
          </cell>
          <cell r="D179">
            <v>17</v>
          </cell>
        </row>
        <row r="180">
          <cell r="A180" t="str">
            <v>6648 СОЧНЫЕ Папа может сар п/о мгс 1*3  ОСТАНКИНО</v>
          </cell>
          <cell r="D180">
            <v>6.3730000000000002</v>
          </cell>
        </row>
        <row r="181">
          <cell r="A181" t="str">
            <v>6650 СОЧНЫЕ С СЫРОМ ПМ сар п/о мгс 1*3  ОСТАНКИНО</v>
          </cell>
          <cell r="D181">
            <v>12.762</v>
          </cell>
        </row>
        <row r="182">
          <cell r="A182" t="str">
            <v>6658 АРОМАТНАЯ С ЧЕСНОЧКОМ СН в/к мтс 0.330кг  ОСТАНКИНО</v>
          </cell>
          <cell r="D182">
            <v>6</v>
          </cell>
        </row>
        <row r="183">
          <cell r="A183" t="str">
            <v>6666 БОЯНСКАЯ Папа может п/к в/у 0,28кг 8 шт. ОСТАНКИНО</v>
          </cell>
          <cell r="D183">
            <v>232</v>
          </cell>
        </row>
        <row r="184">
          <cell r="A184" t="str">
            <v>6669 ВЕНСКАЯ САЛЯМИ п/к в/у 0.28кг 8шт  ОСТАНКИНО</v>
          </cell>
          <cell r="D184">
            <v>164</v>
          </cell>
        </row>
        <row r="185">
          <cell r="A185" t="str">
            <v>6683 СЕРВЕЛАТ ЗЕРНИСТЫЙ ПМ в/к в/у 0,35кг  ОСТАНКИНО</v>
          </cell>
          <cell r="D185">
            <v>726</v>
          </cell>
        </row>
        <row r="186">
          <cell r="A186" t="str">
            <v>6684 СЕРВЕЛАТ КАРЕЛЬСКИЙ ПМ в/к в/у 0.28кг  ОСТАНКИНО</v>
          </cell>
          <cell r="D186">
            <v>842</v>
          </cell>
        </row>
        <row r="187">
          <cell r="A187" t="str">
            <v>6689 СЕРВЕЛАТ ОХОТНИЧИЙ ПМ в/к в/у 0,35кг 8шт  ОСТАНКИНО</v>
          </cell>
          <cell r="D187">
            <v>1051</v>
          </cell>
        </row>
        <row r="188">
          <cell r="A188" t="str">
            <v>6692 СЕРВЕЛАТ ПРИМА в/к в/у 0.28кг 8шт.  ОСТАНКИНО</v>
          </cell>
          <cell r="D188">
            <v>250</v>
          </cell>
        </row>
        <row r="189">
          <cell r="A189" t="str">
            <v>6697 СЕРВЕЛАТ ФИНСКИЙ ПМ в/к в/у 0,35кг 8шт.  ОСТАНКИНО</v>
          </cell>
          <cell r="D189">
            <v>1160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28</v>
          </cell>
        </row>
        <row r="192">
          <cell r="A192" t="str">
            <v>БОНУС_283  Сосиски Сочинки, ВЕС, ТМ Стародворье ПОКОМ</v>
          </cell>
          <cell r="D192">
            <v>29.201000000000001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43</v>
          </cell>
        </row>
        <row r="194">
          <cell r="A194" t="str">
            <v>БОНУС_Колбаса Мясорубская с рубленой грудинкой 0,35кг срез ТМ Стародворье  ПОКОМ</v>
          </cell>
          <cell r="D194">
            <v>43</v>
          </cell>
        </row>
        <row r="195">
          <cell r="A195" t="str">
            <v>БОНУС_Колбаса Мясорубская с рубленой грудинкой ВЕС ТМ Стародворье  ПОКОМ</v>
          </cell>
          <cell r="D195">
            <v>52</v>
          </cell>
        </row>
        <row r="196">
          <cell r="A196" t="str">
            <v>БОНУС_Мини-сосиски в тесте "Фрайпики" 1,8кг ВЕС,  ПОКОМ</v>
          </cell>
          <cell r="D196">
            <v>41.4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47</v>
          </cell>
        </row>
        <row r="198">
          <cell r="A198" t="str">
            <v>БОНУС_Сосиски Баварские,  0.42кг,ПОКОМ</v>
          </cell>
          <cell r="D198">
            <v>213</v>
          </cell>
        </row>
        <row r="199">
          <cell r="A199" t="str">
            <v>Вареники замороженные "Благолепные" с картофелем и грибами. ВЕС  ПОКОМ</v>
          </cell>
          <cell r="D199">
            <v>30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38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489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171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282</v>
          </cell>
        </row>
        <row r="204">
          <cell r="A204" t="str">
            <v>Готовые чебуреки Сочный мегачебурек.Готовые жареные.ВЕС  ПОКОМ</v>
          </cell>
          <cell r="D204">
            <v>6.72</v>
          </cell>
        </row>
        <row r="205">
          <cell r="A205" t="str">
            <v>Дельгаро с/в "Эликатессе" 140 гр.шт.  СПК</v>
          </cell>
          <cell r="D205">
            <v>33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30</v>
          </cell>
        </row>
        <row r="207">
          <cell r="A207" t="str">
            <v>Докторская вареная в/с 0,47 кг шт.  СПК</v>
          </cell>
          <cell r="D207">
            <v>2</v>
          </cell>
        </row>
        <row r="208">
          <cell r="A208" t="str">
            <v>Докторская вареная термоус.пак. "Высокий вкус"  СПК</v>
          </cell>
          <cell r="D208">
            <v>50.715000000000003</v>
          </cell>
        </row>
        <row r="209">
          <cell r="A209" t="str">
            <v>Домашняя п/к "Сибирский стандарт" (черева) (в ср.защ.атм.)  СПК</v>
          </cell>
          <cell r="D209">
            <v>52.389000000000003</v>
          </cell>
        </row>
        <row r="210">
          <cell r="A210" t="str">
            <v>Жар-боллы с курочкой и сыром, ВЕС  ПОКОМ</v>
          </cell>
          <cell r="D210">
            <v>45.7</v>
          </cell>
        </row>
        <row r="211">
          <cell r="A211" t="str">
            <v>Жар-ладушки с клубникой и вишней. Жареные с начинкой.ВЕС  ПОКОМ</v>
          </cell>
          <cell r="D211">
            <v>3.7</v>
          </cell>
        </row>
        <row r="212">
          <cell r="A212" t="str">
            <v>Жар-ладушки с мясом, картофелем и грибами. ВЕС  ПОКОМ</v>
          </cell>
          <cell r="D212">
            <v>14.8</v>
          </cell>
        </row>
        <row r="213">
          <cell r="A213" t="str">
            <v>Жар-ладушки с мясом. ВЕС  ПОКОМ</v>
          </cell>
          <cell r="D213">
            <v>73.8</v>
          </cell>
        </row>
        <row r="214">
          <cell r="A214" t="str">
            <v>Жар-ладушки с яблоком и грушей, ВЕС  ПОКОМ</v>
          </cell>
          <cell r="D214">
            <v>22.2</v>
          </cell>
        </row>
        <row r="215">
          <cell r="A215" t="str">
            <v>Карбонад Юбилейный термоус.пак.  СПК</v>
          </cell>
          <cell r="D215">
            <v>3.5209999999999999</v>
          </cell>
        </row>
        <row r="216">
          <cell r="A216" t="str">
            <v>Классика с/к 235 гр.шт. "Высокий вкус"  СПК</v>
          </cell>
          <cell r="D216">
            <v>38</v>
          </cell>
        </row>
        <row r="217">
          <cell r="A217" t="str">
            <v>Классическая с/к "Сибирский стандарт" 560 гр.шт.  СПК</v>
          </cell>
          <cell r="D217">
            <v>360</v>
          </cell>
        </row>
        <row r="218">
          <cell r="A218" t="str">
            <v>Колбаски БОЛЬШИЕ МЯСЬОНЫ с/к "Сибирский стандарт" 0,3 кг.шт. (в ср.защ.атм.)  СПК</v>
          </cell>
          <cell r="D218">
            <v>500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146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80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64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213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220</v>
          </cell>
        </row>
        <row r="224">
          <cell r="A224" t="str">
            <v>Ла Фаворте с/в "Эликатессе" 140 гр.шт.  СПК</v>
          </cell>
          <cell r="D224">
            <v>18</v>
          </cell>
        </row>
        <row r="225">
          <cell r="A225" t="str">
            <v>Любительская вареная термоус.пак. "Высокий вкус"  СПК</v>
          </cell>
          <cell r="D225">
            <v>36.753</v>
          </cell>
        </row>
        <row r="226">
          <cell r="A226" t="str">
            <v>Мини-сосиски в тесте "Фрайпики" 1,8кг ВЕС,  ПОКОМ</v>
          </cell>
          <cell r="D226">
            <v>27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591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507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620</v>
          </cell>
        </row>
        <row r="230">
          <cell r="A230" t="str">
            <v>Наггетсы хрустящие п/ф ВЕС ПОКОМ</v>
          </cell>
          <cell r="D230">
            <v>120</v>
          </cell>
        </row>
        <row r="231">
          <cell r="A231" t="str">
            <v>Оригинальная с перцем с/к  СПК</v>
          </cell>
          <cell r="D231">
            <v>127.22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148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23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219</v>
          </cell>
        </row>
        <row r="235">
          <cell r="A235" t="str">
            <v>Пельмени Бигбули с мясом, Горячая штучка 0,43кг  ПОКОМ</v>
          </cell>
          <cell r="D235">
            <v>15</v>
          </cell>
        </row>
        <row r="236">
          <cell r="A236" t="str">
            <v>Пельмени Бигбули с мясом, Горячая штучка 0,9кг  ПОКОМ</v>
          </cell>
          <cell r="D236">
            <v>78</v>
          </cell>
        </row>
        <row r="237">
          <cell r="A237" t="str">
            <v>Пельмени Бигбули со сливоч.маслом (Мегамаслище) ТМ БУЛЬМЕНИ сфера 0,43. замор. ПОКОМ</v>
          </cell>
          <cell r="D237">
            <v>421</v>
          </cell>
        </row>
        <row r="238">
          <cell r="A238" t="str">
            <v>Пельмени Бигбули со сливочным маслом #МЕГАМАСЛИЩЕ Горячая штучка 0,9 кг  ПОКОМ</v>
          </cell>
          <cell r="D238">
            <v>41</v>
          </cell>
        </row>
        <row r="239">
          <cell r="A239" t="str">
            <v>Пельмени Бульмени с говядиной и свининой Горячая шт. 0,9 кг  ПОКОМ</v>
          </cell>
          <cell r="D239">
            <v>208</v>
          </cell>
        </row>
        <row r="240">
          <cell r="A240" t="str">
            <v>Пельмени Бульмени с говядиной и свининой Горячая штучка 0,43  ПОКОМ</v>
          </cell>
          <cell r="D240">
            <v>193</v>
          </cell>
        </row>
        <row r="241">
          <cell r="A241" t="str">
            <v>Пельмени Бульмени с говядиной и свининой Наваристые Горячая штучка ВЕС  ПОКОМ</v>
          </cell>
          <cell r="D241">
            <v>315</v>
          </cell>
        </row>
        <row r="242">
          <cell r="A242" t="str">
            <v>Пельмени Бульмени со сливочным маслом Горячая штучка 0,9 кг  ПОКОМ</v>
          </cell>
          <cell r="D242">
            <v>862</v>
          </cell>
        </row>
        <row r="243">
          <cell r="A243" t="str">
            <v>Пельмени Бульмени со сливочным маслом ТМ Горячая шт. 0,43 кг  ПОКОМ</v>
          </cell>
          <cell r="D243">
            <v>205</v>
          </cell>
        </row>
        <row r="244">
          <cell r="A244" t="str">
            <v>Пельмени Быстромени сфера, ВЕС  ПОКОМ</v>
          </cell>
          <cell r="D244">
            <v>5</v>
          </cell>
        </row>
        <row r="245">
          <cell r="A245" t="str">
            <v>Пельмени Левантские ТМ Особый рецепт 0,8 кг  ПОКОМ</v>
          </cell>
          <cell r="D245">
            <v>8</v>
          </cell>
        </row>
        <row r="246">
          <cell r="A246" t="str">
            <v>Пельмени Мясорубские ТМ Стародворье фоупак равиоли 0,7 кг  ПОКОМ</v>
          </cell>
          <cell r="D246">
            <v>491</v>
          </cell>
        </row>
        <row r="247">
          <cell r="A247" t="str">
            <v>Пельмени Отборные из свинины и говядины 0,9 кг ТМ Стародворье ТС Медвежье ушко  ПОКОМ</v>
          </cell>
          <cell r="D247">
            <v>46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130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175</v>
          </cell>
        </row>
        <row r="250">
          <cell r="A250" t="str">
            <v>Пельмени Сочные сфера 0,9 кг ТМ Стародворье ПОКОМ</v>
          </cell>
          <cell r="D250">
            <v>341</v>
          </cell>
        </row>
        <row r="251">
          <cell r="A251" t="str">
            <v>По-Австрийски с/к 260 гр.шт. "Высокий вкус"  СПК</v>
          </cell>
          <cell r="D251">
            <v>17</v>
          </cell>
        </row>
        <row r="252">
          <cell r="A252" t="str">
            <v>Покровская вареная 0,47 кг шт.  СПК</v>
          </cell>
          <cell r="D252">
            <v>2</v>
          </cell>
        </row>
        <row r="253">
          <cell r="A253" t="str">
            <v>Праздничная с/к "Сибирский стандарт" 560 гр.шт.  СПК</v>
          </cell>
          <cell r="D253">
            <v>324</v>
          </cell>
        </row>
        <row r="254">
          <cell r="A254" t="str">
            <v>Салями Трюфель с/в "Эликатессе" 0,16 кг.шт.  СПК</v>
          </cell>
          <cell r="D254">
            <v>31</v>
          </cell>
        </row>
        <row r="255">
          <cell r="A255" t="str">
            <v>Салями Финская с/к 235 гр.шт. "Высокий вкус"  СПК</v>
          </cell>
          <cell r="D255">
            <v>22</v>
          </cell>
        </row>
        <row r="256">
          <cell r="A256" t="str">
            <v>Сардельки "Докторские" (черева) ( в ср.защ.атм.) 1.0 кг. "Высокий вкус"  СПК</v>
          </cell>
          <cell r="D256">
            <v>53.96</v>
          </cell>
        </row>
        <row r="257">
          <cell r="A257" t="str">
            <v>Сардельки из говядины (черева) (в ср.защ.атм.) "Высокий вкус"  СПК</v>
          </cell>
          <cell r="D257">
            <v>16.427</v>
          </cell>
        </row>
        <row r="258">
          <cell r="A258" t="str">
            <v>Семейная с чесночком вареная (СПК+СКМ)  СПК</v>
          </cell>
          <cell r="D258">
            <v>85.19</v>
          </cell>
        </row>
        <row r="259">
          <cell r="A259" t="str">
            <v>Семейная с чесночком Экстра вареная  СПК</v>
          </cell>
          <cell r="D259">
            <v>45.183999999999997</v>
          </cell>
        </row>
        <row r="260">
          <cell r="A260" t="str">
            <v>Семейная с чесночком Экстра вареная 0,5 кг.шт.  СПК</v>
          </cell>
          <cell r="D260">
            <v>1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13</v>
          </cell>
        </row>
        <row r="262">
          <cell r="A262" t="str">
            <v>Сервелат Финский в/к 0,38 кг.шт. термофор.пак.  СПК</v>
          </cell>
          <cell r="D262">
            <v>6</v>
          </cell>
        </row>
        <row r="263">
          <cell r="A263" t="str">
            <v>Сервелат Фирменный в/к 0,10 кг.шт. нарезка (лоток с ср.защ.атм.)  СПК</v>
          </cell>
          <cell r="D263">
            <v>5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20</v>
          </cell>
        </row>
        <row r="265">
          <cell r="A265" t="str">
            <v>Сибирская особая с/к 0,235 кг шт.  СПК</v>
          </cell>
          <cell r="D265">
            <v>54</v>
          </cell>
        </row>
        <row r="266">
          <cell r="A266" t="str">
            <v>Славянская п/к 0,38 кг шт.термофор.пак.  СПК</v>
          </cell>
          <cell r="D266">
            <v>7</v>
          </cell>
        </row>
        <row r="267">
          <cell r="A267" t="str">
            <v>Снеки  ЖАР-мени ВЕС. рубленые в тесте замор.  ПОКОМ</v>
          </cell>
          <cell r="D267">
            <v>49.5</v>
          </cell>
        </row>
        <row r="268">
          <cell r="A268" t="str">
            <v>Сосиски "Баварские" 0,36 кг.шт. вак.упак.  СПК</v>
          </cell>
          <cell r="D268">
            <v>2</v>
          </cell>
        </row>
        <row r="269">
          <cell r="A269" t="str">
            <v>Сосиски "БОЛЬШАЯ сосиска" "Сибирский стандарт" (лоток с ср.защ.атм.)  СПК</v>
          </cell>
          <cell r="D269">
            <v>87.85</v>
          </cell>
        </row>
        <row r="270">
          <cell r="A270" t="str">
            <v>Сосиски "Молочные" 0,36 кг.шт. вак.упак.  СПК</v>
          </cell>
          <cell r="D270">
            <v>2</v>
          </cell>
        </row>
        <row r="271">
          <cell r="A271" t="str">
            <v>Сосиски Мусульманские "Просто выгодно" (в ср.защ.атм.)  СПК</v>
          </cell>
          <cell r="D271">
            <v>13.795999999999999</v>
          </cell>
        </row>
        <row r="272">
          <cell r="A272" t="str">
            <v>Сосиски Хот-дог ВЕС (лоток с ср.защ.атм.)   СПК</v>
          </cell>
          <cell r="D272">
            <v>11.282</v>
          </cell>
        </row>
        <row r="273">
          <cell r="A273" t="str">
            <v>Торо Неро с/в "Эликатессе" 140 гр.шт.  СПК</v>
          </cell>
          <cell r="D273">
            <v>12</v>
          </cell>
        </row>
        <row r="274">
          <cell r="A274" t="str">
            <v>Уши свиные копченые к пиву 0,15кг нар. д/ф шт.  СПК</v>
          </cell>
          <cell r="D274">
            <v>15</v>
          </cell>
        </row>
        <row r="275">
          <cell r="A275" t="str">
            <v>Фестивальная с/к 0,235 кг.шт.  СПК</v>
          </cell>
          <cell r="D275">
            <v>160</v>
          </cell>
        </row>
        <row r="276">
          <cell r="A276" t="str">
            <v>Фуэт с/в "Эликатессе" 160 гр.шт.  СПК</v>
          </cell>
          <cell r="D276">
            <v>28</v>
          </cell>
        </row>
        <row r="277">
          <cell r="A277" t="str">
            <v>Хинкали Классические хинкали ВЕС,  ПОКОМ</v>
          </cell>
          <cell r="D277">
            <v>25</v>
          </cell>
        </row>
        <row r="278">
          <cell r="A278" t="str">
            <v>Хотстеры ТМ Горячая штучка ТС Хотстеры 0,25 кг зам  ПОКОМ</v>
          </cell>
          <cell r="D278">
            <v>383</v>
          </cell>
        </row>
        <row r="279">
          <cell r="A279" t="str">
            <v>Хрустящие крылышки ТМ Горячая штучка 0,3 кг зам  ПОКОМ</v>
          </cell>
          <cell r="D279">
            <v>2</v>
          </cell>
        </row>
        <row r="280">
          <cell r="A280" t="str">
            <v>Хрустящие крылышки. В панировке куриные жареные.ВЕС  ПОКОМ</v>
          </cell>
          <cell r="D280">
            <v>7.2</v>
          </cell>
        </row>
        <row r="281">
          <cell r="A281" t="str">
            <v>Чебупай сочное яблоко ТМ Горячая штучка 0,2 кг зам.  ПОКОМ</v>
          </cell>
          <cell r="D281">
            <v>14</v>
          </cell>
        </row>
        <row r="282">
          <cell r="A282" t="str">
            <v>Чебупай спелая вишня ТМ Горячая штучка 0,2 кг зам.  ПОКОМ</v>
          </cell>
          <cell r="D282">
            <v>62</v>
          </cell>
        </row>
        <row r="283">
          <cell r="A283" t="str">
            <v>Чебупели Курочка гриль ТМ Горячая штучка, 0,3 кг зам  ПОКОМ</v>
          </cell>
          <cell r="D283">
            <v>252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425</v>
          </cell>
        </row>
        <row r="285">
          <cell r="A285" t="str">
            <v>Чебупицца Пепперони ТМ Горячая штучка ТС Чебупицца 0.25кг зам  ПОКОМ</v>
          </cell>
          <cell r="D285">
            <v>538</v>
          </cell>
        </row>
        <row r="286">
          <cell r="A286" t="str">
            <v>Чебуреки Мясные вес 2,7  ПОКОМ</v>
          </cell>
          <cell r="D286">
            <v>35.1</v>
          </cell>
        </row>
        <row r="287">
          <cell r="A287" t="str">
            <v>Чебуреки с мясом, грибами и картофелем. ВЕС  ПОКОМ</v>
          </cell>
          <cell r="D287">
            <v>9.1</v>
          </cell>
        </row>
        <row r="288">
          <cell r="A288" t="str">
            <v>Чебуреки сочные, ВЕС, куриные жарен. зам  ПОКОМ</v>
          </cell>
          <cell r="D288">
            <v>120</v>
          </cell>
        </row>
        <row r="289">
          <cell r="A289" t="str">
            <v>Шпикачки Русские (черева) (в ср.защ.атм.) "Высокий вкус"  СПК</v>
          </cell>
          <cell r="D289">
            <v>39.698999999999998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39</v>
          </cell>
        </row>
        <row r="291">
          <cell r="A291" t="str">
            <v>Юбилейная с/к 0,10 кг.шт. нарезка (лоток с ср.защ.атм.)  СПК</v>
          </cell>
          <cell r="D291">
            <v>14</v>
          </cell>
        </row>
        <row r="292">
          <cell r="A292" t="str">
            <v>Юбилейная с/к 0,235 кг.шт.  СПК</v>
          </cell>
          <cell r="D292">
            <v>129</v>
          </cell>
        </row>
        <row r="293">
          <cell r="A293" t="str">
            <v>Итого</v>
          </cell>
          <cell r="D293">
            <v>54453.133000000002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9"/>
  <sheetViews>
    <sheetView tabSelected="1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W49" sqref="W49"/>
    </sheetView>
  </sheetViews>
  <sheetFormatPr defaultColWidth="10.5" defaultRowHeight="11.45" customHeight="1" outlineLevelRow="1" x14ac:dyDescent="0.2"/>
  <cols>
    <col min="1" max="1" width="56.6640625" style="1" customWidth="1"/>
    <col min="2" max="2" width="4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7.33203125" style="4" bestFit="1" customWidth="1"/>
    <col min="12" max="17" width="6.5" style="4" bestFit="1" customWidth="1"/>
    <col min="18" max="20" width="1.1640625" style="4" customWidth="1"/>
    <col min="21" max="21" width="6.5" style="4" bestFit="1" customWidth="1"/>
    <col min="22" max="22" width="6.6640625" style="4" bestFit="1" customWidth="1"/>
    <col min="23" max="23" width="6.5" style="4" bestFit="1" customWidth="1"/>
    <col min="24" max="24" width="5.83203125" style="4" customWidth="1"/>
    <col min="25" max="25" width="5.6640625" style="4" bestFit="1" customWidth="1"/>
    <col min="26" max="28" width="1" style="4" customWidth="1"/>
    <col min="29" max="29" width="6" style="4" bestFit="1" customWidth="1"/>
    <col min="30" max="32" width="6.6640625" style="4" bestFit="1" customWidth="1"/>
    <col min="33" max="33" width="7.5" style="4" customWidth="1"/>
    <col min="34" max="36" width="6.6640625" style="4" bestFit="1" customWidth="1"/>
    <col min="37" max="38" width="1.33203125" style="4" customWidth="1"/>
    <col min="39" max="16384" width="10.5" style="4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U2" s="19" t="s">
        <v>150</v>
      </c>
      <c r="W2" s="19" t="s">
        <v>151</v>
      </c>
    </row>
    <row r="3" spans="1:38" ht="12.95" customHeight="1" x14ac:dyDescent="0.2">
      <c r="A3" s="5"/>
      <c r="B3" s="5"/>
      <c r="C3" s="5" t="s">
        <v>1</v>
      </c>
      <c r="D3" s="5"/>
      <c r="E3" s="5"/>
      <c r="F3" s="5"/>
      <c r="G3" s="10" t="s">
        <v>124</v>
      </c>
      <c r="H3" s="10" t="s">
        <v>125</v>
      </c>
      <c r="I3" s="10" t="s">
        <v>126</v>
      </c>
      <c r="J3" s="10" t="s">
        <v>127</v>
      </c>
      <c r="K3" s="10" t="s">
        <v>128</v>
      </c>
      <c r="L3" s="10" t="s">
        <v>129</v>
      </c>
      <c r="M3" s="10" t="s">
        <v>129</v>
      </c>
      <c r="N3" s="10" t="s">
        <v>129</v>
      </c>
      <c r="O3" s="10" t="s">
        <v>129</v>
      </c>
      <c r="P3" s="10" t="s">
        <v>129</v>
      </c>
      <c r="Q3" s="10" t="s">
        <v>129</v>
      </c>
      <c r="R3" s="10" t="s">
        <v>129</v>
      </c>
      <c r="S3" s="10" t="s">
        <v>130</v>
      </c>
      <c r="T3" s="11" t="s">
        <v>129</v>
      </c>
      <c r="U3" s="11" t="s">
        <v>129</v>
      </c>
      <c r="V3" s="10" t="s">
        <v>126</v>
      </c>
      <c r="W3" s="11" t="s">
        <v>129</v>
      </c>
      <c r="X3" s="10" t="s">
        <v>131</v>
      </c>
      <c r="Y3" s="11" t="s">
        <v>132</v>
      </c>
      <c r="Z3" s="10" t="s">
        <v>133</v>
      </c>
      <c r="AA3" s="10" t="s">
        <v>134</v>
      </c>
      <c r="AB3" s="10" t="s">
        <v>135</v>
      </c>
      <c r="AC3" s="10" t="s">
        <v>136</v>
      </c>
      <c r="AD3" s="10" t="s">
        <v>126</v>
      </c>
      <c r="AE3" s="10" t="s">
        <v>126</v>
      </c>
      <c r="AF3" s="10" t="s">
        <v>137</v>
      </c>
      <c r="AG3" s="10" t="s">
        <v>138</v>
      </c>
      <c r="AH3" s="11" t="s">
        <v>139</v>
      </c>
      <c r="AI3" s="11" t="s">
        <v>139</v>
      </c>
      <c r="AJ3" s="11" t="s">
        <v>139</v>
      </c>
    </row>
    <row r="4" spans="1:38" ht="26.1" customHeight="1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L4" s="14" t="s">
        <v>140</v>
      </c>
      <c r="M4" s="14" t="s">
        <v>141</v>
      </c>
      <c r="N4" s="14" t="s">
        <v>142</v>
      </c>
      <c r="O4" s="14" t="s">
        <v>143</v>
      </c>
      <c r="P4" s="14" t="s">
        <v>144</v>
      </c>
      <c r="Q4" s="14" t="s">
        <v>145</v>
      </c>
      <c r="U4" s="14" t="s">
        <v>146</v>
      </c>
      <c r="W4" s="14" t="s">
        <v>147</v>
      </c>
      <c r="AD4" s="4" t="s">
        <v>148</v>
      </c>
      <c r="AE4" s="4" t="s">
        <v>149</v>
      </c>
      <c r="AF4" s="4" t="s">
        <v>141</v>
      </c>
      <c r="AH4" s="14" t="s">
        <v>146</v>
      </c>
      <c r="AI4" s="14" t="s">
        <v>147</v>
      </c>
      <c r="AJ4" s="14" t="s">
        <v>145</v>
      </c>
    </row>
    <row r="5" spans="1:38" ht="11.1" customHeight="1" x14ac:dyDescent="0.2">
      <c r="A5" s="6"/>
      <c r="B5" s="6"/>
      <c r="C5" s="3"/>
      <c r="D5" s="3"/>
      <c r="E5" s="9">
        <f>SUM(E6:E123)</f>
        <v>128228.15000000001</v>
      </c>
      <c r="F5" s="9">
        <f>SUM(F6:F123)</f>
        <v>22145.677999999996</v>
      </c>
      <c r="J5" s="9">
        <f>SUM(J6:J123)</f>
        <v>150159.96800000005</v>
      </c>
      <c r="K5" s="9">
        <f t="shared" ref="K5:W5" si="0">SUM(K6:K123)</f>
        <v>-21931.81800000001</v>
      </c>
      <c r="L5" s="9">
        <f t="shared" si="0"/>
        <v>28290</v>
      </c>
      <c r="M5" s="9">
        <f t="shared" si="0"/>
        <v>29420</v>
      </c>
      <c r="N5" s="9">
        <f t="shared" si="0"/>
        <v>21230</v>
      </c>
      <c r="O5" s="9">
        <f t="shared" si="0"/>
        <v>29280</v>
      </c>
      <c r="P5" s="9">
        <f t="shared" si="0"/>
        <v>7370</v>
      </c>
      <c r="Q5" s="9">
        <f t="shared" si="0"/>
        <v>23927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27070</v>
      </c>
      <c r="V5" s="9">
        <f t="shared" si="0"/>
        <v>23807.629999999997</v>
      </c>
      <c r="W5" s="9">
        <f t="shared" si="0"/>
        <v>27930</v>
      </c>
      <c r="Z5" s="9">
        <f t="shared" ref="Z5" si="1">SUM(Z6:Z123)</f>
        <v>0</v>
      </c>
      <c r="AA5" s="9">
        <f t="shared" ref="AA5" si="2">SUM(AA6:AA123)</f>
        <v>0</v>
      </c>
      <c r="AB5" s="9">
        <f t="shared" ref="AB5" si="3">SUM(AB6:AB123)</f>
        <v>0</v>
      </c>
      <c r="AC5" s="9">
        <f t="shared" ref="AC5" si="4">SUM(AC6:AC123)</f>
        <v>9190</v>
      </c>
      <c r="AD5" s="9">
        <f t="shared" ref="AD5" si="5">SUM(AD6:AD123)</f>
        <v>25654.254800000002</v>
      </c>
      <c r="AE5" s="9">
        <f t="shared" ref="AE5" si="6">SUM(AE6:AE123)</f>
        <v>23217.700799999995</v>
      </c>
      <c r="AF5" s="9">
        <f t="shared" ref="AF5" si="7">SUM(AF6:AF123)</f>
        <v>24433.255000000008</v>
      </c>
      <c r="AH5" s="9">
        <f t="shared" ref="AH5" si="8">SUM(AH6:AH123)</f>
        <v>17467.400000000001</v>
      </c>
      <c r="AI5" s="9">
        <f t="shared" ref="AI5" si="9">SUM(AI6:AI123)</f>
        <v>17578.5</v>
      </c>
      <c r="AJ5" s="9">
        <f t="shared" ref="AJ5" si="10">SUM(AJ6:AJ123)</f>
        <v>17530.025000000001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108.33499999999999</v>
      </c>
      <c r="D6" s="8">
        <v>243.48400000000001</v>
      </c>
      <c r="E6" s="8">
        <v>91.841999999999999</v>
      </c>
      <c r="F6" s="8">
        <v>127.422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3">
        <f>VLOOKUP(A:A,[2]TDSheet!$A:$F,6,0)</f>
        <v>97.703999999999994</v>
      </c>
      <c r="K6" s="13">
        <f>E6-J6</f>
        <v>-5.8619999999999948</v>
      </c>
      <c r="L6" s="13">
        <f>VLOOKUP(A:A,[1]TDSheet!$A:$M,13,0)</f>
        <v>0</v>
      </c>
      <c r="M6" s="13">
        <f>VLOOKUP(A:A,[1]TDSheet!$A:$N,14,0)</f>
        <v>0</v>
      </c>
      <c r="N6" s="13">
        <f>VLOOKUP(A:A,[1]TDSheet!$A:$O,15,0)</f>
        <v>20</v>
      </c>
      <c r="O6" s="13">
        <f>VLOOKUP(A:A,[1]TDSheet!$A:$P,16,0)</f>
        <v>30</v>
      </c>
      <c r="P6" s="13">
        <f>VLOOKUP(A:A,[1]TDSheet!$A:$W,23,0)</f>
        <v>0</v>
      </c>
      <c r="Q6" s="13">
        <f>VLOOKUP(A:A,[3]TDSheet!$A:$C,3,0)</f>
        <v>15</v>
      </c>
      <c r="R6" s="13"/>
      <c r="S6" s="13"/>
      <c r="T6" s="13"/>
      <c r="U6" s="15"/>
      <c r="V6" s="13">
        <f>(E6-AC6)/5</f>
        <v>18.368400000000001</v>
      </c>
      <c r="W6" s="15"/>
      <c r="X6" s="16">
        <f>(F6+L6+M6+N6+O6+P6+U6+W6)/V6</f>
        <v>9.6590884344853105</v>
      </c>
      <c r="Y6" s="13">
        <f>F6/V6</f>
        <v>6.9370222773894294</v>
      </c>
      <c r="Z6" s="13"/>
      <c r="AA6" s="13"/>
      <c r="AB6" s="13"/>
      <c r="AC6" s="13">
        <f>VLOOKUP(A:A,[1]TDSheet!$A:$AC,29,0)</f>
        <v>0</v>
      </c>
      <c r="AD6" s="13">
        <f>VLOOKUP(A:A,[1]TDSheet!$A:$AD,30,0)</f>
        <v>22.934000000000001</v>
      </c>
      <c r="AE6" s="13">
        <f>VLOOKUP(A:A,[1]TDSheet!$A:$AE,31,0)</f>
        <v>14.8714</v>
      </c>
      <c r="AF6" s="13">
        <f>VLOOKUP(A:A,[4]TDSheet!$A:$D,4,0)</f>
        <v>14.914</v>
      </c>
      <c r="AG6" s="13">
        <f>VLOOKUP(A:A,[1]TDSheet!$A:$AG,33,0)</f>
        <v>0</v>
      </c>
      <c r="AH6" s="13">
        <f>U6*H6</f>
        <v>0</v>
      </c>
      <c r="AI6" s="13">
        <f>W6*H6</f>
        <v>0</v>
      </c>
      <c r="AJ6" s="13">
        <f>Q6*H6</f>
        <v>15</v>
      </c>
      <c r="AK6" s="13"/>
      <c r="AL6" s="13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53.713000000000001</v>
      </c>
      <c r="D7" s="8">
        <v>128.15700000000001</v>
      </c>
      <c r="E7" s="8">
        <v>68.644999999999996</v>
      </c>
      <c r="F7" s="8">
        <v>22.789000000000001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119.70399999999999</v>
      </c>
      <c r="K7" s="13">
        <f t="shared" ref="K7:K70" si="11">E7-J7</f>
        <v>-51.058999999999997</v>
      </c>
      <c r="L7" s="13">
        <f>VLOOKUP(A:A,[1]TDSheet!$A:$M,13,0)</f>
        <v>20</v>
      </c>
      <c r="M7" s="13">
        <f>VLOOKUP(A:A,[1]TDSheet!$A:$N,14,0)</f>
        <v>0</v>
      </c>
      <c r="N7" s="13">
        <f>VLOOKUP(A:A,[1]TDSheet!$A:$O,15,0)</f>
        <v>30</v>
      </c>
      <c r="O7" s="13">
        <f>VLOOKUP(A:A,[1]TDSheet!$A:$P,16,0)</f>
        <v>20</v>
      </c>
      <c r="P7" s="13">
        <f>VLOOKUP(A:A,[1]TDSheet!$A:$W,23,0)</f>
        <v>0</v>
      </c>
      <c r="Q7" s="13">
        <f>VLOOKUP(A:A,[3]TDSheet!$A:$C,3,0)</f>
        <v>30</v>
      </c>
      <c r="R7" s="13"/>
      <c r="S7" s="13"/>
      <c r="T7" s="13"/>
      <c r="U7" s="15"/>
      <c r="V7" s="13">
        <f t="shared" ref="V7:V70" si="12">(E7-AC7)/5</f>
        <v>13.728999999999999</v>
      </c>
      <c r="W7" s="15">
        <v>20</v>
      </c>
      <c r="X7" s="16">
        <f t="shared" ref="X7:X70" si="13">(F7+L7+M7+N7+O7+P7+U7+W7)/V7</f>
        <v>8.2153834947920465</v>
      </c>
      <c r="Y7" s="13">
        <f t="shared" ref="Y7:Y70" si="14">F7/V7</f>
        <v>1.6599169640906113</v>
      </c>
      <c r="Z7" s="13"/>
      <c r="AA7" s="13"/>
      <c r="AB7" s="13"/>
      <c r="AC7" s="13">
        <f>VLOOKUP(A:A,[1]TDSheet!$A:$AC,29,0)</f>
        <v>0</v>
      </c>
      <c r="AD7" s="13">
        <f>VLOOKUP(A:A,[1]TDSheet!$A:$AD,30,0)</f>
        <v>14.850800000000001</v>
      </c>
      <c r="AE7" s="13">
        <f>VLOOKUP(A:A,[1]TDSheet!$A:$AE,31,0)</f>
        <v>12.1418</v>
      </c>
      <c r="AF7" s="13">
        <f>VLOOKUP(A:A,[4]TDSheet!$A:$D,4,0)</f>
        <v>11.585000000000001</v>
      </c>
      <c r="AG7" s="13">
        <f>VLOOKUP(A:A,[1]TDSheet!$A:$AG,33,0)</f>
        <v>0</v>
      </c>
      <c r="AH7" s="13">
        <f t="shared" ref="AH7:AH70" si="15">U7*H7</f>
        <v>0</v>
      </c>
      <c r="AI7" s="13">
        <f t="shared" ref="AI7:AI70" si="16">W7*H7</f>
        <v>20</v>
      </c>
      <c r="AJ7" s="13">
        <f t="shared" ref="AJ7:AJ70" si="17">Q7*H7</f>
        <v>30</v>
      </c>
      <c r="AK7" s="13"/>
      <c r="AL7" s="13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587.14400000000001</v>
      </c>
      <c r="D8" s="8">
        <v>3457.61</v>
      </c>
      <c r="E8" s="8">
        <v>922.18499999999995</v>
      </c>
      <c r="F8" s="8">
        <v>485.87299999999999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878.97699999999998</v>
      </c>
      <c r="K8" s="13">
        <f t="shared" si="11"/>
        <v>43.20799999999997</v>
      </c>
      <c r="L8" s="13">
        <f>VLOOKUP(A:A,[1]TDSheet!$A:$M,13,0)</f>
        <v>200</v>
      </c>
      <c r="M8" s="13">
        <f>VLOOKUP(A:A,[1]TDSheet!$A:$N,14,0)</f>
        <v>120</v>
      </c>
      <c r="N8" s="13">
        <f>VLOOKUP(A:A,[1]TDSheet!$A:$O,15,0)</f>
        <v>200</v>
      </c>
      <c r="O8" s="13">
        <f>VLOOKUP(A:A,[1]TDSheet!$A:$P,16,0)</f>
        <v>200</v>
      </c>
      <c r="P8" s="13">
        <f>VLOOKUP(A:A,[1]TDSheet!$A:$W,23,0)</f>
        <v>100</v>
      </c>
      <c r="Q8" s="13">
        <f>VLOOKUP(A:A,[3]TDSheet!$A:$C,3,0)</f>
        <v>40</v>
      </c>
      <c r="R8" s="13"/>
      <c r="S8" s="13"/>
      <c r="T8" s="13"/>
      <c r="U8" s="15">
        <v>200</v>
      </c>
      <c r="V8" s="13">
        <f t="shared" si="12"/>
        <v>184.43699999999998</v>
      </c>
      <c r="W8" s="15">
        <v>200</v>
      </c>
      <c r="X8" s="16">
        <f t="shared" si="13"/>
        <v>9.2490823424800883</v>
      </c>
      <c r="Y8" s="13">
        <f t="shared" si="14"/>
        <v>2.6343575312979501</v>
      </c>
      <c r="Z8" s="13"/>
      <c r="AA8" s="13"/>
      <c r="AB8" s="13"/>
      <c r="AC8" s="13">
        <f>VLOOKUP(A:A,[1]TDSheet!$A:$AC,29,0)</f>
        <v>0</v>
      </c>
      <c r="AD8" s="13">
        <f>VLOOKUP(A:A,[1]TDSheet!$A:$AD,30,0)</f>
        <v>146.09440000000001</v>
      </c>
      <c r="AE8" s="13">
        <f>VLOOKUP(A:A,[1]TDSheet!$A:$AE,31,0)</f>
        <v>127.417</v>
      </c>
      <c r="AF8" s="13">
        <f>VLOOKUP(A:A,[4]TDSheet!$A:$D,4,0)</f>
        <v>254.327</v>
      </c>
      <c r="AG8" s="13" t="str">
        <f>VLOOKUP(A:A,[1]TDSheet!$A:$AG,33,0)</f>
        <v>аксент</v>
      </c>
      <c r="AH8" s="13">
        <f t="shared" si="15"/>
        <v>200</v>
      </c>
      <c r="AI8" s="13">
        <f t="shared" si="16"/>
        <v>200</v>
      </c>
      <c r="AJ8" s="13">
        <f t="shared" si="17"/>
        <v>40</v>
      </c>
      <c r="AK8" s="13"/>
      <c r="AL8" s="13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17.148</v>
      </c>
      <c r="D9" s="8">
        <v>0.223</v>
      </c>
      <c r="E9" s="8">
        <v>0.71699999999999997</v>
      </c>
      <c r="F9" s="8">
        <v>15.909000000000001</v>
      </c>
      <c r="G9" s="12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f>VLOOKUP(A:A,[2]TDSheet!$A:$F,6,0)</f>
        <v>0.7</v>
      </c>
      <c r="K9" s="13">
        <f t="shared" si="11"/>
        <v>1.7000000000000015E-2</v>
      </c>
      <c r="L9" s="13">
        <f>VLOOKUP(A:A,[1]TDSheet!$A:$M,13,0)</f>
        <v>0</v>
      </c>
      <c r="M9" s="13">
        <f>VLOOKUP(A:A,[1]TDSheet!$A:$N,14,0)</f>
        <v>0</v>
      </c>
      <c r="N9" s="13">
        <f>VLOOKUP(A:A,[1]TDSheet!$A:$O,15,0)</f>
        <v>0</v>
      </c>
      <c r="O9" s="13">
        <f>VLOOKUP(A:A,[1]TDSheet!$A:$P,16,0)</f>
        <v>0</v>
      </c>
      <c r="P9" s="13">
        <f>VLOOKUP(A:A,[1]TDSheet!$A:$W,23,0)</f>
        <v>0</v>
      </c>
      <c r="Q9" s="13">
        <v>0</v>
      </c>
      <c r="R9" s="13"/>
      <c r="S9" s="13"/>
      <c r="T9" s="13"/>
      <c r="U9" s="15"/>
      <c r="V9" s="13">
        <f t="shared" si="12"/>
        <v>0.1434</v>
      </c>
      <c r="W9" s="15"/>
      <c r="X9" s="16">
        <f t="shared" si="13"/>
        <v>110.94142259414227</v>
      </c>
      <c r="Y9" s="13">
        <f t="shared" si="14"/>
        <v>110.94142259414227</v>
      </c>
      <c r="Z9" s="13"/>
      <c r="AA9" s="13"/>
      <c r="AB9" s="13"/>
      <c r="AC9" s="13">
        <f>VLOOKUP(A:A,[1]TDSheet!$A:$AC,29,0)</f>
        <v>0</v>
      </c>
      <c r="AD9" s="13">
        <f>VLOOKUP(A:A,[1]TDSheet!$A:$AD,30,0)</f>
        <v>0</v>
      </c>
      <c r="AE9" s="13">
        <f>VLOOKUP(A:A,[1]TDSheet!$A:$AE,31,0)</f>
        <v>0</v>
      </c>
      <c r="AF9" s="13">
        <f>VLOOKUP(A:A,[4]TDSheet!$A:$D,4,0)</f>
        <v>0.71699999999999997</v>
      </c>
      <c r="AG9" s="21" t="s">
        <v>152</v>
      </c>
      <c r="AH9" s="13">
        <f t="shared" si="15"/>
        <v>0</v>
      </c>
      <c r="AI9" s="13">
        <f t="shared" si="16"/>
        <v>0</v>
      </c>
      <c r="AJ9" s="13">
        <f t="shared" si="17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247.71100000000001</v>
      </c>
      <c r="D10" s="8">
        <v>1689.258</v>
      </c>
      <c r="E10" s="8">
        <v>509.89</v>
      </c>
      <c r="F10" s="8">
        <v>31.286999999999999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579.19799999999998</v>
      </c>
      <c r="K10" s="13">
        <f t="shared" si="11"/>
        <v>-69.307999999999993</v>
      </c>
      <c r="L10" s="13">
        <f>VLOOKUP(A:A,[1]TDSheet!$A:$M,13,0)</f>
        <v>160</v>
      </c>
      <c r="M10" s="13">
        <f>VLOOKUP(A:A,[1]TDSheet!$A:$N,14,0)</f>
        <v>110</v>
      </c>
      <c r="N10" s="13">
        <f>VLOOKUP(A:A,[1]TDSheet!$A:$O,15,0)</f>
        <v>120</v>
      </c>
      <c r="O10" s="13">
        <f>VLOOKUP(A:A,[1]TDSheet!$A:$P,16,0)</f>
        <v>120</v>
      </c>
      <c r="P10" s="13">
        <f>VLOOKUP(A:A,[1]TDSheet!$A:$W,23,0)</f>
        <v>0</v>
      </c>
      <c r="Q10" s="13">
        <f>VLOOKUP(A:A,[3]TDSheet!$A:$C,3,0)</f>
        <v>210</v>
      </c>
      <c r="R10" s="13"/>
      <c r="S10" s="13"/>
      <c r="T10" s="13"/>
      <c r="U10" s="15">
        <v>100</v>
      </c>
      <c r="V10" s="13">
        <f t="shared" si="12"/>
        <v>101.97799999999999</v>
      </c>
      <c r="W10" s="15">
        <v>150</v>
      </c>
      <c r="X10" s="16">
        <f t="shared" si="13"/>
        <v>7.7593892800407938</v>
      </c>
      <c r="Y10" s="13">
        <f t="shared" si="14"/>
        <v>0.30680146698307481</v>
      </c>
      <c r="Z10" s="13"/>
      <c r="AA10" s="13"/>
      <c r="AB10" s="13"/>
      <c r="AC10" s="13">
        <f>VLOOKUP(A:A,[1]TDSheet!$A:$AC,29,0)</f>
        <v>0</v>
      </c>
      <c r="AD10" s="13">
        <f>VLOOKUP(A:A,[1]TDSheet!$A:$AD,30,0)</f>
        <v>113.3644</v>
      </c>
      <c r="AE10" s="13">
        <f>VLOOKUP(A:A,[1]TDSheet!$A:$AE,31,0)</f>
        <v>95.191400000000002</v>
      </c>
      <c r="AF10" s="13">
        <f>VLOOKUP(A:A,[4]TDSheet!$A:$D,4,0)</f>
        <v>129.42500000000001</v>
      </c>
      <c r="AG10" s="13" t="e">
        <f>VLOOKUP(A:A,[1]TDSheet!$A:$AG,33,0)</f>
        <v>#N/A</v>
      </c>
      <c r="AH10" s="13">
        <f t="shared" si="15"/>
        <v>100</v>
      </c>
      <c r="AI10" s="13">
        <f t="shared" si="16"/>
        <v>150</v>
      </c>
      <c r="AJ10" s="13">
        <f t="shared" si="17"/>
        <v>210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902.97</v>
      </c>
      <c r="D11" s="8">
        <v>9758.2549999999992</v>
      </c>
      <c r="E11" s="8">
        <v>2355.54</v>
      </c>
      <c r="F11" s="8">
        <v>51.76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2402.0949999999998</v>
      </c>
      <c r="K11" s="13">
        <f t="shared" si="11"/>
        <v>-46.554999999999836</v>
      </c>
      <c r="L11" s="13">
        <f>VLOOKUP(A:A,[1]TDSheet!$A:$M,13,0)</f>
        <v>650</v>
      </c>
      <c r="M11" s="13">
        <f>VLOOKUP(A:A,[1]TDSheet!$A:$N,14,0)</f>
        <v>450</v>
      </c>
      <c r="N11" s="13">
        <f>VLOOKUP(A:A,[1]TDSheet!$A:$O,15,0)</f>
        <v>750</v>
      </c>
      <c r="O11" s="13">
        <f>VLOOKUP(A:A,[1]TDSheet!$A:$P,16,0)</f>
        <v>650</v>
      </c>
      <c r="P11" s="13">
        <f>VLOOKUP(A:A,[1]TDSheet!$A:$W,23,0)</f>
        <v>0</v>
      </c>
      <c r="Q11" s="13">
        <f>VLOOKUP(A:A,[3]TDSheet!$A:$C,3,0)</f>
        <v>330</v>
      </c>
      <c r="R11" s="13"/>
      <c r="S11" s="13"/>
      <c r="T11" s="13"/>
      <c r="U11" s="15">
        <v>400</v>
      </c>
      <c r="V11" s="13">
        <f t="shared" si="12"/>
        <v>471.108</v>
      </c>
      <c r="W11" s="15">
        <v>600</v>
      </c>
      <c r="X11" s="16">
        <f t="shared" si="13"/>
        <v>7.5391629944726057</v>
      </c>
      <c r="Y11" s="13">
        <f t="shared" si="14"/>
        <v>0.10986865007599106</v>
      </c>
      <c r="Z11" s="13"/>
      <c r="AA11" s="13"/>
      <c r="AB11" s="13"/>
      <c r="AC11" s="13">
        <f>VLOOKUP(A:A,[1]TDSheet!$A:$AC,29,0)</f>
        <v>0</v>
      </c>
      <c r="AD11" s="13">
        <f>VLOOKUP(A:A,[1]TDSheet!$A:$AD,30,0)</f>
        <v>503.9898</v>
      </c>
      <c r="AE11" s="13">
        <f>VLOOKUP(A:A,[1]TDSheet!$A:$AE,31,0)</f>
        <v>427.75280000000004</v>
      </c>
      <c r="AF11" s="13">
        <f>VLOOKUP(A:A,[4]TDSheet!$A:$D,4,0)</f>
        <v>615.97199999999998</v>
      </c>
      <c r="AG11" s="13" t="str">
        <f>VLOOKUP(A:A,[1]TDSheet!$A:$AG,33,0)</f>
        <v>продсент</v>
      </c>
      <c r="AH11" s="13">
        <f t="shared" si="15"/>
        <v>400</v>
      </c>
      <c r="AI11" s="13">
        <f t="shared" si="16"/>
        <v>600</v>
      </c>
      <c r="AJ11" s="13">
        <f t="shared" si="17"/>
        <v>330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99.41</v>
      </c>
      <c r="D12" s="8">
        <v>606.053</v>
      </c>
      <c r="E12" s="8">
        <v>233.27199999999999</v>
      </c>
      <c r="F12" s="8">
        <v>73.09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254.96299999999999</v>
      </c>
      <c r="K12" s="13">
        <f t="shared" si="11"/>
        <v>-21.691000000000003</v>
      </c>
      <c r="L12" s="13">
        <f>VLOOKUP(A:A,[1]TDSheet!$A:$M,13,0)</f>
        <v>70</v>
      </c>
      <c r="M12" s="13">
        <f>VLOOKUP(A:A,[1]TDSheet!$A:$N,14,0)</f>
        <v>50</v>
      </c>
      <c r="N12" s="13">
        <f>VLOOKUP(A:A,[1]TDSheet!$A:$O,15,0)</f>
        <v>0</v>
      </c>
      <c r="O12" s="13">
        <f>VLOOKUP(A:A,[1]TDSheet!$A:$P,16,0)</f>
        <v>60</v>
      </c>
      <c r="P12" s="13">
        <f>VLOOKUP(A:A,[1]TDSheet!$A:$W,23,0)</f>
        <v>40</v>
      </c>
      <c r="Q12" s="13">
        <f>VLOOKUP(A:A,[3]TDSheet!$A:$C,3,0)</f>
        <v>93</v>
      </c>
      <c r="R12" s="13"/>
      <c r="S12" s="13"/>
      <c r="T12" s="13"/>
      <c r="U12" s="15"/>
      <c r="V12" s="13">
        <f t="shared" si="12"/>
        <v>46.654399999999995</v>
      </c>
      <c r="W12" s="15">
        <v>70</v>
      </c>
      <c r="X12" s="16">
        <f t="shared" si="13"/>
        <v>7.7825456977262606</v>
      </c>
      <c r="Y12" s="13">
        <f t="shared" si="14"/>
        <v>1.5666260845708018</v>
      </c>
      <c r="Z12" s="13"/>
      <c r="AA12" s="13"/>
      <c r="AB12" s="13"/>
      <c r="AC12" s="13">
        <f>VLOOKUP(A:A,[1]TDSheet!$A:$AC,29,0)</f>
        <v>0</v>
      </c>
      <c r="AD12" s="13">
        <f>VLOOKUP(A:A,[1]TDSheet!$A:$AD,30,0)</f>
        <v>49.615400000000001</v>
      </c>
      <c r="AE12" s="13">
        <f>VLOOKUP(A:A,[1]TDSheet!$A:$AE,31,0)</f>
        <v>45.725000000000001</v>
      </c>
      <c r="AF12" s="13">
        <f>VLOOKUP(A:A,[4]TDSheet!$A:$D,4,0)</f>
        <v>40.307000000000002</v>
      </c>
      <c r="AG12" s="13" t="e">
        <f>VLOOKUP(A:A,[1]TDSheet!$A:$AG,33,0)</f>
        <v>#N/A</v>
      </c>
      <c r="AH12" s="13">
        <f t="shared" si="15"/>
        <v>0</v>
      </c>
      <c r="AI12" s="13">
        <f t="shared" si="16"/>
        <v>70</v>
      </c>
      <c r="AJ12" s="13">
        <f t="shared" si="17"/>
        <v>93</v>
      </c>
      <c r="AK12" s="13"/>
      <c r="AL12" s="13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285</v>
      </c>
      <c r="D13" s="8">
        <v>3341</v>
      </c>
      <c r="E13" s="8">
        <v>754</v>
      </c>
      <c r="F13" s="8">
        <v>17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904</v>
      </c>
      <c r="K13" s="13">
        <f t="shared" si="11"/>
        <v>-150</v>
      </c>
      <c r="L13" s="13">
        <f>VLOOKUP(A:A,[1]TDSheet!$A:$M,13,0)</f>
        <v>300</v>
      </c>
      <c r="M13" s="13">
        <f>VLOOKUP(A:A,[1]TDSheet!$A:$N,14,0)</f>
        <v>200</v>
      </c>
      <c r="N13" s="13">
        <f>VLOOKUP(A:A,[1]TDSheet!$A:$O,15,0)</f>
        <v>300</v>
      </c>
      <c r="O13" s="13">
        <f>VLOOKUP(A:A,[1]TDSheet!$A:$P,16,0)</f>
        <v>200</v>
      </c>
      <c r="P13" s="13">
        <f>VLOOKUP(A:A,[1]TDSheet!$A:$W,23,0)</f>
        <v>0</v>
      </c>
      <c r="Q13" s="13">
        <f>VLOOKUP(A:A,[3]TDSheet!$A:$C,3,0)</f>
        <v>70</v>
      </c>
      <c r="R13" s="13"/>
      <c r="S13" s="13"/>
      <c r="T13" s="13"/>
      <c r="U13" s="15"/>
      <c r="V13" s="13">
        <f t="shared" si="12"/>
        <v>150.80000000000001</v>
      </c>
      <c r="W13" s="15">
        <v>200</v>
      </c>
      <c r="X13" s="16">
        <f t="shared" si="13"/>
        <v>8.0702917771883289</v>
      </c>
      <c r="Y13" s="13">
        <f t="shared" si="14"/>
        <v>0.11273209549071617</v>
      </c>
      <c r="Z13" s="13"/>
      <c r="AA13" s="13"/>
      <c r="AB13" s="13"/>
      <c r="AC13" s="13">
        <f>VLOOKUP(A:A,[1]TDSheet!$A:$AC,29,0)</f>
        <v>0</v>
      </c>
      <c r="AD13" s="13">
        <f>VLOOKUP(A:A,[1]TDSheet!$A:$AD,30,0)</f>
        <v>179.8</v>
      </c>
      <c r="AE13" s="13">
        <f>VLOOKUP(A:A,[1]TDSheet!$A:$AE,31,0)</f>
        <v>157.6</v>
      </c>
      <c r="AF13" s="13">
        <f>VLOOKUP(A:A,[4]TDSheet!$A:$D,4,0)</f>
        <v>158</v>
      </c>
      <c r="AG13" s="13" t="str">
        <f>VLOOKUP(A:A,[1]TDSheet!$A:$AG,33,0)</f>
        <v>оконч</v>
      </c>
      <c r="AH13" s="13">
        <f t="shared" si="15"/>
        <v>0</v>
      </c>
      <c r="AI13" s="13">
        <f t="shared" si="16"/>
        <v>90</v>
      </c>
      <c r="AJ13" s="13">
        <f t="shared" si="17"/>
        <v>31.5</v>
      </c>
      <c r="AK13" s="13"/>
      <c r="AL13" s="13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61</v>
      </c>
      <c r="D14" s="8">
        <v>721</v>
      </c>
      <c r="E14" s="8">
        <v>154</v>
      </c>
      <c r="F14" s="8">
        <v>77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3">
        <f>VLOOKUP(A:A,[2]TDSheet!$A:$F,6,0)</f>
        <v>266</v>
      </c>
      <c r="K14" s="13">
        <f t="shared" si="11"/>
        <v>-112</v>
      </c>
      <c r="L14" s="13">
        <f>VLOOKUP(A:A,[1]TDSheet!$A:$M,13,0)</f>
        <v>70</v>
      </c>
      <c r="M14" s="13">
        <f>VLOOKUP(A:A,[1]TDSheet!$A:$N,14,0)</f>
        <v>40</v>
      </c>
      <c r="N14" s="13">
        <f>VLOOKUP(A:A,[1]TDSheet!$A:$O,15,0)</f>
        <v>0</v>
      </c>
      <c r="O14" s="13">
        <f>VLOOKUP(A:A,[1]TDSheet!$A:$P,16,0)</f>
        <v>0</v>
      </c>
      <c r="P14" s="13">
        <f>VLOOKUP(A:A,[1]TDSheet!$A:$W,23,0)</f>
        <v>0</v>
      </c>
      <c r="Q14" s="13">
        <f>VLOOKUP(A:A,[3]TDSheet!$A:$C,3,0)</f>
        <v>93</v>
      </c>
      <c r="R14" s="13"/>
      <c r="S14" s="13"/>
      <c r="T14" s="13"/>
      <c r="U14" s="15">
        <v>30</v>
      </c>
      <c r="V14" s="13">
        <f t="shared" si="12"/>
        <v>30.8</v>
      </c>
      <c r="W14" s="15">
        <v>30</v>
      </c>
      <c r="X14" s="16">
        <f t="shared" si="13"/>
        <v>8.0194805194805188</v>
      </c>
      <c r="Y14" s="13">
        <f t="shared" si="14"/>
        <v>2.5</v>
      </c>
      <c r="Z14" s="13"/>
      <c r="AA14" s="13"/>
      <c r="AB14" s="13"/>
      <c r="AC14" s="13">
        <f>VLOOKUP(A:A,[1]TDSheet!$A:$AC,29,0)</f>
        <v>0</v>
      </c>
      <c r="AD14" s="13">
        <f>VLOOKUP(A:A,[1]TDSheet!$A:$AD,30,0)</f>
        <v>43.4</v>
      </c>
      <c r="AE14" s="13">
        <f>VLOOKUP(A:A,[1]TDSheet!$A:$AE,31,0)</f>
        <v>40.200000000000003</v>
      </c>
      <c r="AF14" s="13">
        <f>VLOOKUP(A:A,[4]TDSheet!$A:$D,4,0)</f>
        <v>38</v>
      </c>
      <c r="AG14" s="13">
        <f>VLOOKUP(A:A,[1]TDSheet!$A:$AG,33,0)</f>
        <v>0</v>
      </c>
      <c r="AH14" s="13">
        <f t="shared" si="15"/>
        <v>15</v>
      </c>
      <c r="AI14" s="13">
        <f t="shared" si="16"/>
        <v>15</v>
      </c>
      <c r="AJ14" s="13">
        <f t="shared" si="17"/>
        <v>46.5</v>
      </c>
      <c r="AK14" s="13"/>
      <c r="AL14" s="13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632</v>
      </c>
      <c r="D15" s="8">
        <v>24354</v>
      </c>
      <c r="E15" s="8">
        <v>1301</v>
      </c>
      <c r="F15" s="8">
        <v>391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3">
        <f>VLOOKUP(A:A,[2]TDSheet!$A:$F,6,0)</f>
        <v>1750</v>
      </c>
      <c r="K15" s="13">
        <f t="shared" si="11"/>
        <v>-449</v>
      </c>
      <c r="L15" s="13">
        <f>VLOOKUP(A:A,[1]TDSheet!$A:$M,13,0)</f>
        <v>300</v>
      </c>
      <c r="M15" s="13">
        <f>VLOOKUP(A:A,[1]TDSheet!$A:$N,14,0)</f>
        <v>300</v>
      </c>
      <c r="N15" s="13">
        <f>VLOOKUP(A:A,[1]TDSheet!$A:$O,15,0)</f>
        <v>0</v>
      </c>
      <c r="O15" s="13">
        <f>VLOOKUP(A:A,[1]TDSheet!$A:$P,16,0)</f>
        <v>300</v>
      </c>
      <c r="P15" s="13">
        <f>VLOOKUP(A:A,[1]TDSheet!$A:$W,23,0)</f>
        <v>0</v>
      </c>
      <c r="Q15" s="13">
        <f>VLOOKUP(A:A,[3]TDSheet!$A:$C,3,0)</f>
        <v>245</v>
      </c>
      <c r="R15" s="13"/>
      <c r="S15" s="13"/>
      <c r="T15" s="13"/>
      <c r="U15" s="15">
        <v>350</v>
      </c>
      <c r="V15" s="13">
        <f t="shared" si="12"/>
        <v>200.2</v>
      </c>
      <c r="W15" s="15">
        <v>250</v>
      </c>
      <c r="X15" s="16">
        <f t="shared" si="13"/>
        <v>9.4455544455544462</v>
      </c>
      <c r="Y15" s="13">
        <f t="shared" si="14"/>
        <v>1.9530469530469532</v>
      </c>
      <c r="Z15" s="13"/>
      <c r="AA15" s="13"/>
      <c r="AB15" s="13"/>
      <c r="AC15" s="13">
        <f>VLOOKUP(A:A,[1]TDSheet!$A:$AC,29,0)</f>
        <v>300</v>
      </c>
      <c r="AD15" s="13">
        <f>VLOOKUP(A:A,[1]TDSheet!$A:$AD,30,0)</f>
        <v>323</v>
      </c>
      <c r="AE15" s="13">
        <f>VLOOKUP(A:A,[1]TDSheet!$A:$AE,31,0)</f>
        <v>267.8</v>
      </c>
      <c r="AF15" s="13">
        <f>VLOOKUP(A:A,[4]TDSheet!$A:$D,4,0)</f>
        <v>150</v>
      </c>
      <c r="AG15" s="13">
        <f>VLOOKUP(A:A,[1]TDSheet!$A:$AG,33,0)</f>
        <v>0</v>
      </c>
      <c r="AH15" s="13">
        <f t="shared" si="15"/>
        <v>140</v>
      </c>
      <c r="AI15" s="13">
        <f t="shared" si="16"/>
        <v>100</v>
      </c>
      <c r="AJ15" s="13">
        <f t="shared" si="17"/>
        <v>98</v>
      </c>
      <c r="AK15" s="13"/>
      <c r="AL15" s="13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1620</v>
      </c>
      <c r="D16" s="8">
        <v>45416</v>
      </c>
      <c r="E16" s="8">
        <v>3462</v>
      </c>
      <c r="F16" s="8">
        <v>769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3500</v>
      </c>
      <c r="K16" s="13">
        <f t="shared" si="11"/>
        <v>-38</v>
      </c>
      <c r="L16" s="13">
        <f>VLOOKUP(A:A,[1]TDSheet!$A:$M,13,0)</f>
        <v>700</v>
      </c>
      <c r="M16" s="13">
        <f>VLOOKUP(A:A,[1]TDSheet!$A:$N,14,0)</f>
        <v>800</v>
      </c>
      <c r="N16" s="13">
        <f>VLOOKUP(A:A,[1]TDSheet!$A:$O,15,0)</f>
        <v>300</v>
      </c>
      <c r="O16" s="13">
        <f>VLOOKUP(A:A,[1]TDSheet!$A:$P,16,0)</f>
        <v>800</v>
      </c>
      <c r="P16" s="13">
        <f>VLOOKUP(A:A,[1]TDSheet!$A:$W,23,0)</f>
        <v>300</v>
      </c>
      <c r="Q16" s="13">
        <f>VLOOKUP(A:A,[3]TDSheet!$A:$C,3,0)</f>
        <v>173</v>
      </c>
      <c r="R16" s="13"/>
      <c r="S16" s="13"/>
      <c r="T16" s="13"/>
      <c r="U16" s="15">
        <v>600</v>
      </c>
      <c r="V16" s="13">
        <f t="shared" si="12"/>
        <v>685.2</v>
      </c>
      <c r="W16" s="15">
        <v>900</v>
      </c>
      <c r="X16" s="16">
        <f t="shared" si="13"/>
        <v>7.5437828371278455</v>
      </c>
      <c r="Y16" s="13">
        <f t="shared" si="14"/>
        <v>1.1223000583771161</v>
      </c>
      <c r="Z16" s="13"/>
      <c r="AA16" s="13"/>
      <c r="AB16" s="13"/>
      <c r="AC16" s="13">
        <f>VLOOKUP(A:A,[1]TDSheet!$A:$AC,29,0)</f>
        <v>36</v>
      </c>
      <c r="AD16" s="13">
        <f>VLOOKUP(A:A,[1]TDSheet!$A:$AD,30,0)</f>
        <v>1000.2</v>
      </c>
      <c r="AE16" s="13">
        <f>VLOOKUP(A:A,[1]TDSheet!$A:$AE,31,0)</f>
        <v>736.4</v>
      </c>
      <c r="AF16" s="13">
        <f>VLOOKUP(A:A,[4]TDSheet!$A:$D,4,0)</f>
        <v>650</v>
      </c>
      <c r="AG16" s="13" t="str">
        <f>VLOOKUP(A:A,[1]TDSheet!$A:$AG,33,0)</f>
        <v>оконч</v>
      </c>
      <c r="AH16" s="13">
        <f t="shared" si="15"/>
        <v>270</v>
      </c>
      <c r="AI16" s="13">
        <f t="shared" si="16"/>
        <v>405</v>
      </c>
      <c r="AJ16" s="13">
        <f t="shared" si="17"/>
        <v>77.850000000000009</v>
      </c>
      <c r="AK16" s="13"/>
      <c r="AL16" s="13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1929</v>
      </c>
      <c r="D17" s="8">
        <v>45519</v>
      </c>
      <c r="E17" s="8">
        <v>6778</v>
      </c>
      <c r="F17" s="8">
        <v>427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6911</v>
      </c>
      <c r="K17" s="13">
        <f t="shared" si="11"/>
        <v>-133</v>
      </c>
      <c r="L17" s="13">
        <f>VLOOKUP(A:A,[1]TDSheet!$A:$M,13,0)</f>
        <v>800</v>
      </c>
      <c r="M17" s="13">
        <f>VLOOKUP(A:A,[1]TDSheet!$A:$N,14,0)</f>
        <v>1000</v>
      </c>
      <c r="N17" s="13">
        <f>VLOOKUP(A:A,[1]TDSheet!$A:$O,15,0)</f>
        <v>1000</v>
      </c>
      <c r="O17" s="13">
        <f>VLOOKUP(A:A,[1]TDSheet!$A:$P,16,0)</f>
        <v>1200</v>
      </c>
      <c r="P17" s="13">
        <f>VLOOKUP(A:A,[1]TDSheet!$A:$W,23,0)</f>
        <v>500</v>
      </c>
      <c r="Q17" s="13">
        <f>VLOOKUP(A:A,[3]TDSheet!$A:$C,3,0)</f>
        <v>173</v>
      </c>
      <c r="R17" s="13"/>
      <c r="S17" s="13"/>
      <c r="T17" s="13"/>
      <c r="U17" s="15">
        <v>1600</v>
      </c>
      <c r="V17" s="13">
        <f t="shared" si="12"/>
        <v>1044.8</v>
      </c>
      <c r="W17" s="15">
        <v>1300</v>
      </c>
      <c r="X17" s="16">
        <f t="shared" si="13"/>
        <v>7.4913859111791732</v>
      </c>
      <c r="Y17" s="13">
        <f t="shared" si="14"/>
        <v>0.40869065849923431</v>
      </c>
      <c r="Z17" s="13"/>
      <c r="AA17" s="13"/>
      <c r="AB17" s="13"/>
      <c r="AC17" s="13">
        <f>VLOOKUP(A:A,[1]TDSheet!$A:$AC,29,0)</f>
        <v>1554</v>
      </c>
      <c r="AD17" s="13">
        <f>VLOOKUP(A:A,[1]TDSheet!$A:$AD,30,0)</f>
        <v>782.6</v>
      </c>
      <c r="AE17" s="13">
        <f>VLOOKUP(A:A,[1]TDSheet!$A:$AE,31,0)</f>
        <v>678.8</v>
      </c>
      <c r="AF17" s="13">
        <f>VLOOKUP(A:A,[4]TDSheet!$A:$D,4,0)</f>
        <v>1290</v>
      </c>
      <c r="AG17" s="13" t="str">
        <f>VLOOKUP(A:A,[1]TDSheet!$A:$AG,33,0)</f>
        <v>аксент</v>
      </c>
      <c r="AH17" s="13">
        <f t="shared" si="15"/>
        <v>720</v>
      </c>
      <c r="AI17" s="13">
        <f t="shared" si="16"/>
        <v>585</v>
      </c>
      <c r="AJ17" s="13">
        <f t="shared" si="17"/>
        <v>77.850000000000009</v>
      </c>
      <c r="AK17" s="13"/>
      <c r="AL17" s="13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171</v>
      </c>
      <c r="D18" s="8">
        <v>1530</v>
      </c>
      <c r="E18" s="8">
        <v>253</v>
      </c>
      <c r="F18" s="8">
        <v>28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3">
        <f>VLOOKUP(A:A,[2]TDSheet!$A:$F,6,0)</f>
        <v>335</v>
      </c>
      <c r="K18" s="13">
        <f t="shared" si="11"/>
        <v>-82</v>
      </c>
      <c r="L18" s="13">
        <f>VLOOKUP(A:A,[1]TDSheet!$A:$M,13,0)</f>
        <v>50</v>
      </c>
      <c r="M18" s="13">
        <f>VLOOKUP(A:A,[1]TDSheet!$A:$N,14,0)</f>
        <v>60</v>
      </c>
      <c r="N18" s="13">
        <f>VLOOKUP(A:A,[1]TDSheet!$A:$O,15,0)</f>
        <v>100</v>
      </c>
      <c r="O18" s="13">
        <f>VLOOKUP(A:A,[1]TDSheet!$A:$P,16,0)</f>
        <v>60</v>
      </c>
      <c r="P18" s="13">
        <f>VLOOKUP(A:A,[1]TDSheet!$A:$W,23,0)</f>
        <v>0</v>
      </c>
      <c r="Q18" s="13">
        <f>VLOOKUP(A:A,[3]TDSheet!$A:$C,3,0)</f>
        <v>50</v>
      </c>
      <c r="R18" s="13"/>
      <c r="S18" s="13"/>
      <c r="T18" s="13"/>
      <c r="U18" s="15">
        <v>50</v>
      </c>
      <c r="V18" s="13">
        <f t="shared" si="12"/>
        <v>50.6</v>
      </c>
      <c r="W18" s="15">
        <v>50</v>
      </c>
      <c r="X18" s="16">
        <f t="shared" si="13"/>
        <v>7.8656126482213438</v>
      </c>
      <c r="Y18" s="13">
        <f t="shared" si="14"/>
        <v>0.55335968379446643</v>
      </c>
      <c r="Z18" s="13"/>
      <c r="AA18" s="13"/>
      <c r="AB18" s="13"/>
      <c r="AC18" s="13">
        <f>VLOOKUP(A:A,[1]TDSheet!$A:$AC,29,0)</f>
        <v>0</v>
      </c>
      <c r="AD18" s="13">
        <f>VLOOKUP(A:A,[1]TDSheet!$A:$AD,30,0)</f>
        <v>61.8</v>
      </c>
      <c r="AE18" s="13">
        <f>VLOOKUP(A:A,[1]TDSheet!$A:$AE,31,0)</f>
        <v>46.2</v>
      </c>
      <c r="AF18" s="13">
        <f>VLOOKUP(A:A,[4]TDSheet!$A:$D,4,0)</f>
        <v>43</v>
      </c>
      <c r="AG18" s="13" t="e">
        <f>VLOOKUP(A:A,[1]TDSheet!$A:$AG,33,0)</f>
        <v>#N/A</v>
      </c>
      <c r="AH18" s="13">
        <f t="shared" si="15"/>
        <v>25</v>
      </c>
      <c r="AI18" s="13">
        <f t="shared" si="16"/>
        <v>25</v>
      </c>
      <c r="AJ18" s="13">
        <f t="shared" si="17"/>
        <v>25</v>
      </c>
      <c r="AK18" s="13"/>
      <c r="AL18" s="13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15</v>
      </c>
      <c r="D19" s="8">
        <v>165</v>
      </c>
      <c r="E19" s="8">
        <v>100</v>
      </c>
      <c r="F19" s="8">
        <v>38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3">
        <f>VLOOKUP(A:A,[2]TDSheet!$A:$F,6,0)</f>
        <v>143</v>
      </c>
      <c r="K19" s="13">
        <f t="shared" si="11"/>
        <v>-43</v>
      </c>
      <c r="L19" s="13">
        <f>VLOOKUP(A:A,[1]TDSheet!$A:$M,13,0)</f>
        <v>50</v>
      </c>
      <c r="M19" s="13">
        <f>VLOOKUP(A:A,[1]TDSheet!$A:$N,14,0)</f>
        <v>0</v>
      </c>
      <c r="N19" s="13">
        <f>VLOOKUP(A:A,[1]TDSheet!$A:$O,15,0)</f>
        <v>0</v>
      </c>
      <c r="O19" s="13">
        <f>VLOOKUP(A:A,[1]TDSheet!$A:$P,16,0)</f>
        <v>20</v>
      </c>
      <c r="P19" s="13">
        <f>VLOOKUP(A:A,[1]TDSheet!$A:$W,23,0)</f>
        <v>30</v>
      </c>
      <c r="Q19" s="13">
        <f>VLOOKUP(A:A,[3]TDSheet!$A:$C,3,0)</f>
        <v>10</v>
      </c>
      <c r="R19" s="13"/>
      <c r="S19" s="13"/>
      <c r="T19" s="13"/>
      <c r="U19" s="15">
        <v>20</v>
      </c>
      <c r="V19" s="13">
        <f t="shared" si="12"/>
        <v>20</v>
      </c>
      <c r="W19" s="15">
        <v>20</v>
      </c>
      <c r="X19" s="16">
        <f t="shared" si="13"/>
        <v>8.9</v>
      </c>
      <c r="Y19" s="13">
        <f t="shared" si="14"/>
        <v>1.9</v>
      </c>
      <c r="Z19" s="13"/>
      <c r="AA19" s="13"/>
      <c r="AB19" s="13"/>
      <c r="AC19" s="13">
        <f>VLOOKUP(A:A,[1]TDSheet!$A:$AC,29,0)</f>
        <v>0</v>
      </c>
      <c r="AD19" s="13">
        <f>VLOOKUP(A:A,[1]TDSheet!$A:$AD,30,0)</f>
        <v>19.600000000000001</v>
      </c>
      <c r="AE19" s="13">
        <f>VLOOKUP(A:A,[1]TDSheet!$A:$AE,31,0)</f>
        <v>21</v>
      </c>
      <c r="AF19" s="13">
        <f>VLOOKUP(A:A,[4]TDSheet!$A:$D,4,0)</f>
        <v>25</v>
      </c>
      <c r="AG19" s="13">
        <f>VLOOKUP(A:A,[1]TDSheet!$A:$AG,33,0)</f>
        <v>0</v>
      </c>
      <c r="AH19" s="13">
        <f t="shared" si="15"/>
        <v>8</v>
      </c>
      <c r="AI19" s="13">
        <f t="shared" si="16"/>
        <v>8</v>
      </c>
      <c r="AJ19" s="13">
        <f t="shared" si="17"/>
        <v>4</v>
      </c>
      <c r="AK19" s="13"/>
      <c r="AL19" s="13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163</v>
      </c>
      <c r="D20" s="8">
        <v>310</v>
      </c>
      <c r="E20" s="8">
        <v>139</v>
      </c>
      <c r="F20" s="8">
        <v>92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3">
        <f>VLOOKUP(A:A,[2]TDSheet!$A:$F,6,0)</f>
        <v>203</v>
      </c>
      <c r="K20" s="13">
        <f t="shared" si="11"/>
        <v>-64</v>
      </c>
      <c r="L20" s="13">
        <f>VLOOKUP(A:A,[1]TDSheet!$A:$M,13,0)</f>
        <v>0</v>
      </c>
      <c r="M20" s="13">
        <f>VLOOKUP(A:A,[1]TDSheet!$A:$N,14,0)</f>
        <v>100</v>
      </c>
      <c r="N20" s="13">
        <f>VLOOKUP(A:A,[1]TDSheet!$A:$O,15,0)</f>
        <v>100</v>
      </c>
      <c r="O20" s="13">
        <f>VLOOKUP(A:A,[1]TDSheet!$A:$P,16,0)</f>
        <v>0</v>
      </c>
      <c r="P20" s="13">
        <f>VLOOKUP(A:A,[1]TDSheet!$A:$W,23,0)</f>
        <v>0</v>
      </c>
      <c r="Q20" s="13">
        <f>VLOOKUP(A:A,[3]TDSheet!$A:$C,3,0)</f>
        <v>2.5</v>
      </c>
      <c r="R20" s="13"/>
      <c r="S20" s="13"/>
      <c r="T20" s="13"/>
      <c r="U20" s="15"/>
      <c r="V20" s="13">
        <f t="shared" si="12"/>
        <v>27.8</v>
      </c>
      <c r="W20" s="15"/>
      <c r="X20" s="16">
        <f t="shared" si="13"/>
        <v>10.503597122302159</v>
      </c>
      <c r="Y20" s="13">
        <f t="shared" si="14"/>
        <v>3.3093525179856114</v>
      </c>
      <c r="Z20" s="13"/>
      <c r="AA20" s="13"/>
      <c r="AB20" s="13"/>
      <c r="AC20" s="13">
        <f>VLOOKUP(A:A,[1]TDSheet!$A:$AC,29,0)</f>
        <v>0</v>
      </c>
      <c r="AD20" s="13">
        <f>VLOOKUP(A:A,[1]TDSheet!$A:$AD,30,0)</f>
        <v>35.799999999999997</v>
      </c>
      <c r="AE20" s="13">
        <f>VLOOKUP(A:A,[1]TDSheet!$A:$AE,31,0)</f>
        <v>28.6</v>
      </c>
      <c r="AF20" s="13">
        <f>VLOOKUP(A:A,[4]TDSheet!$A:$D,4,0)</f>
        <v>19</v>
      </c>
      <c r="AG20" s="13" t="e">
        <f>VLOOKUP(A:A,[1]TDSheet!$A:$AG,33,0)</f>
        <v>#N/A</v>
      </c>
      <c r="AH20" s="13">
        <f t="shared" si="15"/>
        <v>0</v>
      </c>
      <c r="AI20" s="13">
        <f t="shared" si="16"/>
        <v>0</v>
      </c>
      <c r="AJ20" s="13">
        <f t="shared" si="17"/>
        <v>0.42500000000000004</v>
      </c>
      <c r="AK20" s="13"/>
      <c r="AL20" s="13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247</v>
      </c>
      <c r="D21" s="8">
        <v>889</v>
      </c>
      <c r="E21" s="8">
        <v>438</v>
      </c>
      <c r="F21" s="8">
        <v>99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3">
        <f>VLOOKUP(A:A,[2]TDSheet!$A:$F,6,0)</f>
        <v>438</v>
      </c>
      <c r="K21" s="13">
        <f t="shared" si="11"/>
        <v>0</v>
      </c>
      <c r="L21" s="13">
        <f>VLOOKUP(A:A,[1]TDSheet!$A:$M,13,0)</f>
        <v>40</v>
      </c>
      <c r="M21" s="13">
        <f>VLOOKUP(A:A,[1]TDSheet!$A:$N,14,0)</f>
        <v>50</v>
      </c>
      <c r="N21" s="13">
        <f>VLOOKUP(A:A,[1]TDSheet!$A:$O,15,0)</f>
        <v>200</v>
      </c>
      <c r="O21" s="13">
        <f>VLOOKUP(A:A,[1]TDSheet!$A:$P,16,0)</f>
        <v>150</v>
      </c>
      <c r="P21" s="13">
        <f>VLOOKUP(A:A,[1]TDSheet!$A:$W,23,0)</f>
        <v>0</v>
      </c>
      <c r="Q21" s="13">
        <f>VLOOKUP(A:A,[3]TDSheet!$A:$C,3,0)</f>
        <v>0</v>
      </c>
      <c r="R21" s="13"/>
      <c r="S21" s="13"/>
      <c r="T21" s="13"/>
      <c r="U21" s="15">
        <v>70</v>
      </c>
      <c r="V21" s="13">
        <f t="shared" si="12"/>
        <v>87.6</v>
      </c>
      <c r="W21" s="15">
        <v>100</v>
      </c>
      <c r="X21" s="16">
        <f t="shared" si="13"/>
        <v>8.0936073059360734</v>
      </c>
      <c r="Y21" s="13">
        <f t="shared" si="14"/>
        <v>1.1301369863013699</v>
      </c>
      <c r="Z21" s="13"/>
      <c r="AA21" s="13"/>
      <c r="AB21" s="13"/>
      <c r="AC21" s="13">
        <f>VLOOKUP(A:A,[1]TDSheet!$A:$AC,29,0)</f>
        <v>0</v>
      </c>
      <c r="AD21" s="13">
        <f>VLOOKUP(A:A,[1]TDSheet!$A:$AD,30,0)</f>
        <v>65</v>
      </c>
      <c r="AE21" s="13">
        <f>VLOOKUP(A:A,[1]TDSheet!$A:$AE,31,0)</f>
        <v>40</v>
      </c>
      <c r="AF21" s="13">
        <f>VLOOKUP(A:A,[4]TDSheet!$A:$D,4,0)</f>
        <v>133</v>
      </c>
      <c r="AG21" s="13" t="str">
        <f>VLOOKUP(A:A,[1]TDSheet!$A:$AG,33,0)</f>
        <v>продсент</v>
      </c>
      <c r="AH21" s="13">
        <f t="shared" si="15"/>
        <v>31.5</v>
      </c>
      <c r="AI21" s="13">
        <f t="shared" si="16"/>
        <v>45</v>
      </c>
      <c r="AJ21" s="13">
        <f t="shared" si="17"/>
        <v>0</v>
      </c>
      <c r="AK21" s="13"/>
      <c r="AL21" s="13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7</v>
      </c>
      <c r="D22" s="8">
        <v>1451</v>
      </c>
      <c r="E22" s="8">
        <v>0</v>
      </c>
      <c r="F22" s="8"/>
      <c r="G22" s="1">
        <f>VLOOKUP(A:A,[1]TDSheet!$A:$G,7,0)</f>
        <v>0</v>
      </c>
      <c r="H22" s="1">
        <f>VLOOKUP(A:A,[1]TDSheet!$A:$H,8,0)</f>
        <v>0</v>
      </c>
      <c r="I22" s="1" t="e">
        <f>VLOOKUP(A:A,[1]TDSheet!$A:$I,9,0)</f>
        <v>#N/A</v>
      </c>
      <c r="J22" s="13">
        <f>VLOOKUP(A:A,[2]TDSheet!$A:$F,6,0)</f>
        <v>538</v>
      </c>
      <c r="K22" s="13">
        <f t="shared" si="11"/>
        <v>-538</v>
      </c>
      <c r="L22" s="13">
        <f>VLOOKUP(A:A,[1]TDSheet!$A:$M,13,0)</f>
        <v>0</v>
      </c>
      <c r="M22" s="13">
        <f>VLOOKUP(A:A,[1]TDSheet!$A:$N,14,0)</f>
        <v>0</v>
      </c>
      <c r="N22" s="13">
        <f>VLOOKUP(A:A,[1]TDSheet!$A:$O,15,0)</f>
        <v>0</v>
      </c>
      <c r="O22" s="13">
        <f>VLOOKUP(A:A,[1]TDSheet!$A:$P,16,0)</f>
        <v>0</v>
      </c>
      <c r="P22" s="13">
        <f>VLOOKUP(A:A,[1]TDSheet!$A:$W,23,0)</f>
        <v>0</v>
      </c>
      <c r="Q22" s="13">
        <v>0</v>
      </c>
      <c r="R22" s="13"/>
      <c r="S22" s="13"/>
      <c r="T22" s="13"/>
      <c r="U22" s="15"/>
      <c r="V22" s="13">
        <f t="shared" si="12"/>
        <v>0</v>
      </c>
      <c r="W22" s="15"/>
      <c r="X22" s="16" t="e">
        <f t="shared" si="13"/>
        <v>#DIV/0!</v>
      </c>
      <c r="Y22" s="13" t="e">
        <f t="shared" si="14"/>
        <v>#DIV/0!</v>
      </c>
      <c r="Z22" s="13"/>
      <c r="AA22" s="13"/>
      <c r="AB22" s="13"/>
      <c r="AC22" s="13">
        <f>VLOOKUP(A:A,[1]TDSheet!$A:$AC,29,0)</f>
        <v>0</v>
      </c>
      <c r="AD22" s="13">
        <f>VLOOKUP(A:A,[1]TDSheet!$A:$AD,30,0)</f>
        <v>77</v>
      </c>
      <c r="AE22" s="13">
        <f>VLOOKUP(A:A,[1]TDSheet!$A:$AE,31,0)</f>
        <v>3</v>
      </c>
      <c r="AF22" s="13">
        <v>0</v>
      </c>
      <c r="AG22" s="13" t="str">
        <f>VLOOKUP(A:A,[1]TDSheet!$A:$AG,33,0)</f>
        <v>выв зав</v>
      </c>
      <c r="AH22" s="13">
        <f t="shared" si="15"/>
        <v>0</v>
      </c>
      <c r="AI22" s="13">
        <f t="shared" si="16"/>
        <v>0</v>
      </c>
      <c r="AJ22" s="13">
        <f t="shared" si="17"/>
        <v>0</v>
      </c>
      <c r="AK22" s="13"/>
      <c r="AL22" s="13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102</v>
      </c>
      <c r="D23" s="8">
        <v>683</v>
      </c>
      <c r="E23" s="17">
        <v>573</v>
      </c>
      <c r="F23" s="18">
        <v>52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3">
        <f>VLOOKUP(A:A,[2]TDSheet!$A:$F,6,0)</f>
        <v>404</v>
      </c>
      <c r="K23" s="13">
        <f t="shared" si="11"/>
        <v>169</v>
      </c>
      <c r="L23" s="13">
        <f>VLOOKUP(A:A,[1]TDSheet!$A:$M,13,0)</f>
        <v>120</v>
      </c>
      <c r="M23" s="13">
        <f>VLOOKUP(A:A,[1]TDSheet!$A:$N,14,0)</f>
        <v>120</v>
      </c>
      <c r="N23" s="13">
        <f>VLOOKUP(A:A,[1]TDSheet!$A:$O,15,0)</f>
        <v>300</v>
      </c>
      <c r="O23" s="13">
        <f>VLOOKUP(A:A,[1]TDSheet!$A:$P,16,0)</f>
        <v>200</v>
      </c>
      <c r="P23" s="13">
        <f>VLOOKUP(A:A,[1]TDSheet!$A:$W,23,0)</f>
        <v>150</v>
      </c>
      <c r="Q23" s="13">
        <f>VLOOKUP(A:A,[3]TDSheet!$A:$C,3,0)</f>
        <v>20</v>
      </c>
      <c r="R23" s="13"/>
      <c r="S23" s="13"/>
      <c r="T23" s="13"/>
      <c r="U23" s="15">
        <v>100</v>
      </c>
      <c r="V23" s="13">
        <f t="shared" si="12"/>
        <v>114.6</v>
      </c>
      <c r="W23" s="15">
        <v>100</v>
      </c>
      <c r="X23" s="16">
        <f t="shared" si="13"/>
        <v>9.9650959860383956</v>
      </c>
      <c r="Y23" s="13">
        <f t="shared" si="14"/>
        <v>0.4537521815008726</v>
      </c>
      <c r="Z23" s="13"/>
      <c r="AA23" s="13"/>
      <c r="AB23" s="13"/>
      <c r="AC23" s="13">
        <f>VLOOKUP(A:A,[1]TDSheet!$A:$AC,29,0)</f>
        <v>0</v>
      </c>
      <c r="AD23" s="13">
        <f>VLOOKUP(A:A,[1]TDSheet!$A:$AD,30,0)</f>
        <v>73.400000000000006</v>
      </c>
      <c r="AE23" s="13">
        <f>VLOOKUP(A:A,[1]TDSheet!$A:$AE,31,0)</f>
        <v>69.2</v>
      </c>
      <c r="AF23" s="13">
        <f>VLOOKUP(A:A,[4]TDSheet!$A:$D,4,0)</f>
        <v>40</v>
      </c>
      <c r="AG23" s="13" t="e">
        <f>VLOOKUP(A:A,[1]TDSheet!$A:$AG,33,0)</f>
        <v>#N/A</v>
      </c>
      <c r="AH23" s="13">
        <f t="shared" si="15"/>
        <v>50</v>
      </c>
      <c r="AI23" s="13">
        <f t="shared" si="16"/>
        <v>50</v>
      </c>
      <c r="AJ23" s="13">
        <f t="shared" si="17"/>
        <v>10</v>
      </c>
      <c r="AK23" s="13"/>
      <c r="AL23" s="13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87</v>
      </c>
      <c r="D24" s="8">
        <v>2108</v>
      </c>
      <c r="E24" s="8">
        <v>244</v>
      </c>
      <c r="F24" s="8">
        <v>15</v>
      </c>
      <c r="G24" s="1">
        <f>VLOOKUP(A:A,[1]TDSheet!$A:$G,7,0)</f>
        <v>0</v>
      </c>
      <c r="H24" s="1">
        <f>VLOOKUP(A:A,[1]TDSheet!$A:$H,8,0)</f>
        <v>0.3</v>
      </c>
      <c r="I24" s="1" t="e">
        <f>VLOOKUP(A:A,[1]TDSheet!$A:$I,9,0)</f>
        <v>#N/A</v>
      </c>
      <c r="J24" s="13">
        <f>VLOOKUP(A:A,[2]TDSheet!$A:$F,6,0)</f>
        <v>406</v>
      </c>
      <c r="K24" s="13">
        <f t="shared" si="11"/>
        <v>-162</v>
      </c>
      <c r="L24" s="13">
        <f>VLOOKUP(A:A,[1]TDSheet!$A:$M,13,0)</f>
        <v>100</v>
      </c>
      <c r="M24" s="13">
        <f>VLOOKUP(A:A,[1]TDSheet!$A:$N,14,0)</f>
        <v>60</v>
      </c>
      <c r="N24" s="13">
        <f>VLOOKUP(A:A,[1]TDSheet!$A:$O,15,0)</f>
        <v>50</v>
      </c>
      <c r="O24" s="13">
        <f>VLOOKUP(A:A,[1]TDSheet!$A:$P,16,0)</f>
        <v>50</v>
      </c>
      <c r="P24" s="13">
        <f>VLOOKUP(A:A,[1]TDSheet!$A:$W,23,0)</f>
        <v>50</v>
      </c>
      <c r="Q24" s="13">
        <f>VLOOKUP(A:A,[3]TDSheet!$A:$C,3,0)</f>
        <v>28</v>
      </c>
      <c r="R24" s="13"/>
      <c r="S24" s="13"/>
      <c r="T24" s="13"/>
      <c r="U24" s="15"/>
      <c r="V24" s="13">
        <f t="shared" si="12"/>
        <v>48.8</v>
      </c>
      <c r="W24" s="15">
        <v>50</v>
      </c>
      <c r="X24" s="16">
        <f t="shared" si="13"/>
        <v>7.6844262295081975</v>
      </c>
      <c r="Y24" s="13">
        <f t="shared" si="14"/>
        <v>0.30737704918032788</v>
      </c>
      <c r="Z24" s="13"/>
      <c r="AA24" s="13"/>
      <c r="AB24" s="13"/>
      <c r="AC24" s="13">
        <f>VLOOKUP(A:A,[1]TDSheet!$A:$AC,29,0)</f>
        <v>0</v>
      </c>
      <c r="AD24" s="13">
        <f>VLOOKUP(A:A,[1]TDSheet!$A:$AD,30,0)</f>
        <v>57.6</v>
      </c>
      <c r="AE24" s="13">
        <f>VLOOKUP(A:A,[1]TDSheet!$A:$AE,31,0)</f>
        <v>50.8</v>
      </c>
      <c r="AF24" s="13">
        <f>VLOOKUP(A:A,[4]TDSheet!$A:$D,4,0)</f>
        <v>18</v>
      </c>
      <c r="AG24" s="13">
        <f>VLOOKUP(A:A,[1]TDSheet!$A:$AG,33,0)</f>
        <v>0</v>
      </c>
      <c r="AH24" s="13">
        <f t="shared" si="15"/>
        <v>0</v>
      </c>
      <c r="AI24" s="13">
        <f t="shared" si="16"/>
        <v>15</v>
      </c>
      <c r="AJ24" s="13">
        <f t="shared" si="17"/>
        <v>8.4</v>
      </c>
      <c r="AK24" s="13"/>
      <c r="AL24" s="13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131</v>
      </c>
      <c r="D25" s="8">
        <v>879</v>
      </c>
      <c r="E25" s="8">
        <v>192</v>
      </c>
      <c r="F25" s="8">
        <v>35</v>
      </c>
      <c r="G25" s="1">
        <f>VLOOKUP(A:A,[1]TDSheet!$A:$G,7,0)</f>
        <v>0</v>
      </c>
      <c r="H25" s="1">
        <f>VLOOKUP(A:A,[1]TDSheet!$A:$H,8,0)</f>
        <v>0</v>
      </c>
      <c r="I25" s="1" t="e">
        <f>VLOOKUP(A:A,[1]TDSheet!$A:$I,9,0)</f>
        <v>#N/A</v>
      </c>
      <c r="J25" s="13">
        <f>VLOOKUP(A:A,[2]TDSheet!$A:$F,6,0)</f>
        <v>398</v>
      </c>
      <c r="K25" s="13">
        <f t="shared" si="11"/>
        <v>-206</v>
      </c>
      <c r="L25" s="13">
        <f>VLOOKUP(A:A,[1]TDSheet!$A:$M,13,0)</f>
        <v>0</v>
      </c>
      <c r="M25" s="13">
        <f>VLOOKUP(A:A,[1]TDSheet!$A:$N,14,0)</f>
        <v>0</v>
      </c>
      <c r="N25" s="13">
        <f>VLOOKUP(A:A,[1]TDSheet!$A:$O,15,0)</f>
        <v>0</v>
      </c>
      <c r="O25" s="13">
        <f>VLOOKUP(A:A,[1]TDSheet!$A:$P,16,0)</f>
        <v>0</v>
      </c>
      <c r="P25" s="13">
        <f>VLOOKUP(A:A,[1]TDSheet!$A:$W,23,0)</f>
        <v>0</v>
      </c>
      <c r="Q25" s="13">
        <f>VLOOKUP(A:A,[3]TDSheet!$A:$C,3,0)</f>
        <v>142</v>
      </c>
      <c r="R25" s="13"/>
      <c r="S25" s="13"/>
      <c r="T25" s="13"/>
      <c r="U25" s="15"/>
      <c r="V25" s="13">
        <f t="shared" si="12"/>
        <v>38.4</v>
      </c>
      <c r="W25" s="15"/>
      <c r="X25" s="16">
        <f t="shared" si="13"/>
        <v>0.91145833333333337</v>
      </c>
      <c r="Y25" s="13">
        <f t="shared" si="14"/>
        <v>0.91145833333333337</v>
      </c>
      <c r="Z25" s="13"/>
      <c r="AA25" s="13"/>
      <c r="AB25" s="13"/>
      <c r="AC25" s="13">
        <f>VLOOKUP(A:A,[1]TDSheet!$A:$AC,29,0)</f>
        <v>0</v>
      </c>
      <c r="AD25" s="13">
        <f>VLOOKUP(A:A,[1]TDSheet!$A:$AD,30,0)</f>
        <v>57.4</v>
      </c>
      <c r="AE25" s="13">
        <f>VLOOKUP(A:A,[1]TDSheet!$A:$AE,31,0)</f>
        <v>44</v>
      </c>
      <c r="AF25" s="13">
        <f>VLOOKUP(A:A,[4]TDSheet!$A:$D,4,0)</f>
        <v>26</v>
      </c>
      <c r="AG25" s="13" t="str">
        <f>VLOOKUP(A:A,[1]TDSheet!$A:$AG,33,0)</f>
        <v>выв зав</v>
      </c>
      <c r="AH25" s="13">
        <f t="shared" si="15"/>
        <v>0</v>
      </c>
      <c r="AI25" s="13">
        <f t="shared" si="16"/>
        <v>0</v>
      </c>
      <c r="AJ25" s="13">
        <f t="shared" si="17"/>
        <v>0</v>
      </c>
      <c r="AK25" s="13"/>
      <c r="AL25" s="13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66</v>
      </c>
      <c r="D26" s="8">
        <v>59</v>
      </c>
      <c r="E26" s="8">
        <v>72</v>
      </c>
      <c r="F26" s="8">
        <v>37</v>
      </c>
      <c r="G26" s="1">
        <f>VLOOKUP(A:A,[1]TDSheet!$A:$G,7,0)</f>
        <v>0</v>
      </c>
      <c r="H26" s="1">
        <f>VLOOKUP(A:A,[1]TDSheet!$A:$H,8,0)</f>
        <v>0.5</v>
      </c>
      <c r="I26" s="1" t="e">
        <f>VLOOKUP(A:A,[1]TDSheet!$A:$I,9,0)</f>
        <v>#N/A</v>
      </c>
      <c r="J26" s="13">
        <f>VLOOKUP(A:A,[2]TDSheet!$A:$F,6,0)</f>
        <v>130</v>
      </c>
      <c r="K26" s="13">
        <f t="shared" si="11"/>
        <v>-58</v>
      </c>
      <c r="L26" s="13">
        <f>VLOOKUP(A:A,[1]TDSheet!$A:$M,13,0)</f>
        <v>40</v>
      </c>
      <c r="M26" s="13">
        <f>VLOOKUP(A:A,[1]TDSheet!$A:$N,14,0)</f>
        <v>0</v>
      </c>
      <c r="N26" s="13">
        <f>VLOOKUP(A:A,[1]TDSheet!$A:$O,15,0)</f>
        <v>30</v>
      </c>
      <c r="O26" s="13">
        <f>VLOOKUP(A:A,[1]TDSheet!$A:$P,16,0)</f>
        <v>0</v>
      </c>
      <c r="P26" s="13">
        <f>VLOOKUP(A:A,[1]TDSheet!$A:$W,23,0)</f>
        <v>0</v>
      </c>
      <c r="Q26" s="13">
        <f>VLOOKUP(A:A,[3]TDSheet!$A:$C,3,0)</f>
        <v>20</v>
      </c>
      <c r="R26" s="13"/>
      <c r="S26" s="13"/>
      <c r="T26" s="13"/>
      <c r="U26" s="15">
        <v>30</v>
      </c>
      <c r="V26" s="13">
        <f t="shared" si="12"/>
        <v>14.4</v>
      </c>
      <c r="W26" s="15"/>
      <c r="X26" s="16">
        <f t="shared" si="13"/>
        <v>9.5138888888888893</v>
      </c>
      <c r="Y26" s="13">
        <f t="shared" si="14"/>
        <v>2.5694444444444442</v>
      </c>
      <c r="Z26" s="13"/>
      <c r="AA26" s="13"/>
      <c r="AB26" s="13"/>
      <c r="AC26" s="13">
        <f>VLOOKUP(A:A,[1]TDSheet!$A:$AC,29,0)</f>
        <v>0</v>
      </c>
      <c r="AD26" s="13">
        <f>VLOOKUP(A:A,[1]TDSheet!$A:$AD,30,0)</f>
        <v>18.8</v>
      </c>
      <c r="AE26" s="13">
        <f>VLOOKUP(A:A,[1]TDSheet!$A:$AE,31,0)</f>
        <v>15.8</v>
      </c>
      <c r="AF26" s="13">
        <f>VLOOKUP(A:A,[4]TDSheet!$A:$D,4,0)</f>
        <v>18</v>
      </c>
      <c r="AG26" s="13">
        <f>VLOOKUP(A:A,[1]TDSheet!$A:$AG,33,0)</f>
        <v>0</v>
      </c>
      <c r="AH26" s="13">
        <f t="shared" si="15"/>
        <v>15</v>
      </c>
      <c r="AI26" s="13">
        <f t="shared" si="16"/>
        <v>0</v>
      </c>
      <c r="AJ26" s="13">
        <f t="shared" si="17"/>
        <v>10</v>
      </c>
      <c r="AK26" s="13"/>
      <c r="AL26" s="13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53</v>
      </c>
      <c r="D27" s="8">
        <v>832</v>
      </c>
      <c r="E27" s="8">
        <v>60</v>
      </c>
      <c r="F27" s="8">
        <v>3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3">
        <f>VLOOKUP(A:A,[2]TDSheet!$A:$F,6,0)</f>
        <v>167</v>
      </c>
      <c r="K27" s="13">
        <f t="shared" si="11"/>
        <v>-107</v>
      </c>
      <c r="L27" s="13">
        <f>VLOOKUP(A:A,[1]TDSheet!$A:$M,13,0)</f>
        <v>0</v>
      </c>
      <c r="M27" s="13">
        <f>VLOOKUP(A:A,[1]TDSheet!$A:$N,14,0)</f>
        <v>0</v>
      </c>
      <c r="N27" s="13">
        <f>VLOOKUP(A:A,[1]TDSheet!$A:$O,15,0)</f>
        <v>50</v>
      </c>
      <c r="O27" s="13">
        <f>VLOOKUP(A:A,[1]TDSheet!$A:$P,16,0)</f>
        <v>30</v>
      </c>
      <c r="P27" s="13">
        <f>VLOOKUP(A:A,[1]TDSheet!$A:$W,23,0)</f>
        <v>0</v>
      </c>
      <c r="Q27" s="13">
        <f>VLOOKUP(A:A,[3]TDSheet!$A:$C,3,0)</f>
        <v>0</v>
      </c>
      <c r="R27" s="13"/>
      <c r="S27" s="13"/>
      <c r="T27" s="13"/>
      <c r="U27" s="15"/>
      <c r="V27" s="13">
        <f t="shared" si="12"/>
        <v>12</v>
      </c>
      <c r="W27" s="15">
        <v>20</v>
      </c>
      <c r="X27" s="16">
        <f t="shared" si="13"/>
        <v>8.5833333333333339</v>
      </c>
      <c r="Y27" s="13">
        <f t="shared" si="14"/>
        <v>0.25</v>
      </c>
      <c r="Z27" s="13"/>
      <c r="AA27" s="13"/>
      <c r="AB27" s="13"/>
      <c r="AC27" s="13">
        <f>VLOOKUP(A:A,[1]TDSheet!$A:$AC,29,0)</f>
        <v>0</v>
      </c>
      <c r="AD27" s="13">
        <f>VLOOKUP(A:A,[1]TDSheet!$A:$AD,30,0)</f>
        <v>17.399999999999999</v>
      </c>
      <c r="AE27" s="13">
        <f>VLOOKUP(A:A,[1]TDSheet!$A:$AE,31,0)</f>
        <v>9.6</v>
      </c>
      <c r="AF27" s="13">
        <f>VLOOKUP(A:A,[4]TDSheet!$A:$D,4,0)</f>
        <v>6</v>
      </c>
      <c r="AG27" s="13" t="e">
        <f>VLOOKUP(A:A,[1]TDSheet!$A:$AG,33,0)</f>
        <v>#N/A</v>
      </c>
      <c r="AH27" s="13">
        <f t="shared" si="15"/>
        <v>0</v>
      </c>
      <c r="AI27" s="13">
        <f t="shared" si="16"/>
        <v>7</v>
      </c>
      <c r="AJ27" s="13">
        <f t="shared" si="17"/>
        <v>0</v>
      </c>
      <c r="AK27" s="13"/>
      <c r="AL27" s="13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1380</v>
      </c>
      <c r="D28" s="8">
        <v>2036</v>
      </c>
      <c r="E28" s="8">
        <v>1251</v>
      </c>
      <c r="F28" s="8">
        <v>31</v>
      </c>
      <c r="G28" s="1">
        <f>VLOOKUP(A:A,[1]TDSheet!$A:$G,7,0)</f>
        <v>0</v>
      </c>
      <c r="H28" s="1">
        <f>VLOOKUP(A:A,[1]TDSheet!$A:$H,8,0)</f>
        <v>0.17</v>
      </c>
      <c r="I28" s="1" t="e">
        <f>VLOOKUP(A:A,[1]TDSheet!$A:$I,9,0)</f>
        <v>#N/A</v>
      </c>
      <c r="J28" s="13">
        <f>VLOOKUP(A:A,[2]TDSheet!$A:$F,6,0)</f>
        <v>1516</v>
      </c>
      <c r="K28" s="13">
        <f t="shared" si="11"/>
        <v>-265</v>
      </c>
      <c r="L28" s="13">
        <f>VLOOKUP(A:A,[1]TDSheet!$A:$M,13,0)</f>
        <v>500</v>
      </c>
      <c r="M28" s="13">
        <f>VLOOKUP(A:A,[1]TDSheet!$A:$N,14,0)</f>
        <v>1200</v>
      </c>
      <c r="N28" s="13">
        <f>VLOOKUP(A:A,[1]TDSheet!$A:$O,15,0)</f>
        <v>0</v>
      </c>
      <c r="O28" s="13">
        <f>VLOOKUP(A:A,[1]TDSheet!$A:$P,16,0)</f>
        <v>0</v>
      </c>
      <c r="P28" s="13">
        <f>VLOOKUP(A:A,[1]TDSheet!$A:$W,23,0)</f>
        <v>0</v>
      </c>
      <c r="Q28" s="13">
        <f>VLOOKUP(A:A,[3]TDSheet!$A:$C,3,0)</f>
        <v>230</v>
      </c>
      <c r="R28" s="13"/>
      <c r="S28" s="13"/>
      <c r="T28" s="13"/>
      <c r="U28" s="15"/>
      <c r="V28" s="13">
        <f t="shared" si="12"/>
        <v>250.2</v>
      </c>
      <c r="W28" s="15">
        <v>300</v>
      </c>
      <c r="X28" s="16">
        <f t="shared" si="13"/>
        <v>8.1175059952038371</v>
      </c>
      <c r="Y28" s="13">
        <f t="shared" si="14"/>
        <v>0.12390087929656275</v>
      </c>
      <c r="Z28" s="13"/>
      <c r="AA28" s="13"/>
      <c r="AB28" s="13"/>
      <c r="AC28" s="13">
        <f>VLOOKUP(A:A,[1]TDSheet!$A:$AC,29,0)</f>
        <v>0</v>
      </c>
      <c r="AD28" s="13">
        <f>VLOOKUP(A:A,[1]TDSheet!$A:$AD,30,0)</f>
        <v>288</v>
      </c>
      <c r="AE28" s="13">
        <f>VLOOKUP(A:A,[1]TDSheet!$A:$AE,31,0)</f>
        <v>281.60000000000002</v>
      </c>
      <c r="AF28" s="13">
        <f>VLOOKUP(A:A,[4]TDSheet!$A:$D,4,0)</f>
        <v>157</v>
      </c>
      <c r="AG28" s="13">
        <f>VLOOKUP(A:A,[1]TDSheet!$A:$AG,33,0)</f>
        <v>0</v>
      </c>
      <c r="AH28" s="13">
        <f t="shared" si="15"/>
        <v>0</v>
      </c>
      <c r="AI28" s="13">
        <f t="shared" si="16"/>
        <v>51.000000000000007</v>
      </c>
      <c r="AJ28" s="13">
        <f t="shared" si="17"/>
        <v>39.1</v>
      </c>
      <c r="AK28" s="13"/>
      <c r="AL28" s="13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775</v>
      </c>
      <c r="D29" s="8">
        <v>7897</v>
      </c>
      <c r="E29" s="8">
        <v>1373</v>
      </c>
      <c r="F29" s="8">
        <v>-1</v>
      </c>
      <c r="G29" s="1" t="str">
        <f>VLOOKUP(A:A,[1]TDSheet!$A:$G,7,0)</f>
        <v>н</v>
      </c>
      <c r="H29" s="1">
        <f>VLOOKUP(A:A,[1]TDSheet!$A:$H,8,0)</f>
        <v>0.28000000000000003</v>
      </c>
      <c r="I29" s="1" t="e">
        <f>VLOOKUP(A:A,[1]TDSheet!$A:$I,9,0)</f>
        <v>#N/A</v>
      </c>
      <c r="J29" s="13">
        <f>VLOOKUP(A:A,[2]TDSheet!$A:$F,6,0)</f>
        <v>3709</v>
      </c>
      <c r="K29" s="13">
        <f t="shared" si="11"/>
        <v>-2336</v>
      </c>
      <c r="L29" s="13">
        <f>VLOOKUP(A:A,[1]TDSheet!$A:$M,13,0)</f>
        <v>1000</v>
      </c>
      <c r="M29" s="13">
        <f>VLOOKUP(A:A,[1]TDSheet!$A:$N,14,0)</f>
        <v>1500</v>
      </c>
      <c r="N29" s="13">
        <f>VLOOKUP(A:A,[1]TDSheet!$A:$O,15,0)</f>
        <v>1700</v>
      </c>
      <c r="O29" s="13">
        <f>VLOOKUP(A:A,[1]TDSheet!$A:$P,16,0)</f>
        <v>700</v>
      </c>
      <c r="P29" s="13">
        <f>VLOOKUP(A:A,[1]TDSheet!$A:$W,23,0)</f>
        <v>0</v>
      </c>
      <c r="Q29" s="13">
        <f>VLOOKUP(A:A,[3]TDSheet!$A:$C,3,0)</f>
        <v>560</v>
      </c>
      <c r="R29" s="13"/>
      <c r="S29" s="13"/>
      <c r="T29" s="13"/>
      <c r="U29" s="15">
        <v>1000</v>
      </c>
      <c r="V29" s="13">
        <f t="shared" si="12"/>
        <v>274.60000000000002</v>
      </c>
      <c r="W29" s="15">
        <v>600</v>
      </c>
      <c r="X29" s="16">
        <f t="shared" si="13"/>
        <v>23.667152221412962</v>
      </c>
      <c r="Y29" s="13">
        <f t="shared" si="14"/>
        <v>-3.6416605972323375E-3</v>
      </c>
      <c r="Z29" s="13"/>
      <c r="AA29" s="13"/>
      <c r="AB29" s="13"/>
      <c r="AC29" s="13">
        <f>VLOOKUP(A:A,[1]TDSheet!$A:$AC,29,0)</f>
        <v>0</v>
      </c>
      <c r="AD29" s="13">
        <f>VLOOKUP(A:A,[1]TDSheet!$A:$AD,30,0)</f>
        <v>788.8</v>
      </c>
      <c r="AE29" s="13">
        <f>VLOOKUP(A:A,[1]TDSheet!$A:$AE,31,0)</f>
        <v>720.6</v>
      </c>
      <c r="AF29" s="13">
        <f>VLOOKUP(A:A,[4]TDSheet!$A:$D,4,0)</f>
        <v>10</v>
      </c>
      <c r="AG29" s="13">
        <f>VLOOKUP(A:A,[1]TDSheet!$A:$AG,33,0)</f>
        <v>1000</v>
      </c>
      <c r="AH29" s="13">
        <f t="shared" si="15"/>
        <v>280</v>
      </c>
      <c r="AI29" s="13">
        <f t="shared" si="16"/>
        <v>168.00000000000003</v>
      </c>
      <c r="AJ29" s="13">
        <f t="shared" si="17"/>
        <v>156.80000000000001</v>
      </c>
      <c r="AK29" s="13"/>
      <c r="AL29" s="13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120</v>
      </c>
      <c r="D30" s="8">
        <v>1027</v>
      </c>
      <c r="E30" s="8">
        <v>306</v>
      </c>
      <c r="F30" s="8">
        <v>135</v>
      </c>
      <c r="G30" s="1">
        <f>VLOOKUP(A:A,[1]TDSheet!$A:$G,7,0)</f>
        <v>0</v>
      </c>
      <c r="H30" s="1">
        <f>VLOOKUP(A:A,[1]TDSheet!$A:$H,8,0)</f>
        <v>0.38</v>
      </c>
      <c r="I30" s="1" t="e">
        <f>VLOOKUP(A:A,[1]TDSheet!$A:$I,9,0)</f>
        <v>#N/A</v>
      </c>
      <c r="J30" s="13">
        <f>VLOOKUP(A:A,[2]TDSheet!$A:$F,6,0)</f>
        <v>416</v>
      </c>
      <c r="K30" s="13">
        <f t="shared" si="11"/>
        <v>-110</v>
      </c>
      <c r="L30" s="13">
        <f>VLOOKUP(A:A,[1]TDSheet!$A:$M,13,0)</f>
        <v>80</v>
      </c>
      <c r="M30" s="13">
        <f>VLOOKUP(A:A,[1]TDSheet!$A:$N,14,0)</f>
        <v>70</v>
      </c>
      <c r="N30" s="13">
        <f>VLOOKUP(A:A,[1]TDSheet!$A:$O,15,0)</f>
        <v>0</v>
      </c>
      <c r="O30" s="13">
        <f>VLOOKUP(A:A,[1]TDSheet!$A:$P,16,0)</f>
        <v>80</v>
      </c>
      <c r="P30" s="13">
        <f>VLOOKUP(A:A,[1]TDSheet!$A:$W,23,0)</f>
        <v>0</v>
      </c>
      <c r="Q30" s="13">
        <f>VLOOKUP(A:A,[3]TDSheet!$A:$C,3,0)</f>
        <v>15</v>
      </c>
      <c r="R30" s="13"/>
      <c r="S30" s="13"/>
      <c r="T30" s="13"/>
      <c r="U30" s="15">
        <v>30</v>
      </c>
      <c r="V30" s="13">
        <f t="shared" si="12"/>
        <v>61.2</v>
      </c>
      <c r="W30" s="15">
        <v>100</v>
      </c>
      <c r="X30" s="16">
        <f t="shared" si="13"/>
        <v>8.0882352941176467</v>
      </c>
      <c r="Y30" s="13">
        <f t="shared" si="14"/>
        <v>2.2058823529411762</v>
      </c>
      <c r="Z30" s="13"/>
      <c r="AA30" s="13"/>
      <c r="AB30" s="13"/>
      <c r="AC30" s="13">
        <f>VLOOKUP(A:A,[1]TDSheet!$A:$AC,29,0)</f>
        <v>0</v>
      </c>
      <c r="AD30" s="13">
        <f>VLOOKUP(A:A,[1]TDSheet!$A:$AD,30,0)</f>
        <v>76</v>
      </c>
      <c r="AE30" s="13">
        <f>VLOOKUP(A:A,[1]TDSheet!$A:$AE,31,0)</f>
        <v>68.8</v>
      </c>
      <c r="AF30" s="13">
        <f>VLOOKUP(A:A,[4]TDSheet!$A:$D,4,0)</f>
        <v>72</v>
      </c>
      <c r="AG30" s="13" t="e">
        <f>VLOOKUP(A:A,[1]TDSheet!$A:$AG,33,0)</f>
        <v>#N/A</v>
      </c>
      <c r="AH30" s="13">
        <f t="shared" si="15"/>
        <v>11.4</v>
      </c>
      <c r="AI30" s="13">
        <f t="shared" si="16"/>
        <v>38</v>
      </c>
      <c r="AJ30" s="13">
        <f t="shared" si="17"/>
        <v>5.7</v>
      </c>
      <c r="AK30" s="13"/>
      <c r="AL30" s="13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342</v>
      </c>
      <c r="D31" s="8">
        <v>60748</v>
      </c>
      <c r="E31" s="8">
        <v>5745</v>
      </c>
      <c r="F31" s="8">
        <v>582</v>
      </c>
      <c r="G31" s="1" t="str">
        <f>VLOOKUP(A:A,[1]TDSheet!$A:$G,7,0)</f>
        <v>н</v>
      </c>
      <c r="H31" s="1">
        <f>VLOOKUP(A:A,[1]TDSheet!$A:$H,8,0)</f>
        <v>0.42</v>
      </c>
      <c r="I31" s="1" t="e">
        <f>VLOOKUP(A:A,[1]TDSheet!$A:$I,9,0)</f>
        <v>#N/A</v>
      </c>
      <c r="J31" s="13">
        <f>VLOOKUP(A:A,[2]TDSheet!$A:$F,6,0)</f>
        <v>7443</v>
      </c>
      <c r="K31" s="13">
        <f t="shared" si="11"/>
        <v>-1698</v>
      </c>
      <c r="L31" s="13">
        <f>VLOOKUP(A:A,[1]TDSheet!$A:$M,13,0)</f>
        <v>500</v>
      </c>
      <c r="M31" s="13">
        <f>VLOOKUP(A:A,[1]TDSheet!$A:$N,14,0)</f>
        <v>800</v>
      </c>
      <c r="N31" s="13">
        <f>VLOOKUP(A:A,[1]TDSheet!$A:$O,15,0)</f>
        <v>1400</v>
      </c>
      <c r="O31" s="13">
        <f>VLOOKUP(A:A,[1]TDSheet!$A:$P,16,0)</f>
        <v>1200</v>
      </c>
      <c r="P31" s="13">
        <f>VLOOKUP(A:A,[1]TDSheet!$A:$W,23,0)</f>
        <v>300</v>
      </c>
      <c r="Q31" s="13">
        <f>VLOOKUP(A:A,[3]TDSheet!$A:$C,3,0)</f>
        <v>1150</v>
      </c>
      <c r="R31" s="13"/>
      <c r="S31" s="13"/>
      <c r="T31" s="13"/>
      <c r="U31" s="15">
        <v>1000</v>
      </c>
      <c r="V31" s="13">
        <f t="shared" si="12"/>
        <v>585</v>
      </c>
      <c r="W31" s="15">
        <v>1000</v>
      </c>
      <c r="X31" s="16">
        <f t="shared" si="13"/>
        <v>11.593162393162393</v>
      </c>
      <c r="Y31" s="13">
        <f t="shared" si="14"/>
        <v>0.99487179487179489</v>
      </c>
      <c r="Z31" s="13"/>
      <c r="AA31" s="13"/>
      <c r="AB31" s="13"/>
      <c r="AC31" s="13">
        <f>VLOOKUP(A:A,[1]TDSheet!$A:$AC,29,0)</f>
        <v>2820</v>
      </c>
      <c r="AD31" s="13">
        <f>VLOOKUP(A:A,[1]TDSheet!$A:$AD,30,0)</f>
        <v>552.79999999999995</v>
      </c>
      <c r="AE31" s="13">
        <f>VLOOKUP(A:A,[1]TDSheet!$A:$AE,31,0)</f>
        <v>522.20000000000005</v>
      </c>
      <c r="AF31" s="13">
        <f>VLOOKUP(A:A,[4]TDSheet!$A:$D,4,0)</f>
        <v>685</v>
      </c>
      <c r="AG31" s="13" t="str">
        <f>VLOOKUP(A:A,[1]TDSheet!$A:$AG,33,0)</f>
        <v>оконч</v>
      </c>
      <c r="AH31" s="13">
        <f t="shared" si="15"/>
        <v>420</v>
      </c>
      <c r="AI31" s="13">
        <f t="shared" si="16"/>
        <v>420</v>
      </c>
      <c r="AJ31" s="13">
        <f t="shared" si="17"/>
        <v>483</v>
      </c>
      <c r="AK31" s="13"/>
      <c r="AL31" s="13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2602</v>
      </c>
      <c r="D32" s="8">
        <v>19655</v>
      </c>
      <c r="E32" s="17">
        <v>12097</v>
      </c>
      <c r="F32" s="18">
        <v>1212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3">
        <f>VLOOKUP(A:A,[2]TDSheet!$A:$F,6,0)</f>
        <v>10894</v>
      </c>
      <c r="K32" s="13">
        <f t="shared" si="11"/>
        <v>1203</v>
      </c>
      <c r="L32" s="13">
        <f>VLOOKUP(A:A,[1]TDSheet!$A:$M,13,0)</f>
        <v>1000</v>
      </c>
      <c r="M32" s="13">
        <f>VLOOKUP(A:A,[1]TDSheet!$A:$N,14,0)</f>
        <v>2000</v>
      </c>
      <c r="N32" s="13">
        <f>VLOOKUP(A:A,[1]TDSheet!$A:$O,15,0)</f>
        <v>1800</v>
      </c>
      <c r="O32" s="13">
        <f>VLOOKUP(A:A,[1]TDSheet!$A:$P,16,0)</f>
        <v>2900</v>
      </c>
      <c r="P32" s="13">
        <f>VLOOKUP(A:A,[1]TDSheet!$A:$W,23,0)</f>
        <v>0</v>
      </c>
      <c r="Q32" s="13">
        <f>VLOOKUP(A:A,[3]TDSheet!$A:$C,3,0)</f>
        <v>2500</v>
      </c>
      <c r="R32" s="13"/>
      <c r="S32" s="13"/>
      <c r="T32" s="13"/>
      <c r="U32" s="15">
        <v>2000</v>
      </c>
      <c r="V32" s="13">
        <f t="shared" si="12"/>
        <v>1819.4</v>
      </c>
      <c r="W32" s="15">
        <v>2000</v>
      </c>
      <c r="X32" s="16">
        <f t="shared" si="13"/>
        <v>7.0968451137737709</v>
      </c>
      <c r="Y32" s="13">
        <f t="shared" si="14"/>
        <v>0.66615367703638562</v>
      </c>
      <c r="Z32" s="13"/>
      <c r="AA32" s="13"/>
      <c r="AB32" s="13"/>
      <c r="AC32" s="13">
        <f>VLOOKUP(A:A,[1]TDSheet!$A:$AC,29,0)</f>
        <v>3000</v>
      </c>
      <c r="AD32" s="13">
        <f>VLOOKUP(A:A,[1]TDSheet!$A:$AD,30,0)</f>
        <v>1490.8</v>
      </c>
      <c r="AE32" s="13">
        <f>VLOOKUP(A:A,[1]TDSheet!$A:$AE,31,0)</f>
        <v>1498.4</v>
      </c>
      <c r="AF32" s="13">
        <f>VLOOKUP(A:A,[4]TDSheet!$A:$D,4,0)</f>
        <v>1671</v>
      </c>
      <c r="AG32" s="13" t="str">
        <f>VLOOKUP(A:A,[1]TDSheet!$A:$AG,33,0)</f>
        <v>аксент</v>
      </c>
      <c r="AH32" s="13">
        <f t="shared" si="15"/>
        <v>840</v>
      </c>
      <c r="AI32" s="13">
        <f t="shared" si="16"/>
        <v>840</v>
      </c>
      <c r="AJ32" s="13">
        <f t="shared" si="17"/>
        <v>1050</v>
      </c>
      <c r="AK32" s="13"/>
      <c r="AL32" s="13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195</v>
      </c>
      <c r="D33" s="8">
        <v>2740</v>
      </c>
      <c r="E33" s="8">
        <v>894</v>
      </c>
      <c r="F33" s="8">
        <v>42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3">
        <f>VLOOKUP(A:A,[2]TDSheet!$A:$F,6,0)</f>
        <v>2840</v>
      </c>
      <c r="K33" s="13">
        <f t="shared" si="11"/>
        <v>-1946</v>
      </c>
      <c r="L33" s="13">
        <f>VLOOKUP(A:A,[1]TDSheet!$A:$M,13,0)</f>
        <v>500</v>
      </c>
      <c r="M33" s="13">
        <f>VLOOKUP(A:A,[1]TDSheet!$A:$N,14,0)</f>
        <v>500</v>
      </c>
      <c r="N33" s="13">
        <f>VLOOKUP(A:A,[1]TDSheet!$A:$O,15,0)</f>
        <v>400</v>
      </c>
      <c r="O33" s="13">
        <f>VLOOKUP(A:A,[1]TDSheet!$A:$P,16,0)</f>
        <v>400</v>
      </c>
      <c r="P33" s="13">
        <f>VLOOKUP(A:A,[1]TDSheet!$A:$W,23,0)</f>
        <v>0</v>
      </c>
      <c r="Q33" s="13">
        <f>VLOOKUP(A:A,[3]TDSheet!$A:$C,3,0)</f>
        <v>98</v>
      </c>
      <c r="R33" s="13"/>
      <c r="S33" s="13"/>
      <c r="T33" s="13"/>
      <c r="U33" s="15">
        <v>300</v>
      </c>
      <c r="V33" s="13">
        <f t="shared" si="12"/>
        <v>178.8</v>
      </c>
      <c r="W33" s="15">
        <v>250</v>
      </c>
      <c r="X33" s="16">
        <f t="shared" si="13"/>
        <v>13.378076062639821</v>
      </c>
      <c r="Y33" s="13">
        <f t="shared" si="14"/>
        <v>0.2348993288590604</v>
      </c>
      <c r="Z33" s="13"/>
      <c r="AA33" s="13"/>
      <c r="AB33" s="13"/>
      <c r="AC33" s="13">
        <f>VLOOKUP(A:A,[1]TDSheet!$A:$AC,29,0)</f>
        <v>0</v>
      </c>
      <c r="AD33" s="13">
        <f>VLOOKUP(A:A,[1]TDSheet!$A:$AD,30,0)</f>
        <v>242.4</v>
      </c>
      <c r="AE33" s="13">
        <f>VLOOKUP(A:A,[1]TDSheet!$A:$AE,31,0)</f>
        <v>295.60000000000002</v>
      </c>
      <c r="AF33" s="13">
        <f>VLOOKUP(A:A,[4]TDSheet!$A:$D,4,0)</f>
        <v>296</v>
      </c>
      <c r="AG33" s="13" t="str">
        <f>VLOOKUP(A:A,[1]TDSheet!$A:$AG,33,0)</f>
        <v>продсент</v>
      </c>
      <c r="AH33" s="13">
        <f t="shared" si="15"/>
        <v>105</v>
      </c>
      <c r="AI33" s="13">
        <f t="shared" si="16"/>
        <v>87.5</v>
      </c>
      <c r="AJ33" s="13">
        <f t="shared" si="17"/>
        <v>34.299999999999997</v>
      </c>
      <c r="AK33" s="13"/>
      <c r="AL33" s="13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238</v>
      </c>
      <c r="D34" s="8">
        <v>1634</v>
      </c>
      <c r="E34" s="8">
        <v>249</v>
      </c>
      <c r="F34" s="8">
        <v>53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406</v>
      </c>
      <c r="K34" s="13">
        <f t="shared" si="11"/>
        <v>-157</v>
      </c>
      <c r="L34" s="13">
        <f>VLOOKUP(A:A,[1]TDSheet!$A:$M,13,0)</f>
        <v>100</v>
      </c>
      <c r="M34" s="13">
        <f>VLOOKUP(A:A,[1]TDSheet!$A:$N,14,0)</f>
        <v>80</v>
      </c>
      <c r="N34" s="13">
        <f>VLOOKUP(A:A,[1]TDSheet!$A:$O,15,0)</f>
        <v>150</v>
      </c>
      <c r="O34" s="13">
        <f>VLOOKUP(A:A,[1]TDSheet!$A:$P,16,0)</f>
        <v>70</v>
      </c>
      <c r="P34" s="13">
        <f>VLOOKUP(A:A,[1]TDSheet!$A:$W,23,0)</f>
        <v>0</v>
      </c>
      <c r="Q34" s="13">
        <f>VLOOKUP(A:A,[3]TDSheet!$A:$C,3,0)</f>
        <v>50</v>
      </c>
      <c r="R34" s="13"/>
      <c r="S34" s="13"/>
      <c r="T34" s="13"/>
      <c r="U34" s="15">
        <v>100</v>
      </c>
      <c r="V34" s="13">
        <f t="shared" si="12"/>
        <v>49.8</v>
      </c>
      <c r="W34" s="15">
        <v>50</v>
      </c>
      <c r="X34" s="16">
        <f t="shared" si="13"/>
        <v>12.10843373493976</v>
      </c>
      <c r="Y34" s="13">
        <f t="shared" si="14"/>
        <v>1.0642570281124499</v>
      </c>
      <c r="Z34" s="13"/>
      <c r="AA34" s="13"/>
      <c r="AB34" s="13"/>
      <c r="AC34" s="13">
        <f>VLOOKUP(A:A,[1]TDSheet!$A:$AC,29,0)</f>
        <v>0</v>
      </c>
      <c r="AD34" s="13">
        <f>VLOOKUP(A:A,[1]TDSheet!$A:$AD,30,0)</f>
        <v>64.8</v>
      </c>
      <c r="AE34" s="13">
        <f>VLOOKUP(A:A,[1]TDSheet!$A:$AE,31,0)</f>
        <v>56.4</v>
      </c>
      <c r="AF34" s="13">
        <f>VLOOKUP(A:A,[4]TDSheet!$A:$D,4,0)</f>
        <v>16</v>
      </c>
      <c r="AG34" s="13">
        <f>VLOOKUP(A:A,[1]TDSheet!$A:$AG,33,0)</f>
        <v>0</v>
      </c>
      <c r="AH34" s="13">
        <f t="shared" si="15"/>
        <v>35</v>
      </c>
      <c r="AI34" s="13">
        <f t="shared" si="16"/>
        <v>17.5</v>
      </c>
      <c r="AJ34" s="13">
        <f t="shared" si="17"/>
        <v>17.5</v>
      </c>
      <c r="AK34" s="13"/>
      <c r="AL34" s="13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273</v>
      </c>
      <c r="D35" s="8">
        <v>9623</v>
      </c>
      <c r="E35" s="8">
        <v>535</v>
      </c>
      <c r="F35" s="8">
        <v>144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3">
        <f>VLOOKUP(A:A,[2]TDSheet!$A:$F,6,0)</f>
        <v>1379</v>
      </c>
      <c r="K35" s="13">
        <f t="shared" si="11"/>
        <v>-844</v>
      </c>
      <c r="L35" s="13">
        <f>VLOOKUP(A:A,[1]TDSheet!$A:$M,13,0)</f>
        <v>100</v>
      </c>
      <c r="M35" s="13">
        <f>VLOOKUP(A:A,[1]TDSheet!$A:$N,14,0)</f>
        <v>200</v>
      </c>
      <c r="N35" s="13">
        <f>VLOOKUP(A:A,[1]TDSheet!$A:$O,15,0)</f>
        <v>300</v>
      </c>
      <c r="O35" s="13">
        <f>VLOOKUP(A:A,[1]TDSheet!$A:$P,16,0)</f>
        <v>200</v>
      </c>
      <c r="P35" s="13">
        <f>VLOOKUP(A:A,[1]TDSheet!$A:$W,23,0)</f>
        <v>100</v>
      </c>
      <c r="Q35" s="13">
        <f>VLOOKUP(A:A,[3]TDSheet!$A:$C,3,0)</f>
        <v>98</v>
      </c>
      <c r="R35" s="13"/>
      <c r="S35" s="13"/>
      <c r="T35" s="13"/>
      <c r="U35" s="15">
        <v>200</v>
      </c>
      <c r="V35" s="13">
        <f t="shared" si="12"/>
        <v>107</v>
      </c>
      <c r="W35" s="15">
        <v>150</v>
      </c>
      <c r="X35" s="16">
        <f t="shared" si="13"/>
        <v>13.028037383177571</v>
      </c>
      <c r="Y35" s="13">
        <f t="shared" si="14"/>
        <v>1.3457943925233644</v>
      </c>
      <c r="Z35" s="13"/>
      <c r="AA35" s="13"/>
      <c r="AB35" s="13"/>
      <c r="AC35" s="13">
        <f>VLOOKUP(A:A,[1]TDSheet!$A:$AC,29,0)</f>
        <v>0</v>
      </c>
      <c r="AD35" s="13">
        <f>VLOOKUP(A:A,[1]TDSheet!$A:$AD,30,0)</f>
        <v>150.4</v>
      </c>
      <c r="AE35" s="13">
        <f>VLOOKUP(A:A,[1]TDSheet!$A:$AE,31,0)</f>
        <v>137.80000000000001</v>
      </c>
      <c r="AF35" s="13">
        <f>VLOOKUP(A:A,[4]TDSheet!$A:$D,4,0)</f>
        <v>81</v>
      </c>
      <c r="AG35" s="13">
        <f>VLOOKUP(A:A,[1]TDSheet!$A:$AG,33,0)</f>
        <v>0</v>
      </c>
      <c r="AH35" s="13">
        <f t="shared" si="15"/>
        <v>70</v>
      </c>
      <c r="AI35" s="13">
        <f t="shared" si="16"/>
        <v>52.5</v>
      </c>
      <c r="AJ35" s="13">
        <f t="shared" si="17"/>
        <v>34.299999999999997</v>
      </c>
      <c r="AK35" s="13"/>
      <c r="AL35" s="13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566</v>
      </c>
      <c r="D36" s="8">
        <v>6057</v>
      </c>
      <c r="E36" s="8">
        <v>875</v>
      </c>
      <c r="F36" s="8">
        <v>43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3">
        <f>VLOOKUP(A:A,[2]TDSheet!$A:$F,6,0)</f>
        <v>2026</v>
      </c>
      <c r="K36" s="13">
        <f t="shared" si="11"/>
        <v>-1151</v>
      </c>
      <c r="L36" s="13">
        <f>VLOOKUP(A:A,[1]TDSheet!$A:$M,13,0)</f>
        <v>400</v>
      </c>
      <c r="M36" s="13">
        <f>VLOOKUP(A:A,[1]TDSheet!$A:$N,14,0)</f>
        <v>300</v>
      </c>
      <c r="N36" s="13">
        <f>VLOOKUP(A:A,[1]TDSheet!$A:$O,15,0)</f>
        <v>400</v>
      </c>
      <c r="O36" s="13">
        <f>VLOOKUP(A:A,[1]TDSheet!$A:$P,16,0)</f>
        <v>400</v>
      </c>
      <c r="P36" s="13">
        <f>VLOOKUP(A:A,[1]TDSheet!$A:$W,23,0)</f>
        <v>0</v>
      </c>
      <c r="Q36" s="13">
        <f>VLOOKUP(A:A,[3]TDSheet!$A:$C,3,0)</f>
        <v>98</v>
      </c>
      <c r="R36" s="13"/>
      <c r="S36" s="13"/>
      <c r="T36" s="13"/>
      <c r="U36" s="15">
        <v>300</v>
      </c>
      <c r="V36" s="13">
        <f t="shared" si="12"/>
        <v>175</v>
      </c>
      <c r="W36" s="15">
        <v>250</v>
      </c>
      <c r="X36" s="16">
        <f t="shared" si="13"/>
        <v>11.96</v>
      </c>
      <c r="Y36" s="13">
        <f t="shared" si="14"/>
        <v>0.24571428571428572</v>
      </c>
      <c r="Z36" s="13"/>
      <c r="AA36" s="13"/>
      <c r="AB36" s="13"/>
      <c r="AC36" s="13">
        <f>VLOOKUP(A:A,[1]TDSheet!$A:$AC,29,0)</f>
        <v>0</v>
      </c>
      <c r="AD36" s="13">
        <f>VLOOKUP(A:A,[1]TDSheet!$A:$AD,30,0)</f>
        <v>259</v>
      </c>
      <c r="AE36" s="13">
        <f>VLOOKUP(A:A,[1]TDSheet!$A:$AE,31,0)</f>
        <v>233.6</v>
      </c>
      <c r="AF36" s="13">
        <f>VLOOKUP(A:A,[4]TDSheet!$A:$D,4,0)</f>
        <v>97</v>
      </c>
      <c r="AG36" s="13" t="str">
        <f>VLOOKUP(A:A,[1]TDSheet!$A:$AG,33,0)</f>
        <v>продсент</v>
      </c>
      <c r="AH36" s="13">
        <f t="shared" si="15"/>
        <v>105</v>
      </c>
      <c r="AI36" s="13">
        <f t="shared" si="16"/>
        <v>87.5</v>
      </c>
      <c r="AJ36" s="13">
        <f t="shared" si="17"/>
        <v>34.299999999999997</v>
      </c>
      <c r="AK36" s="13"/>
      <c r="AL36" s="13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230.37100000000001</v>
      </c>
      <c r="D37" s="8">
        <v>1134.711</v>
      </c>
      <c r="E37" s="8">
        <v>271.10700000000003</v>
      </c>
      <c r="F37" s="8">
        <v>3.2440000000000002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667.18299999999999</v>
      </c>
      <c r="K37" s="13">
        <f t="shared" si="11"/>
        <v>-396.07599999999996</v>
      </c>
      <c r="L37" s="13">
        <f>VLOOKUP(A:A,[1]TDSheet!$A:$M,13,0)</f>
        <v>100</v>
      </c>
      <c r="M37" s="13">
        <f>VLOOKUP(A:A,[1]TDSheet!$A:$N,14,0)</f>
        <v>100</v>
      </c>
      <c r="N37" s="13">
        <f>VLOOKUP(A:A,[1]TDSheet!$A:$O,15,0)</f>
        <v>150</v>
      </c>
      <c r="O37" s="13">
        <f>VLOOKUP(A:A,[1]TDSheet!$A:$P,16,0)</f>
        <v>100</v>
      </c>
      <c r="P37" s="13">
        <f>VLOOKUP(A:A,[1]TDSheet!$A:$W,23,0)</f>
        <v>0</v>
      </c>
      <c r="Q37" s="13">
        <f>VLOOKUP(A:A,[3]TDSheet!$A:$C,3,0)</f>
        <v>139</v>
      </c>
      <c r="R37" s="13"/>
      <c r="S37" s="13"/>
      <c r="T37" s="13"/>
      <c r="U37" s="15">
        <v>100</v>
      </c>
      <c r="V37" s="13">
        <f t="shared" si="12"/>
        <v>54.221400000000003</v>
      </c>
      <c r="W37" s="15">
        <v>100</v>
      </c>
      <c r="X37" s="16">
        <f t="shared" si="13"/>
        <v>12.047715477652735</v>
      </c>
      <c r="Y37" s="13">
        <f t="shared" si="14"/>
        <v>5.9828776092096476E-2</v>
      </c>
      <c r="Z37" s="13"/>
      <c r="AA37" s="13"/>
      <c r="AB37" s="13"/>
      <c r="AC37" s="13">
        <f>VLOOKUP(A:A,[1]TDSheet!$A:$AC,29,0)</f>
        <v>0</v>
      </c>
      <c r="AD37" s="13">
        <f>VLOOKUP(A:A,[1]TDSheet!$A:$AD,30,0)</f>
        <v>98.372</v>
      </c>
      <c r="AE37" s="13">
        <f>VLOOKUP(A:A,[1]TDSheet!$A:$AE,31,0)</f>
        <v>77.032000000000011</v>
      </c>
      <c r="AF37" s="13">
        <f>VLOOKUP(A:A,[4]TDSheet!$A:$D,4,0)</f>
        <v>63.962000000000003</v>
      </c>
      <c r="AG37" s="13" t="e">
        <f>VLOOKUP(A:A,[1]TDSheet!$A:$AG,33,0)</f>
        <v>#N/A</v>
      </c>
      <c r="AH37" s="13">
        <f t="shared" si="15"/>
        <v>100</v>
      </c>
      <c r="AI37" s="13">
        <f t="shared" si="16"/>
        <v>100</v>
      </c>
      <c r="AJ37" s="13">
        <f t="shared" si="17"/>
        <v>139</v>
      </c>
      <c r="AK37" s="13"/>
      <c r="AL37" s="13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1668.539</v>
      </c>
      <c r="D38" s="8">
        <v>9672.9639999999999</v>
      </c>
      <c r="E38" s="8">
        <v>5271.0280000000002</v>
      </c>
      <c r="F38" s="8">
        <v>1534.681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5396.8770000000004</v>
      </c>
      <c r="K38" s="13">
        <f t="shared" si="11"/>
        <v>-125.84900000000016</v>
      </c>
      <c r="L38" s="13">
        <f>VLOOKUP(A:A,[1]TDSheet!$A:$M,13,0)</f>
        <v>1000</v>
      </c>
      <c r="M38" s="13">
        <f>VLOOKUP(A:A,[1]TDSheet!$A:$N,14,0)</f>
        <v>1400</v>
      </c>
      <c r="N38" s="13">
        <f>VLOOKUP(A:A,[1]TDSheet!$A:$O,15,0)</f>
        <v>500</v>
      </c>
      <c r="O38" s="13">
        <f>VLOOKUP(A:A,[1]TDSheet!$A:$P,16,0)</f>
        <v>1200</v>
      </c>
      <c r="P38" s="13">
        <f>VLOOKUP(A:A,[1]TDSheet!$A:$W,23,0)</f>
        <v>200</v>
      </c>
      <c r="Q38" s="13">
        <f>VLOOKUP(A:A,[3]TDSheet!$A:$C,3,0)</f>
        <v>1280</v>
      </c>
      <c r="R38" s="13"/>
      <c r="S38" s="13"/>
      <c r="T38" s="13"/>
      <c r="U38" s="15">
        <v>1000</v>
      </c>
      <c r="V38" s="13">
        <f t="shared" si="12"/>
        <v>1054.2056</v>
      </c>
      <c r="W38" s="15">
        <v>1000</v>
      </c>
      <c r="X38" s="16">
        <f t="shared" si="13"/>
        <v>7.4318339800130078</v>
      </c>
      <c r="Y38" s="13">
        <f t="shared" si="14"/>
        <v>1.4557701078423413</v>
      </c>
      <c r="Z38" s="13"/>
      <c r="AA38" s="13"/>
      <c r="AB38" s="13"/>
      <c r="AC38" s="13">
        <f>VLOOKUP(A:A,[1]TDSheet!$A:$AC,29,0)</f>
        <v>0</v>
      </c>
      <c r="AD38" s="13">
        <f>VLOOKUP(A:A,[1]TDSheet!$A:$AD,30,0)</f>
        <v>1177.1812</v>
      </c>
      <c r="AE38" s="13">
        <f>VLOOKUP(A:A,[1]TDSheet!$A:$AE,31,0)</f>
        <v>1113.0152</v>
      </c>
      <c r="AF38" s="13">
        <f>VLOOKUP(A:A,[4]TDSheet!$A:$D,4,0)</f>
        <v>961.76599999999996</v>
      </c>
      <c r="AG38" s="13" t="str">
        <f>VLOOKUP(A:A,[1]TDSheet!$A:$AG,33,0)</f>
        <v>оконч</v>
      </c>
      <c r="AH38" s="13">
        <f t="shared" si="15"/>
        <v>1000</v>
      </c>
      <c r="AI38" s="13">
        <f t="shared" si="16"/>
        <v>1000</v>
      </c>
      <c r="AJ38" s="13">
        <f t="shared" si="17"/>
        <v>1280</v>
      </c>
      <c r="AK38" s="13"/>
      <c r="AL38" s="13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319.673</v>
      </c>
      <c r="D39" s="8">
        <v>523.38599999999997</v>
      </c>
      <c r="E39" s="8">
        <v>249.53100000000001</v>
      </c>
      <c r="F39" s="8">
        <v>2.673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467.58600000000001</v>
      </c>
      <c r="K39" s="13">
        <f t="shared" si="11"/>
        <v>-218.05500000000001</v>
      </c>
      <c r="L39" s="13">
        <f>VLOOKUP(A:A,[1]TDSheet!$A:$M,13,0)</f>
        <v>0</v>
      </c>
      <c r="M39" s="13">
        <f>VLOOKUP(A:A,[1]TDSheet!$A:$N,14,0)</f>
        <v>0</v>
      </c>
      <c r="N39" s="13">
        <f>VLOOKUP(A:A,[1]TDSheet!$A:$O,15,0)</f>
        <v>50</v>
      </c>
      <c r="O39" s="13">
        <f>VLOOKUP(A:A,[1]TDSheet!$A:$P,16,0)</f>
        <v>50</v>
      </c>
      <c r="P39" s="13">
        <f>VLOOKUP(A:A,[1]TDSheet!$A:$W,23,0)</f>
        <v>0</v>
      </c>
      <c r="Q39" s="13">
        <f>VLOOKUP(A:A,[3]TDSheet!$A:$C,3,0)</f>
        <v>55</v>
      </c>
      <c r="R39" s="13"/>
      <c r="S39" s="13"/>
      <c r="T39" s="13"/>
      <c r="U39" s="15">
        <v>200</v>
      </c>
      <c r="V39" s="13">
        <f t="shared" si="12"/>
        <v>49.906199999999998</v>
      </c>
      <c r="W39" s="15">
        <v>100</v>
      </c>
      <c r="X39" s="16">
        <f t="shared" si="13"/>
        <v>8.0685966873855364</v>
      </c>
      <c r="Y39" s="13">
        <f t="shared" si="14"/>
        <v>5.3560479459465959E-2</v>
      </c>
      <c r="Z39" s="13"/>
      <c r="AA39" s="13"/>
      <c r="AB39" s="13"/>
      <c r="AC39" s="13">
        <f>VLOOKUP(A:A,[1]TDSheet!$A:$AC,29,0)</f>
        <v>0</v>
      </c>
      <c r="AD39" s="13">
        <f>VLOOKUP(A:A,[1]TDSheet!$A:$AD,30,0)</f>
        <v>92.205200000000005</v>
      </c>
      <c r="AE39" s="13">
        <f>VLOOKUP(A:A,[1]TDSheet!$A:$AE,31,0)</f>
        <v>49.3962</v>
      </c>
      <c r="AF39" s="13">
        <f>VLOOKUP(A:A,[4]TDSheet!$A:$D,4,0)</f>
        <v>61.670999999999999</v>
      </c>
      <c r="AG39" s="13">
        <f>VLOOKUP(A:A,[1]TDSheet!$A:$AG,33,0)</f>
        <v>0</v>
      </c>
      <c r="AH39" s="13">
        <f t="shared" si="15"/>
        <v>200</v>
      </c>
      <c r="AI39" s="13">
        <f t="shared" si="16"/>
        <v>100</v>
      </c>
      <c r="AJ39" s="13">
        <f t="shared" si="17"/>
        <v>55</v>
      </c>
      <c r="AK39" s="13"/>
      <c r="AL39" s="13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237.273</v>
      </c>
      <c r="D40" s="8">
        <v>1800.992</v>
      </c>
      <c r="E40" s="8">
        <v>768.86599999999999</v>
      </c>
      <c r="F40" s="8">
        <v>214.613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817.90700000000004</v>
      </c>
      <c r="K40" s="13">
        <f t="shared" si="11"/>
        <v>-49.041000000000054</v>
      </c>
      <c r="L40" s="13">
        <f>VLOOKUP(A:A,[1]TDSheet!$A:$M,13,0)</f>
        <v>150</v>
      </c>
      <c r="M40" s="13">
        <f>VLOOKUP(A:A,[1]TDSheet!$A:$N,14,0)</f>
        <v>150</v>
      </c>
      <c r="N40" s="13">
        <f>VLOOKUP(A:A,[1]TDSheet!$A:$O,15,0)</f>
        <v>350</v>
      </c>
      <c r="O40" s="13">
        <f>VLOOKUP(A:A,[1]TDSheet!$A:$P,16,0)</f>
        <v>250</v>
      </c>
      <c r="P40" s="13">
        <f>VLOOKUP(A:A,[1]TDSheet!$A:$W,23,0)</f>
        <v>0</v>
      </c>
      <c r="Q40" s="13">
        <f>VLOOKUP(A:A,[3]TDSheet!$A:$C,3,0)</f>
        <v>200</v>
      </c>
      <c r="R40" s="13"/>
      <c r="S40" s="13"/>
      <c r="T40" s="13"/>
      <c r="U40" s="15"/>
      <c r="V40" s="13">
        <f t="shared" si="12"/>
        <v>153.7732</v>
      </c>
      <c r="W40" s="15">
        <v>100</v>
      </c>
      <c r="X40" s="16">
        <f t="shared" si="13"/>
        <v>7.8987300778028944</v>
      </c>
      <c r="Y40" s="13">
        <f t="shared" si="14"/>
        <v>1.3956463154828018</v>
      </c>
      <c r="Z40" s="13"/>
      <c r="AA40" s="13"/>
      <c r="AB40" s="13"/>
      <c r="AC40" s="13">
        <f>VLOOKUP(A:A,[1]TDSheet!$A:$AC,29,0)</f>
        <v>0</v>
      </c>
      <c r="AD40" s="13">
        <f>VLOOKUP(A:A,[1]TDSheet!$A:$AD,30,0)</f>
        <v>148.9066</v>
      </c>
      <c r="AE40" s="13">
        <f>VLOOKUP(A:A,[1]TDSheet!$A:$AE,31,0)</f>
        <v>137.82040000000001</v>
      </c>
      <c r="AF40" s="13">
        <f>VLOOKUP(A:A,[4]TDSheet!$A:$D,4,0)</f>
        <v>121.214</v>
      </c>
      <c r="AG40" s="13">
        <f>VLOOKUP(A:A,[1]TDSheet!$A:$AG,33,0)</f>
        <v>0</v>
      </c>
      <c r="AH40" s="13">
        <f t="shared" si="15"/>
        <v>0</v>
      </c>
      <c r="AI40" s="13">
        <f t="shared" si="16"/>
        <v>100</v>
      </c>
      <c r="AJ40" s="13">
        <f t="shared" si="17"/>
        <v>200</v>
      </c>
      <c r="AK40" s="13"/>
      <c r="AL40" s="13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222.41800000000001</v>
      </c>
      <c r="D41" s="8">
        <v>726.11099999999999</v>
      </c>
      <c r="E41" s="8">
        <v>169.006</v>
      </c>
      <c r="F41" s="8">
        <v>-1.4E-2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341.90300000000002</v>
      </c>
      <c r="K41" s="13">
        <f t="shared" si="11"/>
        <v>-172.89700000000002</v>
      </c>
      <c r="L41" s="13">
        <f>VLOOKUP(A:A,[1]TDSheet!$A:$M,13,0)</f>
        <v>60</v>
      </c>
      <c r="M41" s="13">
        <f>VLOOKUP(A:A,[1]TDSheet!$A:$N,14,0)</f>
        <v>50</v>
      </c>
      <c r="N41" s="13">
        <f>VLOOKUP(A:A,[1]TDSheet!$A:$O,15,0)</f>
        <v>100</v>
      </c>
      <c r="O41" s="13">
        <f>VLOOKUP(A:A,[1]TDSheet!$A:$P,16,0)</f>
        <v>70</v>
      </c>
      <c r="P41" s="13">
        <f>VLOOKUP(A:A,[1]TDSheet!$A:$W,23,0)</f>
        <v>0</v>
      </c>
      <c r="Q41" s="13">
        <f>VLOOKUP(A:A,[3]TDSheet!$A:$C,3,0)</f>
        <v>0</v>
      </c>
      <c r="R41" s="13"/>
      <c r="S41" s="13"/>
      <c r="T41" s="13"/>
      <c r="U41" s="15">
        <v>50</v>
      </c>
      <c r="V41" s="13">
        <f t="shared" si="12"/>
        <v>33.801200000000001</v>
      </c>
      <c r="W41" s="15">
        <v>50</v>
      </c>
      <c r="X41" s="16">
        <f t="shared" si="13"/>
        <v>11.241790232299444</v>
      </c>
      <c r="Y41" s="13">
        <f t="shared" si="14"/>
        <v>-4.1418647858655904E-4</v>
      </c>
      <c r="Z41" s="13"/>
      <c r="AA41" s="13"/>
      <c r="AB41" s="13"/>
      <c r="AC41" s="13">
        <f>VLOOKUP(A:A,[1]TDSheet!$A:$AC,29,0)</f>
        <v>0</v>
      </c>
      <c r="AD41" s="13">
        <f>VLOOKUP(A:A,[1]TDSheet!$A:$AD,30,0)</f>
        <v>61.374600000000001</v>
      </c>
      <c r="AE41" s="13">
        <f>VLOOKUP(A:A,[1]TDSheet!$A:$AE,31,0)</f>
        <v>44.743200000000002</v>
      </c>
      <c r="AF41" s="13">
        <f>VLOOKUP(A:A,[4]TDSheet!$A:$D,4,0)</f>
        <v>1.6040000000000001</v>
      </c>
      <c r="AG41" s="13" t="str">
        <f>VLOOKUP(A:A,[1]TDSheet!$A:$AG,33,0)</f>
        <v>косяк ш</v>
      </c>
      <c r="AH41" s="13">
        <f t="shared" si="15"/>
        <v>50</v>
      </c>
      <c r="AI41" s="13">
        <f t="shared" si="16"/>
        <v>50</v>
      </c>
      <c r="AJ41" s="13">
        <f t="shared" si="17"/>
        <v>0</v>
      </c>
      <c r="AK41" s="13"/>
      <c r="AL41" s="13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3609.9670000000001</v>
      </c>
      <c r="D42" s="8">
        <v>30472.611000000001</v>
      </c>
      <c r="E42" s="8">
        <v>10037.379999999999</v>
      </c>
      <c r="F42" s="8">
        <v>3463.1959999999999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10026.684999999999</v>
      </c>
      <c r="K42" s="13">
        <f t="shared" si="11"/>
        <v>10.694999999999709</v>
      </c>
      <c r="L42" s="13">
        <f>VLOOKUP(A:A,[1]TDSheet!$A:$M,13,0)</f>
        <v>1900</v>
      </c>
      <c r="M42" s="13">
        <f>VLOOKUP(A:A,[1]TDSheet!$A:$N,14,0)</f>
        <v>2100</v>
      </c>
      <c r="N42" s="13">
        <f>VLOOKUP(A:A,[1]TDSheet!$A:$O,15,0)</f>
        <v>0</v>
      </c>
      <c r="O42" s="13">
        <f>VLOOKUP(A:A,[1]TDSheet!$A:$P,16,0)</f>
        <v>1600</v>
      </c>
      <c r="P42" s="13">
        <f>VLOOKUP(A:A,[1]TDSheet!$A:$W,23,0)</f>
        <v>400</v>
      </c>
      <c r="Q42" s="13">
        <f>VLOOKUP(A:A,[3]TDSheet!$A:$C,3,0)</f>
        <v>2900</v>
      </c>
      <c r="R42" s="13"/>
      <c r="S42" s="13"/>
      <c r="T42" s="13"/>
      <c r="U42" s="15">
        <v>3000</v>
      </c>
      <c r="V42" s="13">
        <f t="shared" si="12"/>
        <v>2007.4759999999999</v>
      </c>
      <c r="W42" s="15">
        <v>2200</v>
      </c>
      <c r="X42" s="16">
        <f t="shared" si="13"/>
        <v>7.3042945469833764</v>
      </c>
      <c r="Y42" s="13">
        <f t="shared" si="14"/>
        <v>1.7251493915742953</v>
      </c>
      <c r="Z42" s="13"/>
      <c r="AA42" s="13"/>
      <c r="AB42" s="13"/>
      <c r="AC42" s="13">
        <f>VLOOKUP(A:A,[1]TDSheet!$A:$AC,29,0)</f>
        <v>0</v>
      </c>
      <c r="AD42" s="13">
        <f>VLOOKUP(A:A,[1]TDSheet!$A:$AD,30,0)</f>
        <v>2529.0342000000001</v>
      </c>
      <c r="AE42" s="13">
        <f>VLOOKUP(A:A,[1]TDSheet!$A:$AE,31,0)</f>
        <v>2332.8027999999999</v>
      </c>
      <c r="AF42" s="13">
        <f>VLOOKUP(A:A,[4]TDSheet!$A:$D,4,0)</f>
        <v>2065.0479999999998</v>
      </c>
      <c r="AG42" s="13" t="str">
        <f>VLOOKUP(A:A,[1]TDSheet!$A:$AG,33,0)</f>
        <v>оконч</v>
      </c>
      <c r="AH42" s="13">
        <f t="shared" si="15"/>
        <v>3000</v>
      </c>
      <c r="AI42" s="13">
        <f t="shared" si="16"/>
        <v>2200</v>
      </c>
      <c r="AJ42" s="13">
        <f t="shared" si="17"/>
        <v>2900</v>
      </c>
      <c r="AK42" s="13"/>
      <c r="AL42" s="13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254.279</v>
      </c>
      <c r="D43" s="8">
        <v>1632.905</v>
      </c>
      <c r="E43" s="8">
        <v>407.274</v>
      </c>
      <c r="F43" s="8">
        <v>183.87100000000001</v>
      </c>
      <c r="G43" s="1" t="str">
        <f>VLOOKUP(A:A,[1]TDSheet!$A:$G,7,0)</f>
        <v>н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407.26100000000002</v>
      </c>
      <c r="K43" s="13">
        <f t="shared" si="11"/>
        <v>1.2999999999976808E-2</v>
      </c>
      <c r="L43" s="13">
        <f>VLOOKUP(A:A,[1]TDSheet!$A:$M,13,0)</f>
        <v>0</v>
      </c>
      <c r="M43" s="13">
        <f>VLOOKUP(A:A,[1]TDSheet!$A:$N,14,0)</f>
        <v>40</v>
      </c>
      <c r="N43" s="13">
        <f>VLOOKUP(A:A,[1]TDSheet!$A:$O,15,0)</f>
        <v>0</v>
      </c>
      <c r="O43" s="13">
        <f>VLOOKUP(A:A,[1]TDSheet!$A:$P,16,0)</f>
        <v>70</v>
      </c>
      <c r="P43" s="13">
        <f>VLOOKUP(A:A,[1]TDSheet!$A:$W,23,0)</f>
        <v>0</v>
      </c>
      <c r="Q43" s="13">
        <f>VLOOKUP(A:A,[3]TDSheet!$A:$C,3,0)</f>
        <v>88</v>
      </c>
      <c r="R43" s="13"/>
      <c r="S43" s="13"/>
      <c r="T43" s="13"/>
      <c r="U43" s="15">
        <v>150</v>
      </c>
      <c r="V43" s="13">
        <f t="shared" si="12"/>
        <v>81.454800000000006</v>
      </c>
      <c r="W43" s="15">
        <v>150</v>
      </c>
      <c r="X43" s="16">
        <f t="shared" si="13"/>
        <v>7.2908042251653669</v>
      </c>
      <c r="Y43" s="13">
        <f t="shared" si="14"/>
        <v>2.2573378118907663</v>
      </c>
      <c r="Z43" s="13"/>
      <c r="AA43" s="13"/>
      <c r="AB43" s="13"/>
      <c r="AC43" s="13">
        <f>VLOOKUP(A:A,[1]TDSheet!$A:$AC,29,0)</f>
        <v>0</v>
      </c>
      <c r="AD43" s="13">
        <f>VLOOKUP(A:A,[1]TDSheet!$A:$AD,30,0)</f>
        <v>93.029399999999995</v>
      </c>
      <c r="AE43" s="13">
        <f>VLOOKUP(A:A,[1]TDSheet!$A:$AE,31,0)</f>
        <v>68.263800000000003</v>
      </c>
      <c r="AF43" s="13">
        <f>VLOOKUP(A:A,[4]TDSheet!$A:$D,4,0)</f>
        <v>165.01400000000001</v>
      </c>
      <c r="AG43" s="13">
        <f>VLOOKUP(A:A,[1]TDSheet!$A:$AG,33,0)</f>
        <v>0</v>
      </c>
      <c r="AH43" s="13">
        <f t="shared" si="15"/>
        <v>150</v>
      </c>
      <c r="AI43" s="13">
        <f t="shared" si="16"/>
        <v>150</v>
      </c>
      <c r="AJ43" s="13">
        <f t="shared" si="17"/>
        <v>88</v>
      </c>
      <c r="AK43" s="13"/>
      <c r="AL43" s="13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21.103999999999999</v>
      </c>
      <c r="D44" s="8">
        <v>150.39599999999999</v>
      </c>
      <c r="E44" s="8">
        <v>43.984999999999999</v>
      </c>
      <c r="F44" s="8">
        <v>31.593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133.86799999999999</v>
      </c>
      <c r="K44" s="13">
        <f t="shared" si="11"/>
        <v>-89.882999999999996</v>
      </c>
      <c r="L44" s="13">
        <f>VLOOKUP(A:A,[1]TDSheet!$A:$M,13,0)</f>
        <v>20</v>
      </c>
      <c r="M44" s="13">
        <f>VLOOKUP(A:A,[1]TDSheet!$A:$N,14,0)</f>
        <v>20</v>
      </c>
      <c r="N44" s="13">
        <f>VLOOKUP(A:A,[1]TDSheet!$A:$O,15,0)</f>
        <v>0</v>
      </c>
      <c r="O44" s="13">
        <f>VLOOKUP(A:A,[1]TDSheet!$A:$P,16,0)</f>
        <v>0</v>
      </c>
      <c r="P44" s="13">
        <f>VLOOKUP(A:A,[1]TDSheet!$A:$W,23,0)</f>
        <v>0</v>
      </c>
      <c r="Q44" s="13">
        <f>VLOOKUP(A:A,[3]TDSheet!$A:$C,3,0)</f>
        <v>0</v>
      </c>
      <c r="R44" s="13"/>
      <c r="S44" s="13"/>
      <c r="T44" s="13"/>
      <c r="U44" s="15"/>
      <c r="V44" s="13">
        <f t="shared" si="12"/>
        <v>8.7970000000000006</v>
      </c>
      <c r="W44" s="15">
        <v>10</v>
      </c>
      <c r="X44" s="16">
        <f t="shared" si="13"/>
        <v>9.2750937819711261</v>
      </c>
      <c r="Y44" s="13">
        <f t="shared" si="14"/>
        <v>3.5913379561214049</v>
      </c>
      <c r="Z44" s="13"/>
      <c r="AA44" s="13"/>
      <c r="AB44" s="13"/>
      <c r="AC44" s="13">
        <f>VLOOKUP(A:A,[1]TDSheet!$A:$AC,29,0)</f>
        <v>0</v>
      </c>
      <c r="AD44" s="13">
        <f>VLOOKUP(A:A,[1]TDSheet!$A:$AD,30,0)</f>
        <v>10.900600000000001</v>
      </c>
      <c r="AE44" s="13">
        <f>VLOOKUP(A:A,[1]TDSheet!$A:$AE,31,0)</f>
        <v>14.6934</v>
      </c>
      <c r="AF44" s="13">
        <f>VLOOKUP(A:A,[4]TDSheet!$A:$D,4,0)</f>
        <v>25.577999999999999</v>
      </c>
      <c r="AG44" s="13">
        <f>VLOOKUP(A:A,[1]TDSheet!$A:$AG,33,0)</f>
        <v>0</v>
      </c>
      <c r="AH44" s="13">
        <f t="shared" si="15"/>
        <v>0</v>
      </c>
      <c r="AI44" s="13">
        <f t="shared" si="16"/>
        <v>10</v>
      </c>
      <c r="AJ44" s="13">
        <f t="shared" si="17"/>
        <v>0</v>
      </c>
      <c r="AK44" s="13"/>
      <c r="AL44" s="13"/>
    </row>
    <row r="45" spans="1:38" s="1" customFormat="1" ht="21.95" customHeight="1" outlineLevel="1" x14ac:dyDescent="0.2">
      <c r="A45" s="7" t="s">
        <v>49</v>
      </c>
      <c r="B45" s="7" t="s">
        <v>9</v>
      </c>
      <c r="C45" s="8">
        <v>1.9239999999999999</v>
      </c>
      <c r="D45" s="8"/>
      <c r="E45" s="8">
        <v>1.1519999999999999</v>
      </c>
      <c r="F45" s="8">
        <v>0.76600000000000001</v>
      </c>
      <c r="G45" s="1" t="e">
        <f>VLOOKUP(A:A,[1]TDSheet!$A:$G,7,0)</f>
        <v>#N/A</v>
      </c>
      <c r="H45" s="1">
        <f>VLOOKUP(A:A,[1]TDSheet!$A:$H,8,0)</f>
        <v>0</v>
      </c>
      <c r="I45" s="1" t="e">
        <f>VLOOKUP(A:A,[1]TDSheet!$A:$I,9,0)</f>
        <v>#N/A</v>
      </c>
      <c r="J45" s="13">
        <f>VLOOKUP(A:A,[2]TDSheet!$A:$F,6,0)</f>
        <v>1.3</v>
      </c>
      <c r="K45" s="13">
        <f t="shared" si="11"/>
        <v>-0.14800000000000013</v>
      </c>
      <c r="L45" s="13">
        <f>VLOOKUP(A:A,[1]TDSheet!$A:$M,13,0)</f>
        <v>0</v>
      </c>
      <c r="M45" s="13">
        <f>VLOOKUP(A:A,[1]TDSheet!$A:$N,14,0)</f>
        <v>0</v>
      </c>
      <c r="N45" s="13">
        <f>VLOOKUP(A:A,[1]TDSheet!$A:$O,15,0)</f>
        <v>0</v>
      </c>
      <c r="O45" s="13">
        <f>VLOOKUP(A:A,[1]TDSheet!$A:$P,16,0)</f>
        <v>0</v>
      </c>
      <c r="P45" s="13">
        <f>VLOOKUP(A:A,[1]TDSheet!$A:$W,23,0)</f>
        <v>0</v>
      </c>
      <c r="Q45" s="13">
        <v>0</v>
      </c>
      <c r="R45" s="13"/>
      <c r="S45" s="13"/>
      <c r="T45" s="13"/>
      <c r="U45" s="15"/>
      <c r="V45" s="13">
        <f t="shared" si="12"/>
        <v>0.23039999999999999</v>
      </c>
      <c r="W45" s="15"/>
      <c r="X45" s="16">
        <f t="shared" si="13"/>
        <v>3.3246527777777781</v>
      </c>
      <c r="Y45" s="13">
        <f t="shared" si="14"/>
        <v>3.3246527777777781</v>
      </c>
      <c r="Z45" s="13"/>
      <c r="AA45" s="13"/>
      <c r="AB45" s="13"/>
      <c r="AC45" s="13">
        <f>VLOOKUP(A:A,[1]TDSheet!$A:$AC,29,0)</f>
        <v>0</v>
      </c>
      <c r="AD45" s="13">
        <f>VLOOKUP(A:A,[1]TDSheet!$A:$AD,30,0)</f>
        <v>7.4399999999999994E-2</v>
      </c>
      <c r="AE45" s="13">
        <f>VLOOKUP(A:A,[1]TDSheet!$A:$AE,31,0)</f>
        <v>0.153</v>
      </c>
      <c r="AF45" s="13">
        <v>0</v>
      </c>
      <c r="AG45" s="13" t="e">
        <f>VLOOKUP(A:A,[1]TDSheet!$A:$AG,33,0)</f>
        <v>#N/A</v>
      </c>
      <c r="AH45" s="13">
        <f t="shared" si="15"/>
        <v>0</v>
      </c>
      <c r="AI45" s="13">
        <f t="shared" si="16"/>
        <v>0</v>
      </c>
      <c r="AJ45" s="13">
        <f t="shared" si="17"/>
        <v>0</v>
      </c>
      <c r="AK45" s="13"/>
      <c r="AL45" s="13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189.23</v>
      </c>
      <c r="D46" s="8">
        <v>1445.076</v>
      </c>
      <c r="E46" s="8">
        <v>510.37200000000001</v>
      </c>
      <c r="F46" s="8">
        <v>2.3319999999999999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715.34799999999996</v>
      </c>
      <c r="K46" s="13">
        <f t="shared" si="11"/>
        <v>-204.97599999999994</v>
      </c>
      <c r="L46" s="13">
        <f>VLOOKUP(A:A,[1]TDSheet!$A:$M,13,0)</f>
        <v>100</v>
      </c>
      <c r="M46" s="13">
        <f>VLOOKUP(A:A,[1]TDSheet!$A:$N,14,0)</f>
        <v>100</v>
      </c>
      <c r="N46" s="13">
        <f>VLOOKUP(A:A,[1]TDSheet!$A:$O,15,0)</f>
        <v>50</v>
      </c>
      <c r="O46" s="13">
        <f>VLOOKUP(A:A,[1]TDSheet!$A:$P,16,0)</f>
        <v>100</v>
      </c>
      <c r="P46" s="13">
        <f>VLOOKUP(A:A,[1]TDSheet!$A:$W,23,0)</f>
        <v>150</v>
      </c>
      <c r="Q46" s="13">
        <f>VLOOKUP(A:A,[3]TDSheet!$A:$C,3,0)</f>
        <v>95</v>
      </c>
      <c r="R46" s="13"/>
      <c r="S46" s="13"/>
      <c r="T46" s="13"/>
      <c r="U46" s="15">
        <v>150</v>
      </c>
      <c r="V46" s="13">
        <f t="shared" si="12"/>
        <v>102.0744</v>
      </c>
      <c r="W46" s="15">
        <v>150</v>
      </c>
      <c r="X46" s="16">
        <f t="shared" si="13"/>
        <v>7.8602666290470484</v>
      </c>
      <c r="Y46" s="13">
        <f t="shared" si="14"/>
        <v>2.2846080897854896E-2</v>
      </c>
      <c r="Z46" s="13"/>
      <c r="AA46" s="13"/>
      <c r="AB46" s="13"/>
      <c r="AC46" s="13">
        <f>VLOOKUP(A:A,[1]TDSheet!$A:$AC,29,0)</f>
        <v>0</v>
      </c>
      <c r="AD46" s="13">
        <f>VLOOKUP(A:A,[1]TDSheet!$A:$AD,30,0)</f>
        <v>111.41120000000001</v>
      </c>
      <c r="AE46" s="13">
        <f>VLOOKUP(A:A,[1]TDSheet!$A:$AE,31,0)</f>
        <v>101.3884</v>
      </c>
      <c r="AF46" s="13">
        <f>VLOOKUP(A:A,[4]TDSheet!$A:$D,4,0)</f>
        <v>75.944000000000003</v>
      </c>
      <c r="AG46" s="13">
        <f>VLOOKUP(A:A,[1]TDSheet!$A:$AG,33,0)</f>
        <v>0</v>
      </c>
      <c r="AH46" s="13">
        <f t="shared" si="15"/>
        <v>150</v>
      </c>
      <c r="AI46" s="13">
        <f t="shared" si="16"/>
        <v>150</v>
      </c>
      <c r="AJ46" s="13">
        <f t="shared" si="17"/>
        <v>95</v>
      </c>
      <c r="AK46" s="13"/>
      <c r="AL46" s="13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2647.6819999999998</v>
      </c>
      <c r="D47" s="8">
        <v>10951.763000000001</v>
      </c>
      <c r="E47" s="8">
        <v>6334.7870000000003</v>
      </c>
      <c r="F47" s="8">
        <v>2586.9029999999998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6185.2470000000003</v>
      </c>
      <c r="K47" s="13">
        <f t="shared" si="11"/>
        <v>149.53999999999996</v>
      </c>
      <c r="L47" s="13">
        <f>VLOOKUP(A:A,[1]TDSheet!$A:$M,13,0)</f>
        <v>1400</v>
      </c>
      <c r="M47" s="13">
        <f>VLOOKUP(A:A,[1]TDSheet!$A:$N,14,0)</f>
        <v>1000</v>
      </c>
      <c r="N47" s="13">
        <f>VLOOKUP(A:A,[1]TDSheet!$A:$O,15,0)</f>
        <v>700</v>
      </c>
      <c r="O47" s="13">
        <f>VLOOKUP(A:A,[1]TDSheet!$A:$P,16,0)</f>
        <v>1300</v>
      </c>
      <c r="P47" s="13">
        <f>VLOOKUP(A:A,[1]TDSheet!$A:$W,23,0)</f>
        <v>0</v>
      </c>
      <c r="Q47" s="13">
        <f>VLOOKUP(A:A,[3]TDSheet!$A:$C,3,0)</f>
        <v>2300</v>
      </c>
      <c r="R47" s="13"/>
      <c r="S47" s="13"/>
      <c r="T47" s="13"/>
      <c r="U47" s="15">
        <v>1600</v>
      </c>
      <c r="V47" s="13">
        <f t="shared" si="12"/>
        <v>1266.9574</v>
      </c>
      <c r="W47" s="15">
        <v>1600</v>
      </c>
      <c r="X47" s="16">
        <f t="shared" si="13"/>
        <v>8.0404463480776869</v>
      </c>
      <c r="Y47" s="13">
        <f t="shared" si="14"/>
        <v>2.0418231899509802</v>
      </c>
      <c r="Z47" s="13"/>
      <c r="AA47" s="13"/>
      <c r="AB47" s="13"/>
      <c r="AC47" s="13">
        <f>VLOOKUP(A:A,[1]TDSheet!$A:$AC,29,0)</f>
        <v>0</v>
      </c>
      <c r="AD47" s="13">
        <f>VLOOKUP(A:A,[1]TDSheet!$A:$AD,30,0)</f>
        <v>769.84660000000008</v>
      </c>
      <c r="AE47" s="13">
        <f>VLOOKUP(A:A,[1]TDSheet!$A:$AE,31,0)</f>
        <v>729.55600000000004</v>
      </c>
      <c r="AF47" s="13">
        <f>VLOOKUP(A:A,[4]TDSheet!$A:$D,4,0)</f>
        <v>1662.9390000000001</v>
      </c>
      <c r="AG47" s="13" t="str">
        <f>VLOOKUP(A:A,[1]TDSheet!$A:$AG,33,0)</f>
        <v>аксент</v>
      </c>
      <c r="AH47" s="13">
        <f t="shared" si="15"/>
        <v>1600</v>
      </c>
      <c r="AI47" s="13">
        <f t="shared" si="16"/>
        <v>1600</v>
      </c>
      <c r="AJ47" s="13">
        <f t="shared" si="17"/>
        <v>2300</v>
      </c>
      <c r="AK47" s="13"/>
      <c r="AL47" s="13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937.00300000000004</v>
      </c>
      <c r="D48" s="8">
        <v>24132.079000000002</v>
      </c>
      <c r="E48" s="8">
        <v>4785.1030000000001</v>
      </c>
      <c r="F48" s="8">
        <v>1364.0809999999999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5365.4139999999998</v>
      </c>
      <c r="K48" s="13">
        <f t="shared" si="11"/>
        <v>-580.31099999999969</v>
      </c>
      <c r="L48" s="13">
        <f>VLOOKUP(A:A,[1]TDSheet!$A:$M,13,0)</f>
        <v>1100</v>
      </c>
      <c r="M48" s="13">
        <f>VLOOKUP(A:A,[1]TDSheet!$A:$N,14,0)</f>
        <v>1300</v>
      </c>
      <c r="N48" s="13">
        <f>VLOOKUP(A:A,[1]TDSheet!$A:$O,15,0)</f>
        <v>0</v>
      </c>
      <c r="O48" s="13">
        <f>VLOOKUP(A:A,[1]TDSheet!$A:$P,16,0)</f>
        <v>500</v>
      </c>
      <c r="P48" s="13">
        <f>VLOOKUP(A:A,[1]TDSheet!$A:$W,23,0)</f>
        <v>200</v>
      </c>
      <c r="Q48" s="13">
        <f>VLOOKUP(A:A,[3]TDSheet!$A:$C,3,0)</f>
        <v>1800</v>
      </c>
      <c r="R48" s="13"/>
      <c r="S48" s="13"/>
      <c r="T48" s="13"/>
      <c r="U48" s="15">
        <v>1500</v>
      </c>
      <c r="V48" s="13">
        <f t="shared" si="12"/>
        <v>957.02060000000006</v>
      </c>
      <c r="W48" s="15">
        <v>1100</v>
      </c>
      <c r="X48" s="16">
        <f t="shared" si="13"/>
        <v>7.3813259610085717</v>
      </c>
      <c r="Y48" s="13">
        <f t="shared" si="14"/>
        <v>1.4253413144920808</v>
      </c>
      <c r="Z48" s="13"/>
      <c r="AA48" s="13"/>
      <c r="AB48" s="13"/>
      <c r="AC48" s="13">
        <f>VLOOKUP(A:A,[1]TDSheet!$A:$AC,29,0)</f>
        <v>0</v>
      </c>
      <c r="AD48" s="13">
        <f>VLOOKUP(A:A,[1]TDSheet!$A:$AD,30,0)</f>
        <v>1110.6834000000001</v>
      </c>
      <c r="AE48" s="13">
        <f>VLOOKUP(A:A,[1]TDSheet!$A:$AE,31,0)</f>
        <v>1123.1312</v>
      </c>
      <c r="AF48" s="13">
        <f>VLOOKUP(A:A,[4]TDSheet!$A:$D,4,0)</f>
        <v>1158.1769999999999</v>
      </c>
      <c r="AG48" s="13" t="str">
        <f>VLOOKUP(A:A,[1]TDSheet!$A:$AG,33,0)</f>
        <v>оконч</v>
      </c>
      <c r="AH48" s="13">
        <f t="shared" si="15"/>
        <v>1500</v>
      </c>
      <c r="AI48" s="13">
        <f t="shared" si="16"/>
        <v>1100</v>
      </c>
      <c r="AJ48" s="13">
        <f t="shared" si="17"/>
        <v>1800</v>
      </c>
      <c r="AK48" s="13"/>
      <c r="AL48" s="13"/>
    </row>
    <row r="49" spans="1:38" s="1" customFormat="1" ht="11.1" customHeight="1" outlineLevel="1" x14ac:dyDescent="0.2">
      <c r="A49" s="7" t="s">
        <v>53</v>
      </c>
      <c r="B49" s="7" t="s">
        <v>9</v>
      </c>
      <c r="C49" s="8">
        <v>165.114</v>
      </c>
      <c r="D49" s="8">
        <v>842.76400000000001</v>
      </c>
      <c r="E49" s="8">
        <v>253.09100000000001</v>
      </c>
      <c r="F49" s="8">
        <v>23.957999999999998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422.904</v>
      </c>
      <c r="K49" s="13">
        <f t="shared" si="11"/>
        <v>-169.81299999999999</v>
      </c>
      <c r="L49" s="13">
        <f>VLOOKUP(A:A,[1]TDSheet!$A:$M,13,0)</f>
        <v>0</v>
      </c>
      <c r="M49" s="13">
        <f>VLOOKUP(A:A,[1]TDSheet!$A:$N,14,0)</f>
        <v>0</v>
      </c>
      <c r="N49" s="13">
        <f>VLOOKUP(A:A,[1]TDSheet!$A:$O,15,0)</f>
        <v>50</v>
      </c>
      <c r="O49" s="13">
        <f>VLOOKUP(A:A,[1]TDSheet!$A:$P,16,0)</f>
        <v>50</v>
      </c>
      <c r="P49" s="13">
        <f>VLOOKUP(A:A,[1]TDSheet!$A:$W,23,0)</f>
        <v>0</v>
      </c>
      <c r="Q49" s="13">
        <f>VLOOKUP(A:A,[3]TDSheet!$A:$C,3,0)</f>
        <v>92</v>
      </c>
      <c r="R49" s="13"/>
      <c r="S49" s="13"/>
      <c r="T49" s="13"/>
      <c r="U49" s="15">
        <v>150</v>
      </c>
      <c r="V49" s="13">
        <f t="shared" si="12"/>
        <v>50.618200000000002</v>
      </c>
      <c r="W49" s="15">
        <v>120</v>
      </c>
      <c r="X49" s="16">
        <f t="shared" si="13"/>
        <v>7.7829318308434505</v>
      </c>
      <c r="Y49" s="13">
        <f t="shared" si="14"/>
        <v>0.47330801964510782</v>
      </c>
      <c r="Z49" s="13"/>
      <c r="AA49" s="13"/>
      <c r="AB49" s="13"/>
      <c r="AC49" s="13">
        <f>VLOOKUP(A:A,[1]TDSheet!$A:$AC,29,0)</f>
        <v>0</v>
      </c>
      <c r="AD49" s="13">
        <f>VLOOKUP(A:A,[1]TDSheet!$A:$AD,30,0)</f>
        <v>49.724200000000003</v>
      </c>
      <c r="AE49" s="13">
        <f>VLOOKUP(A:A,[1]TDSheet!$A:$AE,31,0)</f>
        <v>47.399799999999999</v>
      </c>
      <c r="AF49" s="13">
        <f>VLOOKUP(A:A,[4]TDSheet!$A:$D,4,0)</f>
        <v>54.439</v>
      </c>
      <c r="AG49" s="13">
        <f>VLOOKUP(A:A,[1]TDSheet!$A:$AG,33,0)</f>
        <v>0</v>
      </c>
      <c r="AH49" s="13">
        <f t="shared" si="15"/>
        <v>150</v>
      </c>
      <c r="AI49" s="13">
        <f t="shared" si="16"/>
        <v>120</v>
      </c>
      <c r="AJ49" s="13">
        <f t="shared" si="17"/>
        <v>92</v>
      </c>
      <c r="AK49" s="13"/>
      <c r="AL49" s="13"/>
    </row>
    <row r="50" spans="1:38" s="1" customFormat="1" ht="21.95" customHeight="1" outlineLevel="1" x14ac:dyDescent="0.2">
      <c r="A50" s="7" t="s">
        <v>54</v>
      </c>
      <c r="B50" s="7" t="s">
        <v>9</v>
      </c>
      <c r="C50" s="8">
        <v>123.964</v>
      </c>
      <c r="D50" s="8">
        <v>1059.1790000000001</v>
      </c>
      <c r="E50" s="8">
        <v>360.15899999999999</v>
      </c>
      <c r="F50" s="8">
        <v>28.414999999999999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459.86700000000002</v>
      </c>
      <c r="K50" s="13">
        <f t="shared" si="11"/>
        <v>-99.708000000000027</v>
      </c>
      <c r="L50" s="13">
        <f>VLOOKUP(A:A,[1]TDSheet!$A:$M,13,0)</f>
        <v>50</v>
      </c>
      <c r="M50" s="13">
        <f>VLOOKUP(A:A,[1]TDSheet!$A:$N,14,0)</f>
        <v>50</v>
      </c>
      <c r="N50" s="13">
        <f>VLOOKUP(A:A,[1]TDSheet!$A:$O,15,0)</f>
        <v>70</v>
      </c>
      <c r="O50" s="13">
        <f>VLOOKUP(A:A,[1]TDSheet!$A:$P,16,0)</f>
        <v>100</v>
      </c>
      <c r="P50" s="13">
        <f>VLOOKUP(A:A,[1]TDSheet!$A:$W,23,0)</f>
        <v>80</v>
      </c>
      <c r="Q50" s="13">
        <f>VLOOKUP(A:A,[3]TDSheet!$A:$C,3,0)</f>
        <v>70</v>
      </c>
      <c r="R50" s="13"/>
      <c r="S50" s="13"/>
      <c r="T50" s="13"/>
      <c r="U50" s="15">
        <v>120</v>
      </c>
      <c r="V50" s="13">
        <f t="shared" si="12"/>
        <v>72.031800000000004</v>
      </c>
      <c r="W50" s="15">
        <v>100</v>
      </c>
      <c r="X50" s="16">
        <f t="shared" si="13"/>
        <v>8.3076502322585295</v>
      </c>
      <c r="Y50" s="13">
        <f t="shared" si="14"/>
        <v>0.39447854975163743</v>
      </c>
      <c r="Z50" s="13"/>
      <c r="AA50" s="13"/>
      <c r="AB50" s="13"/>
      <c r="AC50" s="13">
        <f>VLOOKUP(A:A,[1]TDSheet!$A:$AC,29,0)</f>
        <v>0</v>
      </c>
      <c r="AD50" s="13">
        <f>VLOOKUP(A:A,[1]TDSheet!$A:$AD,30,0)</f>
        <v>76.057600000000008</v>
      </c>
      <c r="AE50" s="13">
        <f>VLOOKUP(A:A,[1]TDSheet!$A:$AE,31,0)</f>
        <v>60.123400000000004</v>
      </c>
      <c r="AF50" s="13">
        <f>VLOOKUP(A:A,[4]TDSheet!$A:$D,4,0)</f>
        <v>63.896999999999998</v>
      </c>
      <c r="AG50" s="13">
        <f>VLOOKUP(A:A,[1]TDSheet!$A:$AG,33,0)</f>
        <v>0</v>
      </c>
      <c r="AH50" s="13">
        <f t="shared" si="15"/>
        <v>120</v>
      </c>
      <c r="AI50" s="13">
        <f t="shared" si="16"/>
        <v>100</v>
      </c>
      <c r="AJ50" s="13">
        <f t="shared" si="17"/>
        <v>70</v>
      </c>
      <c r="AK50" s="13"/>
      <c r="AL50" s="13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50.28</v>
      </c>
      <c r="D51" s="8">
        <v>31.297999999999998</v>
      </c>
      <c r="E51" s="8">
        <v>18.164999999999999</v>
      </c>
      <c r="F51" s="8">
        <v>10.938000000000001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28.835999999999999</v>
      </c>
      <c r="K51" s="13">
        <f t="shared" si="11"/>
        <v>-10.670999999999999</v>
      </c>
      <c r="L51" s="13">
        <f>VLOOKUP(A:A,[1]TDSheet!$A:$M,13,0)</f>
        <v>0</v>
      </c>
      <c r="M51" s="13">
        <f>VLOOKUP(A:A,[1]TDSheet!$A:$N,14,0)</f>
        <v>0</v>
      </c>
      <c r="N51" s="13">
        <f>VLOOKUP(A:A,[1]TDSheet!$A:$O,15,0)</f>
        <v>0</v>
      </c>
      <c r="O51" s="13">
        <f>VLOOKUP(A:A,[1]TDSheet!$A:$P,16,0)</f>
        <v>0</v>
      </c>
      <c r="P51" s="13">
        <f>VLOOKUP(A:A,[1]TDSheet!$A:$W,23,0)</f>
        <v>0</v>
      </c>
      <c r="Q51" s="13">
        <f>VLOOKUP(A:A,[3]TDSheet!$A:$C,3,0)</f>
        <v>2.5</v>
      </c>
      <c r="R51" s="13"/>
      <c r="S51" s="13"/>
      <c r="T51" s="13"/>
      <c r="U51" s="15">
        <v>50</v>
      </c>
      <c r="V51" s="13">
        <f t="shared" si="12"/>
        <v>3.633</v>
      </c>
      <c r="W51" s="15"/>
      <c r="X51" s="16">
        <f t="shared" si="13"/>
        <v>16.773465455546383</v>
      </c>
      <c r="Y51" s="13">
        <f t="shared" si="14"/>
        <v>3.0107349298100745</v>
      </c>
      <c r="Z51" s="13"/>
      <c r="AA51" s="13"/>
      <c r="AB51" s="13"/>
      <c r="AC51" s="13">
        <f>VLOOKUP(A:A,[1]TDSheet!$A:$AC,29,0)</f>
        <v>0</v>
      </c>
      <c r="AD51" s="13">
        <f>VLOOKUP(A:A,[1]TDSheet!$A:$AD,30,0)</f>
        <v>4.7555999999999994</v>
      </c>
      <c r="AE51" s="13">
        <f>VLOOKUP(A:A,[1]TDSheet!$A:$AE,31,0)</f>
        <v>4.1360000000000001</v>
      </c>
      <c r="AF51" s="13">
        <f>VLOOKUP(A:A,[4]TDSheet!$A:$D,4,0)</f>
        <v>1.772</v>
      </c>
      <c r="AG51" s="13" t="e">
        <f>VLOOKUP(A:A,[1]TDSheet!$A:$AG,33,0)</f>
        <v>#N/A</v>
      </c>
      <c r="AH51" s="13">
        <f t="shared" si="15"/>
        <v>50</v>
      </c>
      <c r="AI51" s="13">
        <f t="shared" si="16"/>
        <v>0</v>
      </c>
      <c r="AJ51" s="13">
        <f t="shared" si="17"/>
        <v>2.5</v>
      </c>
      <c r="AK51" s="13"/>
      <c r="AL51" s="13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235.721</v>
      </c>
      <c r="D52" s="8">
        <v>540.52099999999996</v>
      </c>
      <c r="E52" s="8">
        <v>530.05799999999999</v>
      </c>
      <c r="F52" s="8">
        <v>233.27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790.15700000000004</v>
      </c>
      <c r="K52" s="13">
        <f t="shared" si="11"/>
        <v>-260.09900000000005</v>
      </c>
      <c r="L52" s="13">
        <f>VLOOKUP(A:A,[1]TDSheet!$A:$M,13,0)</f>
        <v>100</v>
      </c>
      <c r="M52" s="13">
        <f>VLOOKUP(A:A,[1]TDSheet!$A:$N,14,0)</f>
        <v>100</v>
      </c>
      <c r="N52" s="13">
        <f>VLOOKUP(A:A,[1]TDSheet!$A:$O,15,0)</f>
        <v>100</v>
      </c>
      <c r="O52" s="13">
        <f>VLOOKUP(A:A,[1]TDSheet!$A:$P,16,0)</f>
        <v>100</v>
      </c>
      <c r="P52" s="13">
        <f>VLOOKUP(A:A,[1]TDSheet!$A:$W,23,0)</f>
        <v>0</v>
      </c>
      <c r="Q52" s="13">
        <f>VLOOKUP(A:A,[3]TDSheet!$A:$C,3,0)</f>
        <v>108</v>
      </c>
      <c r="R52" s="13"/>
      <c r="S52" s="13"/>
      <c r="T52" s="13"/>
      <c r="U52" s="15">
        <v>150</v>
      </c>
      <c r="V52" s="13">
        <f t="shared" si="12"/>
        <v>106.0116</v>
      </c>
      <c r="W52" s="15">
        <v>150</v>
      </c>
      <c r="X52" s="16">
        <f t="shared" si="13"/>
        <v>8.8034705635987009</v>
      </c>
      <c r="Y52" s="13">
        <f t="shared" si="14"/>
        <v>2.2004195767255661</v>
      </c>
      <c r="Z52" s="13"/>
      <c r="AA52" s="13"/>
      <c r="AB52" s="13"/>
      <c r="AC52" s="13">
        <f>VLOOKUP(A:A,[1]TDSheet!$A:$AC,29,0)</f>
        <v>0</v>
      </c>
      <c r="AD52" s="13">
        <f>VLOOKUP(A:A,[1]TDSheet!$A:$AD,30,0)</f>
        <v>122.473</v>
      </c>
      <c r="AE52" s="13">
        <f>VLOOKUP(A:A,[1]TDSheet!$A:$AE,31,0)</f>
        <v>108.39919999999999</v>
      </c>
      <c r="AF52" s="13">
        <f>VLOOKUP(A:A,[4]TDSheet!$A:$D,4,0)</f>
        <v>177.82400000000001</v>
      </c>
      <c r="AG52" s="13">
        <f>VLOOKUP(A:A,[1]TDSheet!$A:$AG,33,0)</f>
        <v>0</v>
      </c>
      <c r="AH52" s="13">
        <f t="shared" si="15"/>
        <v>150</v>
      </c>
      <c r="AI52" s="13">
        <f t="shared" si="16"/>
        <v>150</v>
      </c>
      <c r="AJ52" s="13">
        <f t="shared" si="17"/>
        <v>108</v>
      </c>
      <c r="AK52" s="13"/>
      <c r="AL52" s="13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77.628</v>
      </c>
      <c r="D53" s="8">
        <v>24.2</v>
      </c>
      <c r="E53" s="8">
        <v>30.795999999999999</v>
      </c>
      <c r="F53" s="8">
        <v>19.93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42.258000000000003</v>
      </c>
      <c r="K53" s="13">
        <f t="shared" si="11"/>
        <v>-11.462000000000003</v>
      </c>
      <c r="L53" s="13">
        <f>VLOOKUP(A:A,[1]TDSheet!$A:$M,13,0)</f>
        <v>0</v>
      </c>
      <c r="M53" s="13">
        <f>VLOOKUP(A:A,[1]TDSheet!$A:$N,14,0)</f>
        <v>0</v>
      </c>
      <c r="N53" s="13">
        <f>VLOOKUP(A:A,[1]TDSheet!$A:$O,15,0)</f>
        <v>0</v>
      </c>
      <c r="O53" s="13">
        <f>VLOOKUP(A:A,[1]TDSheet!$A:$P,16,0)</f>
        <v>0</v>
      </c>
      <c r="P53" s="13">
        <f>VLOOKUP(A:A,[1]TDSheet!$A:$W,23,0)</f>
        <v>10</v>
      </c>
      <c r="Q53" s="13">
        <f>VLOOKUP(A:A,[3]TDSheet!$A:$C,3,0)</f>
        <v>107</v>
      </c>
      <c r="R53" s="13"/>
      <c r="S53" s="13"/>
      <c r="T53" s="13"/>
      <c r="U53" s="15">
        <v>20</v>
      </c>
      <c r="V53" s="13">
        <f t="shared" si="12"/>
        <v>6.1592000000000002</v>
      </c>
      <c r="W53" s="15"/>
      <c r="X53" s="16">
        <f t="shared" si="13"/>
        <v>8.1065722821145592</v>
      </c>
      <c r="Y53" s="13">
        <f t="shared" si="14"/>
        <v>3.2358098454344719</v>
      </c>
      <c r="Z53" s="13"/>
      <c r="AA53" s="13"/>
      <c r="AB53" s="13"/>
      <c r="AC53" s="13">
        <f>VLOOKUP(A:A,[1]TDSheet!$A:$AC,29,0)</f>
        <v>0</v>
      </c>
      <c r="AD53" s="13">
        <f>VLOOKUP(A:A,[1]TDSheet!$A:$AD,30,0)</f>
        <v>6.5388000000000002</v>
      </c>
      <c r="AE53" s="13">
        <f>VLOOKUP(A:A,[1]TDSheet!$A:$AE,31,0)</f>
        <v>5.6554000000000002</v>
      </c>
      <c r="AF53" s="13">
        <f>VLOOKUP(A:A,[4]TDSheet!$A:$D,4,0)</f>
        <v>1.42</v>
      </c>
      <c r="AG53" s="13" t="str">
        <f>VLOOKUP(A:A,[1]TDSheet!$A:$AG,33,0)</f>
        <v>???</v>
      </c>
      <c r="AH53" s="13">
        <f t="shared" si="15"/>
        <v>20</v>
      </c>
      <c r="AI53" s="13">
        <f t="shared" si="16"/>
        <v>0</v>
      </c>
      <c r="AJ53" s="13">
        <f t="shared" si="17"/>
        <v>107</v>
      </c>
      <c r="AK53" s="13"/>
      <c r="AL53" s="13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8.8249999999999993</v>
      </c>
      <c r="D54" s="8"/>
      <c r="E54" s="8">
        <v>5.0149999999999997</v>
      </c>
      <c r="F54" s="8">
        <v>3.58</v>
      </c>
      <c r="G54" s="1" t="e">
        <f>VLOOKUP(A:A,[1]TDSheet!$A:$G,7,0)</f>
        <v>#N/A</v>
      </c>
      <c r="H54" s="1">
        <f>VLOOKUP(A:A,[1]TDSheet!$A:$H,8,0)</f>
        <v>0</v>
      </c>
      <c r="I54" s="1" t="e">
        <f>VLOOKUP(A:A,[1]TDSheet!$A:$I,9,0)</f>
        <v>#N/A</v>
      </c>
      <c r="J54" s="13">
        <f>VLOOKUP(A:A,[2]TDSheet!$A:$F,6,0)</f>
        <v>5.9</v>
      </c>
      <c r="K54" s="13">
        <f t="shared" si="11"/>
        <v>-0.88500000000000068</v>
      </c>
      <c r="L54" s="13">
        <f>VLOOKUP(A:A,[1]TDSheet!$A:$M,13,0)</f>
        <v>0</v>
      </c>
      <c r="M54" s="13">
        <f>VLOOKUP(A:A,[1]TDSheet!$A:$N,14,0)</f>
        <v>0</v>
      </c>
      <c r="N54" s="13">
        <f>VLOOKUP(A:A,[1]TDSheet!$A:$O,15,0)</f>
        <v>0</v>
      </c>
      <c r="O54" s="13">
        <f>VLOOKUP(A:A,[1]TDSheet!$A:$P,16,0)</f>
        <v>0</v>
      </c>
      <c r="P54" s="13">
        <f>VLOOKUP(A:A,[1]TDSheet!$A:$W,23,0)</f>
        <v>0</v>
      </c>
      <c r="Q54" s="13">
        <v>0</v>
      </c>
      <c r="R54" s="13"/>
      <c r="S54" s="13"/>
      <c r="T54" s="13"/>
      <c r="U54" s="15"/>
      <c r="V54" s="13">
        <f t="shared" si="12"/>
        <v>1.0029999999999999</v>
      </c>
      <c r="W54" s="15"/>
      <c r="X54" s="16">
        <f t="shared" si="13"/>
        <v>3.5692921236291131</v>
      </c>
      <c r="Y54" s="13">
        <f t="shared" si="14"/>
        <v>3.5692921236291131</v>
      </c>
      <c r="Z54" s="13"/>
      <c r="AA54" s="13"/>
      <c r="AB54" s="13"/>
      <c r="AC54" s="13">
        <f>VLOOKUP(A:A,[1]TDSheet!$A:$AC,29,0)</f>
        <v>0</v>
      </c>
      <c r="AD54" s="13">
        <f>VLOOKUP(A:A,[1]TDSheet!$A:$AD,30,0)</f>
        <v>1.5748</v>
      </c>
      <c r="AE54" s="13">
        <f>VLOOKUP(A:A,[1]TDSheet!$A:$AE,31,0)</f>
        <v>0.55479999999999996</v>
      </c>
      <c r="AF54" s="13">
        <v>0</v>
      </c>
      <c r="AG54" s="13" t="e">
        <f>VLOOKUP(A:A,[1]TDSheet!$A:$AG,33,0)</f>
        <v>#N/A</v>
      </c>
      <c r="AH54" s="13">
        <f t="shared" si="15"/>
        <v>0</v>
      </c>
      <c r="AI54" s="13">
        <f t="shared" si="16"/>
        <v>0</v>
      </c>
      <c r="AJ54" s="13">
        <f t="shared" si="17"/>
        <v>0</v>
      </c>
      <c r="AK54" s="13"/>
      <c r="AL54" s="13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51.399000000000001</v>
      </c>
      <c r="D55" s="8">
        <v>285.214</v>
      </c>
      <c r="E55" s="8">
        <v>115.443</v>
      </c>
      <c r="F55" s="8">
        <v>48.698999999999998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164.71</v>
      </c>
      <c r="K55" s="13">
        <f t="shared" si="11"/>
        <v>-49.26700000000001</v>
      </c>
      <c r="L55" s="13">
        <f>VLOOKUP(A:A,[1]TDSheet!$A:$M,13,0)</f>
        <v>80</v>
      </c>
      <c r="M55" s="13">
        <f>VLOOKUP(A:A,[1]TDSheet!$A:$N,14,0)</f>
        <v>60</v>
      </c>
      <c r="N55" s="13">
        <f>VLOOKUP(A:A,[1]TDSheet!$A:$O,15,0)</f>
        <v>0</v>
      </c>
      <c r="O55" s="13">
        <f>VLOOKUP(A:A,[1]TDSheet!$A:$P,16,0)</f>
        <v>0</v>
      </c>
      <c r="P55" s="13">
        <f>VLOOKUP(A:A,[1]TDSheet!$A:$W,23,0)</f>
        <v>0</v>
      </c>
      <c r="Q55" s="13">
        <f>VLOOKUP(A:A,[3]TDSheet!$A:$C,3,0)</f>
        <v>100</v>
      </c>
      <c r="R55" s="13"/>
      <c r="S55" s="13"/>
      <c r="T55" s="13"/>
      <c r="U55" s="15"/>
      <c r="V55" s="13">
        <f t="shared" si="12"/>
        <v>23.0886</v>
      </c>
      <c r="W55" s="15"/>
      <c r="X55" s="16">
        <f t="shared" si="13"/>
        <v>8.1728212191297871</v>
      </c>
      <c r="Y55" s="13">
        <f t="shared" si="14"/>
        <v>2.1092227332969515</v>
      </c>
      <c r="Z55" s="13"/>
      <c r="AA55" s="13"/>
      <c r="AB55" s="13"/>
      <c r="AC55" s="13">
        <f>VLOOKUP(A:A,[1]TDSheet!$A:$AC,29,0)</f>
        <v>0</v>
      </c>
      <c r="AD55" s="13">
        <f>VLOOKUP(A:A,[1]TDSheet!$A:$AD,30,0)</f>
        <v>29.369999999999997</v>
      </c>
      <c r="AE55" s="13">
        <f>VLOOKUP(A:A,[1]TDSheet!$A:$AE,31,0)</f>
        <v>35.363600000000005</v>
      </c>
      <c r="AF55" s="13">
        <f>VLOOKUP(A:A,[4]TDSheet!$A:$D,4,0)</f>
        <v>32.585000000000001</v>
      </c>
      <c r="AG55" s="13">
        <f>VLOOKUP(A:A,[1]TDSheet!$A:$AG,33,0)</f>
        <v>0</v>
      </c>
      <c r="AH55" s="13">
        <f t="shared" si="15"/>
        <v>0</v>
      </c>
      <c r="AI55" s="13">
        <f t="shared" si="16"/>
        <v>0</v>
      </c>
      <c r="AJ55" s="13">
        <f t="shared" si="17"/>
        <v>100</v>
      </c>
      <c r="AK55" s="13"/>
      <c r="AL55" s="13"/>
    </row>
    <row r="56" spans="1:38" s="1" customFormat="1" ht="11.1" customHeight="1" outlineLevel="1" x14ac:dyDescent="0.2">
      <c r="A56" s="7" t="s">
        <v>60</v>
      </c>
      <c r="B56" s="7" t="s">
        <v>9</v>
      </c>
      <c r="C56" s="8">
        <v>93.962000000000003</v>
      </c>
      <c r="D56" s="8">
        <v>629.11800000000005</v>
      </c>
      <c r="E56" s="8">
        <v>250.25</v>
      </c>
      <c r="F56" s="8">
        <v>53.701000000000001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313.14100000000002</v>
      </c>
      <c r="K56" s="13">
        <f t="shared" si="11"/>
        <v>-62.89100000000002</v>
      </c>
      <c r="L56" s="13">
        <f>VLOOKUP(A:A,[1]TDSheet!$A:$M,13,0)</f>
        <v>0</v>
      </c>
      <c r="M56" s="13">
        <f>VLOOKUP(A:A,[1]TDSheet!$A:$N,14,0)</f>
        <v>30</v>
      </c>
      <c r="N56" s="13">
        <f>VLOOKUP(A:A,[1]TDSheet!$A:$O,15,0)</f>
        <v>70</v>
      </c>
      <c r="O56" s="13">
        <f>VLOOKUP(A:A,[1]TDSheet!$A:$P,16,0)</f>
        <v>70</v>
      </c>
      <c r="P56" s="13">
        <f>VLOOKUP(A:A,[1]TDSheet!$A:$W,23,0)</f>
        <v>0</v>
      </c>
      <c r="Q56" s="13">
        <f>VLOOKUP(A:A,[3]TDSheet!$A:$C,3,0)</f>
        <v>30</v>
      </c>
      <c r="R56" s="13"/>
      <c r="S56" s="13"/>
      <c r="T56" s="13"/>
      <c r="U56" s="15">
        <v>100</v>
      </c>
      <c r="V56" s="13">
        <f t="shared" si="12"/>
        <v>50.05</v>
      </c>
      <c r="W56" s="15">
        <v>70</v>
      </c>
      <c r="X56" s="16">
        <f t="shared" si="13"/>
        <v>7.8661538461538472</v>
      </c>
      <c r="Y56" s="13">
        <f t="shared" si="14"/>
        <v>1.0729470529470531</v>
      </c>
      <c r="Z56" s="13"/>
      <c r="AA56" s="13"/>
      <c r="AB56" s="13"/>
      <c r="AC56" s="13">
        <f>VLOOKUP(A:A,[1]TDSheet!$A:$AC,29,0)</f>
        <v>0</v>
      </c>
      <c r="AD56" s="13">
        <f>VLOOKUP(A:A,[1]TDSheet!$A:$AD,30,0)</f>
        <v>62.796400000000006</v>
      </c>
      <c r="AE56" s="13">
        <f>VLOOKUP(A:A,[1]TDSheet!$A:$AE,31,0)</f>
        <v>41.026600000000002</v>
      </c>
      <c r="AF56" s="13">
        <f>VLOOKUP(A:A,[4]TDSheet!$A:$D,4,0)</f>
        <v>69.924999999999997</v>
      </c>
      <c r="AG56" s="13">
        <f>VLOOKUP(A:A,[1]TDSheet!$A:$AG,33,0)</f>
        <v>0</v>
      </c>
      <c r="AH56" s="13">
        <f t="shared" si="15"/>
        <v>100</v>
      </c>
      <c r="AI56" s="13">
        <f t="shared" si="16"/>
        <v>70</v>
      </c>
      <c r="AJ56" s="13">
        <f t="shared" si="17"/>
        <v>30</v>
      </c>
      <c r="AK56" s="13"/>
      <c r="AL56" s="13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586.42600000000004</v>
      </c>
      <c r="D57" s="8">
        <v>3136.0940000000001</v>
      </c>
      <c r="E57" s="8">
        <v>1516.1610000000001</v>
      </c>
      <c r="F57" s="8">
        <v>95.632000000000005</v>
      </c>
      <c r="G57" s="1">
        <f>VLOOKUP(A:A,[1]TDSheet!$A:$G,7,0)</f>
        <v>0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1566.431</v>
      </c>
      <c r="K57" s="13">
        <f t="shared" si="11"/>
        <v>-50.269999999999982</v>
      </c>
      <c r="L57" s="13">
        <f>VLOOKUP(A:A,[1]TDSheet!$A:$M,13,0)</f>
        <v>400</v>
      </c>
      <c r="M57" s="13">
        <f>VLOOKUP(A:A,[1]TDSheet!$A:$N,14,0)</f>
        <v>400</v>
      </c>
      <c r="N57" s="13">
        <f>VLOOKUP(A:A,[1]TDSheet!$A:$O,15,0)</f>
        <v>350</v>
      </c>
      <c r="O57" s="13">
        <f>VLOOKUP(A:A,[1]TDSheet!$A:$P,16,0)</f>
        <v>400</v>
      </c>
      <c r="P57" s="13">
        <f>VLOOKUP(A:A,[1]TDSheet!$A:$W,23,0)</f>
        <v>0</v>
      </c>
      <c r="Q57" s="13">
        <f>VLOOKUP(A:A,[3]TDSheet!$A:$C,3,0)</f>
        <v>250</v>
      </c>
      <c r="R57" s="13"/>
      <c r="S57" s="13"/>
      <c r="T57" s="13"/>
      <c r="U57" s="15">
        <v>350</v>
      </c>
      <c r="V57" s="13">
        <f t="shared" si="12"/>
        <v>303.23220000000003</v>
      </c>
      <c r="W57" s="15">
        <v>350</v>
      </c>
      <c r="X57" s="16">
        <f t="shared" si="13"/>
        <v>7.7354317912147845</v>
      </c>
      <c r="Y57" s="13">
        <f t="shared" si="14"/>
        <v>0.31537547793407161</v>
      </c>
      <c r="Z57" s="13"/>
      <c r="AA57" s="13"/>
      <c r="AB57" s="13"/>
      <c r="AC57" s="13">
        <f>VLOOKUP(A:A,[1]TDSheet!$A:$AC,29,0)</f>
        <v>0</v>
      </c>
      <c r="AD57" s="13">
        <f>VLOOKUP(A:A,[1]TDSheet!$A:$AD,30,0)</f>
        <v>277.75920000000002</v>
      </c>
      <c r="AE57" s="13">
        <f>VLOOKUP(A:A,[1]TDSheet!$A:$AE,31,0)</f>
        <v>277.18680000000001</v>
      </c>
      <c r="AF57" s="13">
        <f>VLOOKUP(A:A,[4]TDSheet!$A:$D,4,0)</f>
        <v>393.92899999999997</v>
      </c>
      <c r="AG57" s="13" t="str">
        <f>VLOOKUP(A:A,[1]TDSheet!$A:$AG,33,0)</f>
        <v>аксент</v>
      </c>
      <c r="AH57" s="13">
        <f t="shared" si="15"/>
        <v>350</v>
      </c>
      <c r="AI57" s="13">
        <f t="shared" si="16"/>
        <v>350</v>
      </c>
      <c r="AJ57" s="13">
        <f t="shared" si="17"/>
        <v>250</v>
      </c>
      <c r="AK57" s="13"/>
      <c r="AL57" s="13"/>
    </row>
    <row r="58" spans="1:38" s="1" customFormat="1" ht="21.95" customHeight="1" outlineLevel="1" x14ac:dyDescent="0.2">
      <c r="A58" s="7" t="s">
        <v>62</v>
      </c>
      <c r="B58" s="7" t="s">
        <v>9</v>
      </c>
      <c r="C58" s="8">
        <v>38.29</v>
      </c>
      <c r="D58" s="8">
        <v>153.44200000000001</v>
      </c>
      <c r="E58" s="8">
        <v>60.652999999999999</v>
      </c>
      <c r="F58" s="8">
        <v>32.32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89.21</v>
      </c>
      <c r="K58" s="13">
        <f t="shared" si="11"/>
        <v>-28.556999999999995</v>
      </c>
      <c r="L58" s="13">
        <f>VLOOKUP(A:A,[1]TDSheet!$A:$M,13,0)</f>
        <v>40</v>
      </c>
      <c r="M58" s="13">
        <f>VLOOKUP(A:A,[1]TDSheet!$A:$N,14,0)</f>
        <v>0</v>
      </c>
      <c r="N58" s="13">
        <f>VLOOKUP(A:A,[1]TDSheet!$A:$O,15,0)</f>
        <v>0</v>
      </c>
      <c r="O58" s="13">
        <f>VLOOKUP(A:A,[1]TDSheet!$A:$P,16,0)</f>
        <v>20</v>
      </c>
      <c r="P58" s="13">
        <f>VLOOKUP(A:A,[1]TDSheet!$A:$W,23,0)</f>
        <v>0</v>
      </c>
      <c r="Q58" s="13">
        <f>VLOOKUP(A:A,[3]TDSheet!$A:$C,3,0)</f>
        <v>25</v>
      </c>
      <c r="R58" s="13"/>
      <c r="S58" s="13"/>
      <c r="T58" s="13"/>
      <c r="U58" s="15">
        <v>20</v>
      </c>
      <c r="V58" s="13">
        <f t="shared" si="12"/>
        <v>12.130599999999999</v>
      </c>
      <c r="W58" s="15"/>
      <c r="X58" s="16">
        <f t="shared" si="13"/>
        <v>9.259228727350667</v>
      </c>
      <c r="Y58" s="13">
        <f t="shared" si="14"/>
        <v>2.6643364714028985</v>
      </c>
      <c r="Z58" s="13"/>
      <c r="AA58" s="13"/>
      <c r="AB58" s="13"/>
      <c r="AC58" s="13">
        <f>VLOOKUP(A:A,[1]TDSheet!$A:$AC,29,0)</f>
        <v>0</v>
      </c>
      <c r="AD58" s="13">
        <f>VLOOKUP(A:A,[1]TDSheet!$A:$AD,30,0)</f>
        <v>14.377600000000001</v>
      </c>
      <c r="AE58" s="13">
        <f>VLOOKUP(A:A,[1]TDSheet!$A:$AE,31,0)</f>
        <v>14.494</v>
      </c>
      <c r="AF58" s="13">
        <f>VLOOKUP(A:A,[4]TDSheet!$A:$D,4,0)</f>
        <v>11.038</v>
      </c>
      <c r="AG58" s="13">
        <f>VLOOKUP(A:A,[1]TDSheet!$A:$AG,33,0)</f>
        <v>0</v>
      </c>
      <c r="AH58" s="13">
        <f t="shared" si="15"/>
        <v>20</v>
      </c>
      <c r="AI58" s="13">
        <f t="shared" si="16"/>
        <v>0</v>
      </c>
      <c r="AJ58" s="13">
        <f t="shared" si="17"/>
        <v>25</v>
      </c>
      <c r="AK58" s="13"/>
      <c r="AL58" s="13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293.21100000000001</v>
      </c>
      <c r="D59" s="8">
        <v>596.72199999999998</v>
      </c>
      <c r="E59" s="8">
        <v>195.124</v>
      </c>
      <c r="F59" s="8">
        <v>85.55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267.41000000000003</v>
      </c>
      <c r="K59" s="13">
        <f t="shared" si="11"/>
        <v>-72.28600000000003</v>
      </c>
      <c r="L59" s="13">
        <f>VLOOKUP(A:A,[1]TDSheet!$A:$M,13,0)</f>
        <v>300</v>
      </c>
      <c r="M59" s="13">
        <f>VLOOKUP(A:A,[1]TDSheet!$A:$N,14,0)</f>
        <v>120</v>
      </c>
      <c r="N59" s="13">
        <f>VLOOKUP(A:A,[1]TDSheet!$A:$O,15,0)</f>
        <v>0</v>
      </c>
      <c r="O59" s="13">
        <f>VLOOKUP(A:A,[1]TDSheet!$A:$P,16,0)</f>
        <v>0</v>
      </c>
      <c r="P59" s="13">
        <f>VLOOKUP(A:A,[1]TDSheet!$A:$W,23,0)</f>
        <v>0</v>
      </c>
      <c r="Q59" s="13">
        <f>VLOOKUP(A:A,[3]TDSheet!$A:$C,3,0)</f>
        <v>255</v>
      </c>
      <c r="R59" s="13"/>
      <c r="S59" s="13"/>
      <c r="T59" s="13"/>
      <c r="U59" s="15"/>
      <c r="V59" s="13">
        <f t="shared" si="12"/>
        <v>39.024799999999999</v>
      </c>
      <c r="W59" s="15">
        <v>50</v>
      </c>
      <c r="X59" s="16">
        <f t="shared" si="13"/>
        <v>14.235819273897624</v>
      </c>
      <c r="Y59" s="13">
        <f t="shared" si="14"/>
        <v>2.1921957319448144</v>
      </c>
      <c r="Z59" s="13"/>
      <c r="AA59" s="13"/>
      <c r="AB59" s="13"/>
      <c r="AC59" s="13">
        <f>VLOOKUP(A:A,[1]TDSheet!$A:$AC,29,0)</f>
        <v>0</v>
      </c>
      <c r="AD59" s="13">
        <f>VLOOKUP(A:A,[1]TDSheet!$A:$AD,30,0)</f>
        <v>65.532200000000003</v>
      </c>
      <c r="AE59" s="13">
        <f>VLOOKUP(A:A,[1]TDSheet!$A:$AE,31,0)</f>
        <v>92.161000000000001</v>
      </c>
      <c r="AF59" s="13">
        <f>VLOOKUP(A:A,[4]TDSheet!$A:$D,4,0)</f>
        <v>32.704999999999998</v>
      </c>
      <c r="AG59" s="13" t="str">
        <f>VLOOKUP(A:A,[1]TDSheet!$A:$AG,33,0)</f>
        <v>ферат</v>
      </c>
      <c r="AH59" s="13">
        <f t="shared" si="15"/>
        <v>0</v>
      </c>
      <c r="AI59" s="13">
        <f t="shared" si="16"/>
        <v>50</v>
      </c>
      <c r="AJ59" s="13">
        <f t="shared" si="17"/>
        <v>255</v>
      </c>
      <c r="AK59" s="13"/>
      <c r="AL59" s="13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54.454999999999998</v>
      </c>
      <c r="D60" s="8">
        <v>196.547</v>
      </c>
      <c r="E60" s="8">
        <v>111.19799999999999</v>
      </c>
      <c r="F60" s="8">
        <v>51.798000000000002</v>
      </c>
      <c r="G60" s="1">
        <f>VLOOKUP(A:A,[1]TDSheet!$A:$G,7,0)</f>
        <v>0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152.11799999999999</v>
      </c>
      <c r="K60" s="13">
        <f t="shared" si="11"/>
        <v>-40.92</v>
      </c>
      <c r="L60" s="13">
        <f>VLOOKUP(A:A,[1]TDSheet!$A:$M,13,0)</f>
        <v>30</v>
      </c>
      <c r="M60" s="13">
        <f>VLOOKUP(A:A,[1]TDSheet!$A:$N,14,0)</f>
        <v>30</v>
      </c>
      <c r="N60" s="13">
        <f>VLOOKUP(A:A,[1]TDSheet!$A:$O,15,0)</f>
        <v>0</v>
      </c>
      <c r="O60" s="13">
        <f>VLOOKUP(A:A,[1]TDSheet!$A:$P,16,0)</f>
        <v>30</v>
      </c>
      <c r="P60" s="13">
        <f>VLOOKUP(A:A,[1]TDSheet!$A:$W,23,0)</f>
        <v>0</v>
      </c>
      <c r="Q60" s="13">
        <f>VLOOKUP(A:A,[3]TDSheet!$A:$C,3,0)</f>
        <v>85</v>
      </c>
      <c r="R60" s="13"/>
      <c r="S60" s="13"/>
      <c r="T60" s="13"/>
      <c r="U60" s="15"/>
      <c r="V60" s="13">
        <f t="shared" si="12"/>
        <v>22.239599999999999</v>
      </c>
      <c r="W60" s="15">
        <v>30</v>
      </c>
      <c r="X60" s="16">
        <f t="shared" si="13"/>
        <v>7.7248691523228841</v>
      </c>
      <c r="Y60" s="13">
        <f t="shared" si="14"/>
        <v>2.3290886526736094</v>
      </c>
      <c r="Z60" s="13"/>
      <c r="AA60" s="13"/>
      <c r="AB60" s="13"/>
      <c r="AC60" s="13">
        <f>VLOOKUP(A:A,[1]TDSheet!$A:$AC,29,0)</f>
        <v>0</v>
      </c>
      <c r="AD60" s="13">
        <f>VLOOKUP(A:A,[1]TDSheet!$A:$AD,30,0)</f>
        <v>22.0274</v>
      </c>
      <c r="AE60" s="13">
        <f>VLOOKUP(A:A,[1]TDSheet!$A:$AE,31,0)</f>
        <v>22.7134</v>
      </c>
      <c r="AF60" s="13">
        <f>VLOOKUP(A:A,[4]TDSheet!$A:$D,4,0)</f>
        <v>19.867000000000001</v>
      </c>
      <c r="AG60" s="13">
        <f>VLOOKUP(A:A,[1]TDSheet!$A:$AG,33,0)</f>
        <v>0</v>
      </c>
      <c r="AH60" s="13">
        <f t="shared" si="15"/>
        <v>0</v>
      </c>
      <c r="AI60" s="13">
        <f t="shared" si="16"/>
        <v>30</v>
      </c>
      <c r="AJ60" s="13">
        <f t="shared" si="17"/>
        <v>85</v>
      </c>
      <c r="AK60" s="13"/>
      <c r="AL60" s="13"/>
    </row>
    <row r="61" spans="1:38" s="1" customFormat="1" ht="11.1" customHeight="1" outlineLevel="1" x14ac:dyDescent="0.2">
      <c r="A61" s="7" t="s">
        <v>65</v>
      </c>
      <c r="B61" s="7" t="s">
        <v>9</v>
      </c>
      <c r="C61" s="8">
        <v>181.65700000000001</v>
      </c>
      <c r="D61" s="8">
        <v>2014.135</v>
      </c>
      <c r="E61" s="8">
        <v>451.87900000000002</v>
      </c>
      <c r="F61" s="8">
        <v>49.545000000000002</v>
      </c>
      <c r="G61" s="1" t="str">
        <f>VLOOKUP(A:A,[1]TDSheet!$A:$G,7,0)</f>
        <v>н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635.90499999999997</v>
      </c>
      <c r="K61" s="13">
        <f t="shared" si="11"/>
        <v>-184.02599999999995</v>
      </c>
      <c r="L61" s="13">
        <f>VLOOKUP(A:A,[1]TDSheet!$A:$M,13,0)</f>
        <v>100</v>
      </c>
      <c r="M61" s="13">
        <f>VLOOKUP(A:A,[1]TDSheet!$A:$N,14,0)</f>
        <v>100</v>
      </c>
      <c r="N61" s="13">
        <f>VLOOKUP(A:A,[1]TDSheet!$A:$O,15,0)</f>
        <v>50</v>
      </c>
      <c r="O61" s="13">
        <f>VLOOKUP(A:A,[1]TDSheet!$A:$P,16,0)</f>
        <v>80</v>
      </c>
      <c r="P61" s="13">
        <f>VLOOKUP(A:A,[1]TDSheet!$A:$W,23,0)</f>
        <v>70</v>
      </c>
      <c r="Q61" s="13">
        <f>VLOOKUP(A:A,[3]TDSheet!$A:$C,3,0)</f>
        <v>75</v>
      </c>
      <c r="R61" s="13"/>
      <c r="S61" s="13"/>
      <c r="T61" s="13"/>
      <c r="U61" s="15">
        <v>250</v>
      </c>
      <c r="V61" s="13">
        <f t="shared" si="12"/>
        <v>90.375799999999998</v>
      </c>
      <c r="W61" s="15">
        <v>100</v>
      </c>
      <c r="X61" s="16">
        <f t="shared" si="13"/>
        <v>8.8468926416142377</v>
      </c>
      <c r="Y61" s="13">
        <f t="shared" si="14"/>
        <v>0.54821091486880336</v>
      </c>
      <c r="Z61" s="13"/>
      <c r="AA61" s="13"/>
      <c r="AB61" s="13"/>
      <c r="AC61" s="13">
        <f>VLOOKUP(A:A,[1]TDSheet!$A:$AC,29,0)</f>
        <v>0</v>
      </c>
      <c r="AD61" s="13">
        <f>VLOOKUP(A:A,[1]TDSheet!$A:$AD,30,0)</f>
        <v>82.551999999999992</v>
      </c>
      <c r="AE61" s="13">
        <f>VLOOKUP(A:A,[1]TDSheet!$A:$AE,31,0)</f>
        <v>62.005600000000001</v>
      </c>
      <c r="AF61" s="13">
        <f>VLOOKUP(A:A,[4]TDSheet!$A:$D,4,0)</f>
        <v>112.501</v>
      </c>
      <c r="AG61" s="13">
        <f>VLOOKUP(A:A,[1]TDSheet!$A:$AG,33,0)</f>
        <v>0</v>
      </c>
      <c r="AH61" s="13">
        <f t="shared" si="15"/>
        <v>250</v>
      </c>
      <c r="AI61" s="13">
        <f t="shared" si="16"/>
        <v>100</v>
      </c>
      <c r="AJ61" s="13">
        <f t="shared" si="17"/>
        <v>75</v>
      </c>
      <c r="AK61" s="13"/>
      <c r="AL61" s="13"/>
    </row>
    <row r="62" spans="1:38" s="1" customFormat="1" ht="11.1" customHeight="1" outlineLevel="1" x14ac:dyDescent="0.2">
      <c r="A62" s="7" t="s">
        <v>66</v>
      </c>
      <c r="B62" s="7" t="s">
        <v>9</v>
      </c>
      <c r="C62" s="8">
        <v>168.94</v>
      </c>
      <c r="D62" s="8">
        <v>1589.1569999999999</v>
      </c>
      <c r="E62" s="8">
        <v>370.71699999999998</v>
      </c>
      <c r="F62" s="8">
        <v>-0.499</v>
      </c>
      <c r="G62" s="1" t="str">
        <f>VLOOKUP(A:A,[1]TDSheet!$A:$G,7,0)</f>
        <v>н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635.85400000000004</v>
      </c>
      <c r="K62" s="13">
        <f t="shared" si="11"/>
        <v>-265.13700000000006</v>
      </c>
      <c r="L62" s="13">
        <f>VLOOKUP(A:A,[1]TDSheet!$A:$M,13,0)</f>
        <v>150</v>
      </c>
      <c r="M62" s="13">
        <f>VLOOKUP(A:A,[1]TDSheet!$A:$N,14,0)</f>
        <v>120</v>
      </c>
      <c r="N62" s="13">
        <f>VLOOKUP(A:A,[1]TDSheet!$A:$O,15,0)</f>
        <v>70</v>
      </c>
      <c r="O62" s="13">
        <f>VLOOKUP(A:A,[1]TDSheet!$A:$P,16,0)</f>
        <v>80</v>
      </c>
      <c r="P62" s="13">
        <f>VLOOKUP(A:A,[1]TDSheet!$A:$W,23,0)</f>
        <v>50</v>
      </c>
      <c r="Q62" s="13">
        <f>VLOOKUP(A:A,[3]TDSheet!$A:$C,3,0)</f>
        <v>125</v>
      </c>
      <c r="R62" s="13"/>
      <c r="S62" s="13"/>
      <c r="T62" s="13"/>
      <c r="U62" s="15">
        <v>50</v>
      </c>
      <c r="V62" s="13">
        <f t="shared" si="12"/>
        <v>74.1434</v>
      </c>
      <c r="W62" s="15">
        <v>80</v>
      </c>
      <c r="X62" s="16">
        <f t="shared" si="13"/>
        <v>8.0856960970227956</v>
      </c>
      <c r="Y62" s="13">
        <f t="shared" si="14"/>
        <v>-6.7302012046925284E-3</v>
      </c>
      <c r="Z62" s="13"/>
      <c r="AA62" s="13"/>
      <c r="AB62" s="13"/>
      <c r="AC62" s="13">
        <f>VLOOKUP(A:A,[1]TDSheet!$A:$AC,29,0)</f>
        <v>0</v>
      </c>
      <c r="AD62" s="13">
        <f>VLOOKUP(A:A,[1]TDSheet!$A:$AD,30,0)</f>
        <v>81.393000000000001</v>
      </c>
      <c r="AE62" s="13">
        <f>VLOOKUP(A:A,[1]TDSheet!$A:$AE,31,0)</f>
        <v>74.705999999999989</v>
      </c>
      <c r="AF62" s="13">
        <f>VLOOKUP(A:A,[4]TDSheet!$A:$D,4,0)</f>
        <v>64.760999999999996</v>
      </c>
      <c r="AG62" s="13">
        <f>VLOOKUP(A:A,[1]TDSheet!$A:$AG,33,0)</f>
        <v>0</v>
      </c>
      <c r="AH62" s="13">
        <f t="shared" si="15"/>
        <v>50</v>
      </c>
      <c r="AI62" s="13">
        <f t="shared" si="16"/>
        <v>80</v>
      </c>
      <c r="AJ62" s="13">
        <f t="shared" si="17"/>
        <v>125</v>
      </c>
      <c r="AK62" s="13"/>
      <c r="AL62" s="13"/>
    </row>
    <row r="63" spans="1:38" s="1" customFormat="1" ht="21.95" customHeight="1" outlineLevel="1" x14ac:dyDescent="0.2">
      <c r="A63" s="7" t="s">
        <v>67</v>
      </c>
      <c r="B63" s="7" t="s">
        <v>9</v>
      </c>
      <c r="C63" s="8">
        <v>85.304000000000002</v>
      </c>
      <c r="D63" s="8">
        <v>1828.336</v>
      </c>
      <c r="E63" s="8">
        <v>433.14499999999998</v>
      </c>
      <c r="F63" s="8">
        <v>151.32</v>
      </c>
      <c r="G63" s="1" t="str">
        <f>VLOOKUP(A:A,[1]TDSheet!$A:$G,7,0)</f>
        <v>н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570.226</v>
      </c>
      <c r="K63" s="13">
        <f t="shared" si="11"/>
        <v>-137.08100000000002</v>
      </c>
      <c r="L63" s="13">
        <f>VLOOKUP(A:A,[1]TDSheet!$A:$M,13,0)</f>
        <v>0</v>
      </c>
      <c r="M63" s="13">
        <f>VLOOKUP(A:A,[1]TDSheet!$A:$N,14,0)</f>
        <v>100</v>
      </c>
      <c r="N63" s="13">
        <f>VLOOKUP(A:A,[1]TDSheet!$A:$O,15,0)</f>
        <v>70</v>
      </c>
      <c r="O63" s="13">
        <f>VLOOKUP(A:A,[1]TDSheet!$A:$P,16,0)</f>
        <v>80</v>
      </c>
      <c r="P63" s="13">
        <f>VLOOKUP(A:A,[1]TDSheet!$A:$W,23,0)</f>
        <v>70</v>
      </c>
      <c r="Q63" s="13">
        <f>VLOOKUP(A:A,[3]TDSheet!$A:$C,3,0)</f>
        <v>110</v>
      </c>
      <c r="R63" s="13"/>
      <c r="S63" s="13"/>
      <c r="T63" s="13"/>
      <c r="U63" s="15">
        <v>120</v>
      </c>
      <c r="V63" s="13">
        <f t="shared" si="12"/>
        <v>86.628999999999991</v>
      </c>
      <c r="W63" s="15">
        <v>80</v>
      </c>
      <c r="X63" s="16">
        <f t="shared" si="13"/>
        <v>7.749367994551478</v>
      </c>
      <c r="Y63" s="13">
        <f t="shared" si="14"/>
        <v>1.7467591684078081</v>
      </c>
      <c r="Z63" s="13"/>
      <c r="AA63" s="13"/>
      <c r="AB63" s="13"/>
      <c r="AC63" s="13">
        <f>VLOOKUP(A:A,[1]TDSheet!$A:$AC,29,0)</f>
        <v>0</v>
      </c>
      <c r="AD63" s="13">
        <f>VLOOKUP(A:A,[1]TDSheet!$A:$AD,30,0)</f>
        <v>80.8232</v>
      </c>
      <c r="AE63" s="13">
        <f>VLOOKUP(A:A,[1]TDSheet!$A:$AE,31,0)</f>
        <v>81.018799999999999</v>
      </c>
      <c r="AF63" s="13">
        <f>VLOOKUP(A:A,[4]TDSheet!$A:$D,4,0)</f>
        <v>64.322999999999993</v>
      </c>
      <c r="AG63" s="13">
        <f>VLOOKUP(A:A,[1]TDSheet!$A:$AG,33,0)</f>
        <v>0</v>
      </c>
      <c r="AH63" s="13">
        <f t="shared" si="15"/>
        <v>120</v>
      </c>
      <c r="AI63" s="13">
        <f t="shared" si="16"/>
        <v>80</v>
      </c>
      <c r="AJ63" s="13">
        <f t="shared" si="17"/>
        <v>110</v>
      </c>
      <c r="AK63" s="13"/>
      <c r="AL63" s="13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613</v>
      </c>
      <c r="D64" s="8">
        <v>4374</v>
      </c>
      <c r="E64" s="8">
        <v>1513</v>
      </c>
      <c r="F64" s="8">
        <v>134</v>
      </c>
      <c r="G64" s="1">
        <f>VLOOKUP(A:A,[1]TDSheet!$A:$G,7,0)</f>
        <v>0</v>
      </c>
      <c r="H64" s="1">
        <f>VLOOKUP(A:A,[1]TDSheet!$A:$H,8,0)</f>
        <v>0.35</v>
      </c>
      <c r="I64" s="1" t="e">
        <f>VLOOKUP(A:A,[1]TDSheet!$A:$I,9,0)</f>
        <v>#N/A</v>
      </c>
      <c r="J64" s="13">
        <f>VLOOKUP(A:A,[2]TDSheet!$A:$F,6,0)</f>
        <v>2095</v>
      </c>
      <c r="K64" s="13">
        <f t="shared" si="11"/>
        <v>-582</v>
      </c>
      <c r="L64" s="13">
        <f>VLOOKUP(A:A,[1]TDSheet!$A:$M,13,0)</f>
        <v>400</v>
      </c>
      <c r="M64" s="13">
        <f>VLOOKUP(A:A,[1]TDSheet!$A:$N,14,0)</f>
        <v>400</v>
      </c>
      <c r="N64" s="13">
        <f>VLOOKUP(A:A,[1]TDSheet!$A:$O,15,0)</f>
        <v>400</v>
      </c>
      <c r="O64" s="13">
        <f>VLOOKUP(A:A,[1]TDSheet!$A:$P,16,0)</f>
        <v>400</v>
      </c>
      <c r="P64" s="13">
        <f>VLOOKUP(A:A,[1]TDSheet!$A:$W,23,0)</f>
        <v>0</v>
      </c>
      <c r="Q64" s="13">
        <f>VLOOKUP(A:A,[3]TDSheet!$A:$C,3,0)</f>
        <v>200</v>
      </c>
      <c r="R64" s="13"/>
      <c r="S64" s="13"/>
      <c r="T64" s="13"/>
      <c r="U64" s="15">
        <v>400</v>
      </c>
      <c r="V64" s="13">
        <f t="shared" si="12"/>
        <v>302.60000000000002</v>
      </c>
      <c r="W64" s="15">
        <v>400</v>
      </c>
      <c r="X64" s="16">
        <f t="shared" si="13"/>
        <v>8.3740912095175144</v>
      </c>
      <c r="Y64" s="13">
        <f t="shared" si="14"/>
        <v>0.4428288169200264</v>
      </c>
      <c r="Z64" s="13"/>
      <c r="AA64" s="13"/>
      <c r="AB64" s="13"/>
      <c r="AC64" s="13">
        <f>VLOOKUP(A:A,[1]TDSheet!$A:$AC,29,0)</f>
        <v>0</v>
      </c>
      <c r="AD64" s="13">
        <f>VLOOKUP(A:A,[1]TDSheet!$A:$AD,30,0)</f>
        <v>357.8</v>
      </c>
      <c r="AE64" s="13">
        <f>VLOOKUP(A:A,[1]TDSheet!$A:$AE,31,0)</f>
        <v>304</v>
      </c>
      <c r="AF64" s="13">
        <f>VLOOKUP(A:A,[4]TDSheet!$A:$D,4,0)</f>
        <v>324</v>
      </c>
      <c r="AG64" s="13">
        <f>VLOOKUP(A:A,[1]TDSheet!$A:$AG,33,0)</f>
        <v>0</v>
      </c>
      <c r="AH64" s="13">
        <f t="shared" si="15"/>
        <v>140</v>
      </c>
      <c r="AI64" s="13">
        <f t="shared" si="16"/>
        <v>140</v>
      </c>
      <c r="AJ64" s="13">
        <f t="shared" si="17"/>
        <v>70</v>
      </c>
      <c r="AK64" s="13"/>
      <c r="AL64" s="13"/>
    </row>
    <row r="65" spans="1:38" s="1" customFormat="1" ht="11.1" customHeight="1" outlineLevel="1" x14ac:dyDescent="0.2">
      <c r="A65" s="7" t="s">
        <v>69</v>
      </c>
      <c r="B65" s="7" t="s">
        <v>16</v>
      </c>
      <c r="C65" s="8">
        <v>2158</v>
      </c>
      <c r="D65" s="8">
        <v>33807</v>
      </c>
      <c r="E65" s="8">
        <v>5947</v>
      </c>
      <c r="F65" s="8">
        <v>387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3">
        <f>VLOOKUP(A:A,[2]TDSheet!$A:$F,6,0)</f>
        <v>6515</v>
      </c>
      <c r="K65" s="13">
        <f t="shared" si="11"/>
        <v>-568</v>
      </c>
      <c r="L65" s="13">
        <f>VLOOKUP(A:A,[1]TDSheet!$A:$M,13,0)</f>
        <v>1000</v>
      </c>
      <c r="M65" s="13">
        <f>VLOOKUP(A:A,[1]TDSheet!$A:$N,14,0)</f>
        <v>1200</v>
      </c>
      <c r="N65" s="13">
        <f>VLOOKUP(A:A,[1]TDSheet!$A:$O,15,0)</f>
        <v>1400</v>
      </c>
      <c r="O65" s="13">
        <f>VLOOKUP(A:A,[1]TDSheet!$A:$P,16,0)</f>
        <v>1500</v>
      </c>
      <c r="P65" s="13">
        <f>VLOOKUP(A:A,[1]TDSheet!$A:$W,23,0)</f>
        <v>600</v>
      </c>
      <c r="Q65" s="13">
        <f>VLOOKUP(A:A,[3]TDSheet!$A:$C,3,0)</f>
        <v>575</v>
      </c>
      <c r="R65" s="13"/>
      <c r="S65" s="13"/>
      <c r="T65" s="13"/>
      <c r="U65" s="15">
        <v>1400</v>
      </c>
      <c r="V65" s="13">
        <f t="shared" si="12"/>
        <v>1189.4000000000001</v>
      </c>
      <c r="W65" s="15">
        <v>1500</v>
      </c>
      <c r="X65" s="16">
        <f t="shared" si="13"/>
        <v>7.5559105431309899</v>
      </c>
      <c r="Y65" s="13">
        <f t="shared" si="14"/>
        <v>0.32537413822095174</v>
      </c>
      <c r="Z65" s="13"/>
      <c r="AA65" s="13"/>
      <c r="AB65" s="13"/>
      <c r="AC65" s="13">
        <f>VLOOKUP(A:A,[1]TDSheet!$A:$AC,29,0)</f>
        <v>0</v>
      </c>
      <c r="AD65" s="13">
        <f>VLOOKUP(A:A,[1]TDSheet!$A:$AD,30,0)</f>
        <v>1221</v>
      </c>
      <c r="AE65" s="13">
        <f>VLOOKUP(A:A,[1]TDSheet!$A:$AE,31,0)</f>
        <v>1031.8</v>
      </c>
      <c r="AF65" s="13">
        <f>VLOOKUP(A:A,[4]TDSheet!$A:$D,4,0)</f>
        <v>1330</v>
      </c>
      <c r="AG65" s="13">
        <f>VLOOKUP(A:A,[1]TDSheet!$A:$AG,33,0)</f>
        <v>0</v>
      </c>
      <c r="AH65" s="13">
        <f t="shared" si="15"/>
        <v>560</v>
      </c>
      <c r="AI65" s="13">
        <f t="shared" si="16"/>
        <v>600</v>
      </c>
      <c r="AJ65" s="13">
        <f t="shared" si="17"/>
        <v>230</v>
      </c>
      <c r="AK65" s="13"/>
      <c r="AL65" s="13"/>
    </row>
    <row r="66" spans="1:38" s="1" customFormat="1" ht="11.1" customHeight="1" outlineLevel="1" x14ac:dyDescent="0.2">
      <c r="A66" s="7" t="s">
        <v>70</v>
      </c>
      <c r="B66" s="7" t="s">
        <v>16</v>
      </c>
      <c r="C66" s="8">
        <v>1308</v>
      </c>
      <c r="D66" s="8">
        <v>14066</v>
      </c>
      <c r="E66" s="8">
        <v>3052</v>
      </c>
      <c r="F66" s="8">
        <v>97</v>
      </c>
      <c r="G66" s="1">
        <f>VLOOKUP(A:A,[1]TDSheet!$A:$G,7,0)</f>
        <v>0</v>
      </c>
      <c r="H66" s="1">
        <f>VLOOKUP(A:A,[1]TDSheet!$A:$H,8,0)</f>
        <v>0.45</v>
      </c>
      <c r="I66" s="1" t="e">
        <f>VLOOKUP(A:A,[1]TDSheet!$A:$I,9,0)</f>
        <v>#N/A</v>
      </c>
      <c r="J66" s="13">
        <f>VLOOKUP(A:A,[2]TDSheet!$A:$F,6,0)</f>
        <v>3899</v>
      </c>
      <c r="K66" s="13">
        <f t="shared" si="11"/>
        <v>-847</v>
      </c>
      <c r="L66" s="13">
        <f>VLOOKUP(A:A,[1]TDSheet!$A:$M,13,0)</f>
        <v>800</v>
      </c>
      <c r="M66" s="13">
        <f>VLOOKUP(A:A,[1]TDSheet!$A:$N,14,0)</f>
        <v>650</v>
      </c>
      <c r="N66" s="13">
        <f>VLOOKUP(A:A,[1]TDSheet!$A:$O,15,0)</f>
        <v>1300</v>
      </c>
      <c r="O66" s="13">
        <f>VLOOKUP(A:A,[1]TDSheet!$A:$P,16,0)</f>
        <v>1000</v>
      </c>
      <c r="P66" s="13">
        <f>VLOOKUP(A:A,[1]TDSheet!$A:$W,23,0)</f>
        <v>200</v>
      </c>
      <c r="Q66" s="13">
        <f>VLOOKUP(A:A,[3]TDSheet!$A:$C,3,0)</f>
        <v>180</v>
      </c>
      <c r="R66" s="13"/>
      <c r="S66" s="13"/>
      <c r="T66" s="13"/>
      <c r="U66" s="15">
        <v>500</v>
      </c>
      <c r="V66" s="13">
        <f t="shared" si="12"/>
        <v>610.4</v>
      </c>
      <c r="W66" s="15">
        <v>500</v>
      </c>
      <c r="X66" s="16">
        <f t="shared" si="13"/>
        <v>8.2683486238532105</v>
      </c>
      <c r="Y66" s="13">
        <f t="shared" si="14"/>
        <v>0.1589121887287025</v>
      </c>
      <c r="Z66" s="13"/>
      <c r="AA66" s="13"/>
      <c r="AB66" s="13"/>
      <c r="AC66" s="13">
        <f>VLOOKUP(A:A,[1]TDSheet!$A:$AC,29,0)</f>
        <v>0</v>
      </c>
      <c r="AD66" s="13">
        <f>VLOOKUP(A:A,[1]TDSheet!$A:$AD,30,0)</f>
        <v>674.8</v>
      </c>
      <c r="AE66" s="13">
        <f>VLOOKUP(A:A,[1]TDSheet!$A:$AE,31,0)</f>
        <v>547</v>
      </c>
      <c r="AF66" s="13">
        <f>VLOOKUP(A:A,[4]TDSheet!$A:$D,4,0)</f>
        <v>423</v>
      </c>
      <c r="AG66" s="13" t="str">
        <f>VLOOKUP(A:A,[1]TDSheet!$A:$AG,33,0)</f>
        <v>продсент</v>
      </c>
      <c r="AH66" s="13">
        <f t="shared" si="15"/>
        <v>225</v>
      </c>
      <c r="AI66" s="13">
        <f t="shared" si="16"/>
        <v>225</v>
      </c>
      <c r="AJ66" s="13">
        <f t="shared" si="17"/>
        <v>81</v>
      </c>
      <c r="AK66" s="13"/>
      <c r="AL66" s="13"/>
    </row>
    <row r="67" spans="1:38" s="1" customFormat="1" ht="11.1" customHeight="1" outlineLevel="1" x14ac:dyDescent="0.2">
      <c r="A67" s="7" t="s">
        <v>71</v>
      </c>
      <c r="B67" s="7" t="s">
        <v>9</v>
      </c>
      <c r="C67" s="8">
        <v>356.34800000000001</v>
      </c>
      <c r="D67" s="8">
        <v>956.67899999999997</v>
      </c>
      <c r="E67" s="17">
        <v>503</v>
      </c>
      <c r="F67" s="18">
        <v>0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3">
        <f>VLOOKUP(A:A,[2]TDSheet!$A:$F,6,0)</f>
        <v>469.59199999999998</v>
      </c>
      <c r="K67" s="13">
        <f t="shared" si="11"/>
        <v>33.408000000000015</v>
      </c>
      <c r="L67" s="13">
        <f>VLOOKUP(A:A,[1]TDSheet!$A:$M,13,0)</f>
        <v>250</v>
      </c>
      <c r="M67" s="13">
        <f>VLOOKUP(A:A,[1]TDSheet!$A:$N,14,0)</f>
        <v>250</v>
      </c>
      <c r="N67" s="13">
        <f>VLOOKUP(A:A,[1]TDSheet!$A:$O,15,0)</f>
        <v>250</v>
      </c>
      <c r="O67" s="13">
        <f>VLOOKUP(A:A,[1]TDSheet!$A:$P,16,0)</f>
        <v>200</v>
      </c>
      <c r="P67" s="13">
        <f>VLOOKUP(A:A,[1]TDSheet!$A:$W,23,0)</f>
        <v>100</v>
      </c>
      <c r="Q67" s="13">
        <f>VLOOKUP(A:A,[3]TDSheet!$A:$C,3,0)</f>
        <v>125</v>
      </c>
      <c r="R67" s="13"/>
      <c r="S67" s="13"/>
      <c r="T67" s="13"/>
      <c r="U67" s="15">
        <v>150</v>
      </c>
      <c r="V67" s="13">
        <f t="shared" si="12"/>
        <v>100.6</v>
      </c>
      <c r="W67" s="15">
        <v>150</v>
      </c>
      <c r="X67" s="16">
        <f t="shared" si="13"/>
        <v>13.41948310139165</v>
      </c>
      <c r="Y67" s="13">
        <f t="shared" si="14"/>
        <v>0</v>
      </c>
      <c r="Z67" s="13"/>
      <c r="AA67" s="13"/>
      <c r="AB67" s="13"/>
      <c r="AC67" s="13">
        <f>VLOOKUP(A:A,[1]TDSheet!$A:$AC,29,0)</f>
        <v>0</v>
      </c>
      <c r="AD67" s="13">
        <f>VLOOKUP(A:A,[1]TDSheet!$A:$AD,30,0)</f>
        <v>126.88679999999999</v>
      </c>
      <c r="AE67" s="13">
        <f>VLOOKUP(A:A,[1]TDSheet!$A:$AE,31,0)</f>
        <v>96.6</v>
      </c>
      <c r="AF67" s="13">
        <f>VLOOKUP(A:A,[4]TDSheet!$A:$D,4,0)</f>
        <v>18.393999999999998</v>
      </c>
      <c r="AG67" s="13">
        <f>VLOOKUP(A:A,[1]TDSheet!$A:$AG,33,0)</f>
        <v>0</v>
      </c>
      <c r="AH67" s="13">
        <f t="shared" si="15"/>
        <v>150</v>
      </c>
      <c r="AI67" s="13">
        <f t="shared" si="16"/>
        <v>150</v>
      </c>
      <c r="AJ67" s="13">
        <f t="shared" si="17"/>
        <v>125</v>
      </c>
      <c r="AK67" s="13"/>
      <c r="AL67" s="13"/>
    </row>
    <row r="68" spans="1:38" s="1" customFormat="1" ht="11.1" customHeight="1" outlineLevel="1" x14ac:dyDescent="0.2">
      <c r="A68" s="7" t="s">
        <v>72</v>
      </c>
      <c r="B68" s="7" t="s">
        <v>16</v>
      </c>
      <c r="C68" s="8">
        <v>71</v>
      </c>
      <c r="D68" s="8">
        <v>946</v>
      </c>
      <c r="E68" s="8">
        <v>415</v>
      </c>
      <c r="F68" s="8">
        <v>124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484</v>
      </c>
      <c r="K68" s="13">
        <f t="shared" si="11"/>
        <v>-69</v>
      </c>
      <c r="L68" s="13">
        <f>VLOOKUP(A:A,[1]TDSheet!$A:$M,13,0)</f>
        <v>0</v>
      </c>
      <c r="M68" s="13">
        <f>VLOOKUP(A:A,[1]TDSheet!$A:$N,14,0)</f>
        <v>0</v>
      </c>
      <c r="N68" s="13">
        <f>VLOOKUP(A:A,[1]TDSheet!$A:$O,15,0)</f>
        <v>0</v>
      </c>
      <c r="O68" s="13">
        <f>VLOOKUP(A:A,[1]TDSheet!$A:$P,16,0)</f>
        <v>300</v>
      </c>
      <c r="P68" s="13">
        <f>VLOOKUP(A:A,[1]TDSheet!$A:$W,23,0)</f>
        <v>0</v>
      </c>
      <c r="Q68" s="13">
        <f>VLOOKUP(A:A,[3]TDSheet!$A:$C,3,0)</f>
        <v>0</v>
      </c>
      <c r="R68" s="13"/>
      <c r="S68" s="13"/>
      <c r="T68" s="13"/>
      <c r="U68" s="15">
        <v>500</v>
      </c>
      <c r="V68" s="13">
        <f t="shared" si="12"/>
        <v>83</v>
      </c>
      <c r="W68" s="15"/>
      <c r="X68" s="16">
        <f t="shared" si="13"/>
        <v>11.132530120481928</v>
      </c>
      <c r="Y68" s="13">
        <f t="shared" si="14"/>
        <v>1.4939759036144578</v>
      </c>
      <c r="Z68" s="13"/>
      <c r="AA68" s="13"/>
      <c r="AB68" s="13"/>
      <c r="AC68" s="13">
        <f>VLOOKUP(A:A,[1]TDSheet!$A:$AC,29,0)</f>
        <v>0</v>
      </c>
      <c r="AD68" s="13">
        <f>VLOOKUP(A:A,[1]TDSheet!$A:$AD,30,0)</f>
        <v>72.8</v>
      </c>
      <c r="AE68" s="13">
        <f>VLOOKUP(A:A,[1]TDSheet!$A:$AE,31,0)</f>
        <v>26.8</v>
      </c>
      <c r="AF68" s="13">
        <f>VLOOKUP(A:A,[4]TDSheet!$A:$D,4,0)</f>
        <v>65</v>
      </c>
      <c r="AG68" s="13" t="e">
        <f>VLOOKUP(A:A,[1]TDSheet!$A:$AG,33,0)</f>
        <v>#N/A</v>
      </c>
      <c r="AH68" s="13">
        <f t="shared" si="15"/>
        <v>50</v>
      </c>
      <c r="AI68" s="13">
        <f t="shared" si="16"/>
        <v>0</v>
      </c>
      <c r="AJ68" s="13">
        <f t="shared" si="17"/>
        <v>0</v>
      </c>
      <c r="AK68" s="13"/>
      <c r="AL68" s="13"/>
    </row>
    <row r="69" spans="1:38" s="1" customFormat="1" ht="21.95" customHeight="1" outlineLevel="1" x14ac:dyDescent="0.2">
      <c r="A69" s="7" t="s">
        <v>73</v>
      </c>
      <c r="B69" s="7" t="s">
        <v>16</v>
      </c>
      <c r="C69" s="8">
        <v>652</v>
      </c>
      <c r="D69" s="8">
        <v>1526</v>
      </c>
      <c r="E69" s="17">
        <v>1280</v>
      </c>
      <c r="F69" s="18">
        <v>55</v>
      </c>
      <c r="G69" s="1">
        <f>VLOOKUP(A:A,[1]TDSheet!$A:$G,7,0)</f>
        <v>0</v>
      </c>
      <c r="H69" s="1">
        <f>VLOOKUP(A:A,[1]TDSheet!$A:$H,8,0)</f>
        <v>0.35</v>
      </c>
      <c r="I69" s="1" t="e">
        <f>VLOOKUP(A:A,[1]TDSheet!$A:$I,9,0)</f>
        <v>#N/A</v>
      </c>
      <c r="J69" s="13">
        <f>VLOOKUP(A:A,[2]TDSheet!$A:$F,6,0)</f>
        <v>1697</v>
      </c>
      <c r="K69" s="13">
        <f t="shared" si="11"/>
        <v>-417</v>
      </c>
      <c r="L69" s="13">
        <f>VLOOKUP(A:A,[1]TDSheet!$A:$M,13,0)</f>
        <v>400</v>
      </c>
      <c r="M69" s="13">
        <f>VLOOKUP(A:A,[1]TDSheet!$A:$N,14,0)</f>
        <v>400</v>
      </c>
      <c r="N69" s="13">
        <f>VLOOKUP(A:A,[1]TDSheet!$A:$O,15,0)</f>
        <v>300</v>
      </c>
      <c r="O69" s="13">
        <f>VLOOKUP(A:A,[1]TDSheet!$A:$P,16,0)</f>
        <v>400</v>
      </c>
      <c r="P69" s="13">
        <f>VLOOKUP(A:A,[1]TDSheet!$A:$W,23,0)</f>
        <v>0</v>
      </c>
      <c r="Q69" s="13">
        <f>VLOOKUP(A:A,[3]TDSheet!$A:$C,3,0)</f>
        <v>285</v>
      </c>
      <c r="R69" s="13"/>
      <c r="S69" s="13"/>
      <c r="T69" s="13"/>
      <c r="U69" s="15">
        <v>300</v>
      </c>
      <c r="V69" s="13">
        <f t="shared" si="12"/>
        <v>256</v>
      </c>
      <c r="W69" s="15">
        <v>300</v>
      </c>
      <c r="X69" s="16">
        <f t="shared" si="13"/>
        <v>8.41796875</v>
      </c>
      <c r="Y69" s="13">
        <f t="shared" si="14"/>
        <v>0.21484375</v>
      </c>
      <c r="Z69" s="13"/>
      <c r="AA69" s="13"/>
      <c r="AB69" s="13"/>
      <c r="AC69" s="13">
        <f>VLOOKUP(A:A,[1]TDSheet!$A:$AC,29,0)</f>
        <v>0</v>
      </c>
      <c r="AD69" s="13">
        <f>VLOOKUP(A:A,[1]TDSheet!$A:$AD,30,0)</f>
        <v>327.2</v>
      </c>
      <c r="AE69" s="13">
        <f>VLOOKUP(A:A,[1]TDSheet!$A:$AE,31,0)</f>
        <v>269.8</v>
      </c>
      <c r="AF69" s="13">
        <f>VLOOKUP(A:A,[4]TDSheet!$A:$D,4,0)</f>
        <v>210</v>
      </c>
      <c r="AG69" s="13">
        <f>VLOOKUP(A:A,[1]TDSheet!$A:$AG,33,0)</f>
        <v>0</v>
      </c>
      <c r="AH69" s="13">
        <f t="shared" si="15"/>
        <v>105</v>
      </c>
      <c r="AI69" s="13">
        <f t="shared" si="16"/>
        <v>105</v>
      </c>
      <c r="AJ69" s="13">
        <f t="shared" si="17"/>
        <v>99.75</v>
      </c>
      <c r="AK69" s="13"/>
      <c r="AL69" s="13"/>
    </row>
    <row r="70" spans="1:38" s="1" customFormat="1" ht="11.1" customHeight="1" outlineLevel="1" x14ac:dyDescent="0.2">
      <c r="A70" s="7" t="s">
        <v>74</v>
      </c>
      <c r="B70" s="7" t="s">
        <v>9</v>
      </c>
      <c r="C70" s="8">
        <v>210.12200000000001</v>
      </c>
      <c r="D70" s="8">
        <v>586.53</v>
      </c>
      <c r="E70" s="17">
        <v>644</v>
      </c>
      <c r="F70" s="18">
        <v>-70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3">
        <f>VLOOKUP(A:A,[2]TDSheet!$A:$F,6,0)</f>
        <v>323.35700000000003</v>
      </c>
      <c r="K70" s="13">
        <f t="shared" si="11"/>
        <v>320.64299999999997</v>
      </c>
      <c r="L70" s="13">
        <f>VLOOKUP(A:A,[1]TDSheet!$A:$M,13,0)</f>
        <v>120</v>
      </c>
      <c r="M70" s="13">
        <f>VLOOKUP(A:A,[1]TDSheet!$A:$N,14,0)</f>
        <v>150</v>
      </c>
      <c r="N70" s="13">
        <f>VLOOKUP(A:A,[1]TDSheet!$A:$O,15,0)</f>
        <v>250</v>
      </c>
      <c r="O70" s="13">
        <f>VLOOKUP(A:A,[1]TDSheet!$A:$P,16,0)</f>
        <v>200</v>
      </c>
      <c r="P70" s="13">
        <f>VLOOKUP(A:A,[1]TDSheet!$A:$W,23,0)</f>
        <v>100</v>
      </c>
      <c r="Q70" s="13">
        <f>VLOOKUP(A:A,[3]TDSheet!$A:$C,3,0)</f>
        <v>30</v>
      </c>
      <c r="R70" s="13"/>
      <c r="S70" s="13"/>
      <c r="T70" s="13"/>
      <c r="U70" s="15">
        <v>150</v>
      </c>
      <c r="V70" s="13">
        <f t="shared" si="12"/>
        <v>128.80000000000001</v>
      </c>
      <c r="W70" s="15">
        <v>150</v>
      </c>
      <c r="X70" s="16">
        <f t="shared" si="13"/>
        <v>8.1521739130434767</v>
      </c>
      <c r="Y70" s="13">
        <f t="shared" si="14"/>
        <v>-0.54347826086956519</v>
      </c>
      <c r="Z70" s="13"/>
      <c r="AA70" s="13"/>
      <c r="AB70" s="13"/>
      <c r="AC70" s="13">
        <f>VLOOKUP(A:A,[1]TDSheet!$A:$AC,29,0)</f>
        <v>0</v>
      </c>
      <c r="AD70" s="13">
        <f>VLOOKUP(A:A,[1]TDSheet!$A:$AD,30,0)</f>
        <v>104.8</v>
      </c>
      <c r="AE70" s="13">
        <f>VLOOKUP(A:A,[1]TDSheet!$A:$AE,31,0)</f>
        <v>99.2</v>
      </c>
      <c r="AF70" s="13">
        <f>VLOOKUP(A:A,[4]TDSheet!$A:$D,4,0)</f>
        <v>37.57</v>
      </c>
      <c r="AG70" s="13" t="str">
        <f>VLOOKUP(A:A,[1]TDSheet!$A:$AG,33,0)</f>
        <v>увел</v>
      </c>
      <c r="AH70" s="13">
        <f t="shared" si="15"/>
        <v>150</v>
      </c>
      <c r="AI70" s="13">
        <f t="shared" si="16"/>
        <v>150</v>
      </c>
      <c r="AJ70" s="13">
        <f t="shared" si="17"/>
        <v>30</v>
      </c>
      <c r="AK70" s="13"/>
      <c r="AL70" s="13"/>
    </row>
    <row r="71" spans="1:38" s="1" customFormat="1" ht="11.1" customHeight="1" outlineLevel="1" x14ac:dyDescent="0.2">
      <c r="A71" s="7" t="s">
        <v>75</v>
      </c>
      <c r="B71" s="7" t="s">
        <v>16</v>
      </c>
      <c r="C71" s="8">
        <v>1743.1420000000001</v>
      </c>
      <c r="D71" s="8">
        <v>28692.858</v>
      </c>
      <c r="E71" s="8">
        <v>5639</v>
      </c>
      <c r="F71" s="8">
        <v>436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3">
        <f>VLOOKUP(A:A,[2]TDSheet!$A:$F,6,0)</f>
        <v>6198</v>
      </c>
      <c r="K71" s="13">
        <f t="shared" ref="K71:K119" si="18">E71-J71</f>
        <v>-559</v>
      </c>
      <c r="L71" s="13">
        <f>VLOOKUP(A:A,[1]TDSheet!$A:$M,13,0)</f>
        <v>1500</v>
      </c>
      <c r="M71" s="13">
        <f>VLOOKUP(A:A,[1]TDSheet!$A:$N,14,0)</f>
        <v>1200</v>
      </c>
      <c r="N71" s="13">
        <f>VLOOKUP(A:A,[1]TDSheet!$A:$O,15,0)</f>
        <v>1100</v>
      </c>
      <c r="O71" s="13">
        <f>VLOOKUP(A:A,[1]TDSheet!$A:$P,16,0)</f>
        <v>1500</v>
      </c>
      <c r="P71" s="13">
        <f>VLOOKUP(A:A,[1]TDSheet!$A:$W,23,0)</f>
        <v>600</v>
      </c>
      <c r="Q71" s="13">
        <f>VLOOKUP(A:A,[3]TDSheet!$A:$C,3,0)</f>
        <v>425</v>
      </c>
      <c r="R71" s="13"/>
      <c r="S71" s="13"/>
      <c r="T71" s="13"/>
      <c r="U71" s="15">
        <v>900</v>
      </c>
      <c r="V71" s="13">
        <f t="shared" ref="V71:V119" si="19">(E71-AC71)/5</f>
        <v>1127.8</v>
      </c>
      <c r="W71" s="15">
        <v>1300</v>
      </c>
      <c r="X71" s="16">
        <f t="shared" ref="X71:X119" si="20">(F71+L71+M71+N71+O71+P71+U71+W71)/V71</f>
        <v>7.5687178577762015</v>
      </c>
      <c r="Y71" s="13">
        <f t="shared" ref="Y71:Y119" si="21">F71/V71</f>
        <v>0.38659336761837204</v>
      </c>
      <c r="Z71" s="13"/>
      <c r="AA71" s="13"/>
      <c r="AB71" s="13"/>
      <c r="AC71" s="13">
        <f>VLOOKUP(A:A,[1]TDSheet!$A:$AC,29,0)</f>
        <v>0</v>
      </c>
      <c r="AD71" s="13">
        <f>VLOOKUP(A:A,[1]TDSheet!$A:$AD,30,0)</f>
        <v>1209.2</v>
      </c>
      <c r="AE71" s="13">
        <f>VLOOKUP(A:A,[1]TDSheet!$A:$AE,31,0)</f>
        <v>1078</v>
      </c>
      <c r="AF71" s="13">
        <f>VLOOKUP(A:A,[4]TDSheet!$A:$D,4,0)</f>
        <v>1198</v>
      </c>
      <c r="AG71" s="13" t="e">
        <f>VLOOKUP(A:A,[1]TDSheet!$A:$AG,33,0)</f>
        <v>#N/A</v>
      </c>
      <c r="AH71" s="13">
        <f t="shared" ref="AH71:AH119" si="22">U71*H71</f>
        <v>360</v>
      </c>
      <c r="AI71" s="13">
        <f t="shared" ref="AI71:AI119" si="23">W71*H71</f>
        <v>520</v>
      </c>
      <c r="AJ71" s="13">
        <f t="shared" ref="AJ71:AJ119" si="24">Q71*H71</f>
        <v>170</v>
      </c>
      <c r="AK71" s="13"/>
      <c r="AL71" s="13"/>
    </row>
    <row r="72" spans="1:38" s="1" customFormat="1" ht="11.1" customHeight="1" outlineLevel="1" x14ac:dyDescent="0.2">
      <c r="A72" s="7" t="s">
        <v>76</v>
      </c>
      <c r="B72" s="7" t="s">
        <v>16</v>
      </c>
      <c r="C72" s="8">
        <v>1822</v>
      </c>
      <c r="D72" s="8">
        <v>30944</v>
      </c>
      <c r="E72" s="8">
        <v>6077</v>
      </c>
      <c r="F72" s="8">
        <v>691</v>
      </c>
      <c r="G72" s="1">
        <f>VLOOKUP(A:A,[1]TDSheet!$A:$G,7,0)</f>
        <v>0</v>
      </c>
      <c r="H72" s="1">
        <f>VLOOKUP(A:A,[1]TDSheet!$A:$H,8,0)</f>
        <v>0.4</v>
      </c>
      <c r="I72" s="1" t="e">
        <f>VLOOKUP(A:A,[1]TDSheet!$A:$I,9,0)</f>
        <v>#N/A</v>
      </c>
      <c r="J72" s="13">
        <f>VLOOKUP(A:A,[2]TDSheet!$A:$F,6,0)</f>
        <v>7070</v>
      </c>
      <c r="K72" s="13">
        <f t="shared" si="18"/>
        <v>-993</v>
      </c>
      <c r="L72" s="13">
        <f>VLOOKUP(A:A,[1]TDSheet!$A:$M,13,0)</f>
        <v>1700</v>
      </c>
      <c r="M72" s="13">
        <f>VLOOKUP(A:A,[1]TDSheet!$A:$N,14,0)</f>
        <v>1400</v>
      </c>
      <c r="N72" s="13">
        <f>VLOOKUP(A:A,[1]TDSheet!$A:$O,15,0)</f>
        <v>900</v>
      </c>
      <c r="O72" s="13">
        <f>VLOOKUP(A:A,[1]TDSheet!$A:$P,16,0)</f>
        <v>1500</v>
      </c>
      <c r="P72" s="13">
        <f>VLOOKUP(A:A,[1]TDSheet!$A:$W,23,0)</f>
        <v>600</v>
      </c>
      <c r="Q72" s="13">
        <f>VLOOKUP(A:A,[3]TDSheet!$A:$C,3,0)</f>
        <v>525</v>
      </c>
      <c r="R72" s="13"/>
      <c r="S72" s="13"/>
      <c r="T72" s="13"/>
      <c r="U72" s="15">
        <v>1000</v>
      </c>
      <c r="V72" s="13">
        <f t="shared" si="19"/>
        <v>1215.4000000000001</v>
      </c>
      <c r="W72" s="15">
        <v>1400</v>
      </c>
      <c r="X72" s="16">
        <f t="shared" si="20"/>
        <v>7.5621194668421916</v>
      </c>
      <c r="Y72" s="13">
        <f t="shared" si="21"/>
        <v>0.5685371071252262</v>
      </c>
      <c r="Z72" s="13"/>
      <c r="AA72" s="13"/>
      <c r="AB72" s="13"/>
      <c r="AC72" s="13">
        <f>VLOOKUP(A:A,[1]TDSheet!$A:$AC,29,0)</f>
        <v>0</v>
      </c>
      <c r="AD72" s="13">
        <f>VLOOKUP(A:A,[1]TDSheet!$A:$AD,30,0)</f>
        <v>1360.2</v>
      </c>
      <c r="AE72" s="13">
        <f>VLOOKUP(A:A,[1]TDSheet!$A:$AE,31,0)</f>
        <v>1221.4000000000001</v>
      </c>
      <c r="AF72" s="13">
        <f>VLOOKUP(A:A,[4]TDSheet!$A:$D,4,0)</f>
        <v>1322</v>
      </c>
      <c r="AG72" s="13" t="e">
        <f>VLOOKUP(A:A,[1]TDSheet!$A:$AG,33,0)</f>
        <v>#N/A</v>
      </c>
      <c r="AH72" s="13">
        <f t="shared" si="22"/>
        <v>400</v>
      </c>
      <c r="AI72" s="13">
        <f t="shared" si="23"/>
        <v>560</v>
      </c>
      <c r="AJ72" s="13">
        <f t="shared" si="24"/>
        <v>210</v>
      </c>
      <c r="AK72" s="13"/>
      <c r="AL72" s="13"/>
    </row>
    <row r="73" spans="1:38" s="1" customFormat="1" ht="21.95" customHeight="1" outlineLevel="1" x14ac:dyDescent="0.2">
      <c r="A73" s="7" t="s">
        <v>77</v>
      </c>
      <c r="B73" s="7" t="s">
        <v>9</v>
      </c>
      <c r="C73" s="8">
        <v>19.905000000000001</v>
      </c>
      <c r="D73" s="8">
        <v>93.402000000000001</v>
      </c>
      <c r="E73" s="8">
        <v>60.497</v>
      </c>
      <c r="F73" s="8">
        <v>32.238999999999997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3">
        <f>VLOOKUP(A:A,[2]TDSheet!$A:$F,6,0)</f>
        <v>98.171999999999997</v>
      </c>
      <c r="K73" s="13">
        <f t="shared" si="18"/>
        <v>-37.674999999999997</v>
      </c>
      <c r="L73" s="13">
        <f>VLOOKUP(A:A,[1]TDSheet!$A:$M,13,0)</f>
        <v>30</v>
      </c>
      <c r="M73" s="13">
        <f>VLOOKUP(A:A,[1]TDSheet!$A:$N,14,0)</f>
        <v>0</v>
      </c>
      <c r="N73" s="13">
        <f>VLOOKUP(A:A,[1]TDSheet!$A:$O,15,0)</f>
        <v>0</v>
      </c>
      <c r="O73" s="13">
        <f>VLOOKUP(A:A,[1]TDSheet!$A:$P,16,0)</f>
        <v>0</v>
      </c>
      <c r="P73" s="13">
        <f>VLOOKUP(A:A,[1]TDSheet!$A:$W,23,0)</f>
        <v>0</v>
      </c>
      <c r="Q73" s="13">
        <f>VLOOKUP(A:A,[3]TDSheet!$A:$C,3,0)</f>
        <v>0</v>
      </c>
      <c r="R73" s="13"/>
      <c r="S73" s="13"/>
      <c r="T73" s="13"/>
      <c r="U73" s="15">
        <v>20</v>
      </c>
      <c r="V73" s="13">
        <f t="shared" si="19"/>
        <v>12.099399999999999</v>
      </c>
      <c r="W73" s="15">
        <v>20</v>
      </c>
      <c r="X73" s="16">
        <f t="shared" si="20"/>
        <v>8.4499231366844647</v>
      </c>
      <c r="Y73" s="13">
        <f t="shared" si="21"/>
        <v>2.6645122898656131</v>
      </c>
      <c r="Z73" s="13"/>
      <c r="AA73" s="13"/>
      <c r="AB73" s="13"/>
      <c r="AC73" s="13">
        <f>VLOOKUP(A:A,[1]TDSheet!$A:$AC,29,0)</f>
        <v>0</v>
      </c>
      <c r="AD73" s="13">
        <f>VLOOKUP(A:A,[1]TDSheet!$A:$AD,30,0)</f>
        <v>9.867799999999999</v>
      </c>
      <c r="AE73" s="13">
        <f>VLOOKUP(A:A,[1]TDSheet!$A:$AE,31,0)</f>
        <v>12.768600000000001</v>
      </c>
      <c r="AF73" s="13">
        <f>VLOOKUP(A:A,[4]TDSheet!$A:$D,4,0)</f>
        <v>21.652000000000001</v>
      </c>
      <c r="AG73" s="13" t="e">
        <f>VLOOKUP(A:A,[1]TDSheet!$A:$AG,33,0)</f>
        <v>#N/A</v>
      </c>
      <c r="AH73" s="13">
        <f t="shared" si="22"/>
        <v>20</v>
      </c>
      <c r="AI73" s="13">
        <f t="shared" si="23"/>
        <v>20</v>
      </c>
      <c r="AJ73" s="13">
        <f t="shared" si="24"/>
        <v>0</v>
      </c>
      <c r="AK73" s="13"/>
      <c r="AL73" s="13"/>
    </row>
    <row r="74" spans="1:38" s="1" customFormat="1" ht="21.95" customHeight="1" outlineLevel="1" x14ac:dyDescent="0.2">
      <c r="A74" s="7" t="s">
        <v>78</v>
      </c>
      <c r="B74" s="7" t="s">
        <v>9</v>
      </c>
      <c r="C74" s="8">
        <v>47.323</v>
      </c>
      <c r="D74" s="8">
        <v>60.186999999999998</v>
      </c>
      <c r="E74" s="8">
        <v>67.591999999999999</v>
      </c>
      <c r="F74" s="8">
        <v>32.087000000000003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3">
        <f>VLOOKUP(A:A,[2]TDSheet!$A:$F,6,0)</f>
        <v>100.747</v>
      </c>
      <c r="K74" s="13">
        <f t="shared" si="18"/>
        <v>-33.155000000000001</v>
      </c>
      <c r="L74" s="13">
        <f>VLOOKUP(A:A,[1]TDSheet!$A:$M,13,0)</f>
        <v>50</v>
      </c>
      <c r="M74" s="13">
        <f>VLOOKUP(A:A,[1]TDSheet!$A:$N,14,0)</f>
        <v>0</v>
      </c>
      <c r="N74" s="13">
        <f>VLOOKUP(A:A,[1]TDSheet!$A:$O,15,0)</f>
        <v>30</v>
      </c>
      <c r="O74" s="13">
        <f>VLOOKUP(A:A,[1]TDSheet!$A:$P,16,0)</f>
        <v>30</v>
      </c>
      <c r="P74" s="13">
        <f>VLOOKUP(A:A,[1]TDSheet!$A:$W,23,0)</f>
        <v>0</v>
      </c>
      <c r="Q74" s="13">
        <f>VLOOKUP(A:A,[3]TDSheet!$A:$C,3,0)</f>
        <v>25</v>
      </c>
      <c r="R74" s="13"/>
      <c r="S74" s="13"/>
      <c r="T74" s="13"/>
      <c r="U74" s="15"/>
      <c r="V74" s="13">
        <f t="shared" si="19"/>
        <v>13.5184</v>
      </c>
      <c r="W74" s="15"/>
      <c r="X74" s="16">
        <f t="shared" si="20"/>
        <v>10.510637353532962</v>
      </c>
      <c r="Y74" s="13">
        <f t="shared" si="21"/>
        <v>2.3735797135755714</v>
      </c>
      <c r="Z74" s="13"/>
      <c r="AA74" s="13"/>
      <c r="AB74" s="13"/>
      <c r="AC74" s="13">
        <f>VLOOKUP(A:A,[1]TDSheet!$A:$AC,29,0)</f>
        <v>0</v>
      </c>
      <c r="AD74" s="13">
        <f>VLOOKUP(A:A,[1]TDSheet!$A:$AD,30,0)</f>
        <v>15.3406</v>
      </c>
      <c r="AE74" s="13">
        <f>VLOOKUP(A:A,[1]TDSheet!$A:$AE,31,0)</f>
        <v>15.378</v>
      </c>
      <c r="AF74" s="13">
        <f>VLOOKUP(A:A,[4]TDSheet!$A:$D,4,0)</f>
        <v>16.521999999999998</v>
      </c>
      <c r="AG74" s="13" t="e">
        <f>VLOOKUP(A:A,[1]TDSheet!$A:$AG,33,0)</f>
        <v>#N/A</v>
      </c>
      <c r="AH74" s="13">
        <f t="shared" si="22"/>
        <v>0</v>
      </c>
      <c r="AI74" s="13">
        <f t="shared" si="23"/>
        <v>0</v>
      </c>
      <c r="AJ74" s="13">
        <f t="shared" si="24"/>
        <v>25</v>
      </c>
      <c r="AK74" s="13"/>
      <c r="AL74" s="13"/>
    </row>
    <row r="75" spans="1:38" s="1" customFormat="1" ht="21.95" customHeight="1" outlineLevel="1" x14ac:dyDescent="0.2">
      <c r="A75" s="7" t="s">
        <v>79</v>
      </c>
      <c r="B75" s="7" t="s">
        <v>16</v>
      </c>
      <c r="C75" s="8">
        <v>58</v>
      </c>
      <c r="D75" s="8">
        <v>2781</v>
      </c>
      <c r="E75" s="8">
        <v>617</v>
      </c>
      <c r="F75" s="8">
        <v>201</v>
      </c>
      <c r="G75" s="1">
        <f>VLOOKUP(A:A,[1]TDSheet!$A:$G,7,0)</f>
        <v>0</v>
      </c>
      <c r="H75" s="1">
        <f>VLOOKUP(A:A,[1]TDSheet!$A:$H,8,0)</f>
        <v>0.35</v>
      </c>
      <c r="I75" s="1" t="e">
        <f>VLOOKUP(A:A,[1]TDSheet!$A:$I,9,0)</f>
        <v>#N/A</v>
      </c>
      <c r="J75" s="13">
        <f>VLOOKUP(A:A,[2]TDSheet!$A:$F,6,0)</f>
        <v>1280</v>
      </c>
      <c r="K75" s="13">
        <f t="shared" si="18"/>
        <v>-663</v>
      </c>
      <c r="L75" s="13">
        <f>VLOOKUP(A:A,[1]TDSheet!$A:$M,13,0)</f>
        <v>500</v>
      </c>
      <c r="M75" s="13">
        <f>VLOOKUP(A:A,[1]TDSheet!$A:$N,14,0)</f>
        <v>300</v>
      </c>
      <c r="N75" s="13">
        <f>VLOOKUP(A:A,[1]TDSheet!$A:$O,15,0)</f>
        <v>0</v>
      </c>
      <c r="O75" s="13">
        <f>VLOOKUP(A:A,[1]TDSheet!$A:$P,16,0)</f>
        <v>100</v>
      </c>
      <c r="P75" s="13">
        <f>VLOOKUP(A:A,[1]TDSheet!$A:$W,23,0)</f>
        <v>0</v>
      </c>
      <c r="Q75" s="13">
        <f>VLOOKUP(A:A,[3]TDSheet!$A:$C,3,0)</f>
        <v>210</v>
      </c>
      <c r="R75" s="13"/>
      <c r="S75" s="13"/>
      <c r="T75" s="13"/>
      <c r="U75" s="15">
        <v>200</v>
      </c>
      <c r="V75" s="13">
        <f t="shared" si="19"/>
        <v>123.4</v>
      </c>
      <c r="W75" s="15">
        <v>200</v>
      </c>
      <c r="X75" s="16">
        <f t="shared" si="20"/>
        <v>12.163695299837926</v>
      </c>
      <c r="Y75" s="13">
        <f t="shared" si="21"/>
        <v>1.6288492706645057</v>
      </c>
      <c r="Z75" s="13"/>
      <c r="AA75" s="13"/>
      <c r="AB75" s="13"/>
      <c r="AC75" s="13">
        <f>VLOOKUP(A:A,[1]TDSheet!$A:$AC,29,0)</f>
        <v>0</v>
      </c>
      <c r="AD75" s="13">
        <f>VLOOKUP(A:A,[1]TDSheet!$A:$AD,30,0)</f>
        <v>196</v>
      </c>
      <c r="AE75" s="13">
        <f>VLOOKUP(A:A,[1]TDSheet!$A:$AE,31,0)</f>
        <v>186.8</v>
      </c>
      <c r="AF75" s="13">
        <f>VLOOKUP(A:A,[4]TDSheet!$A:$D,4,0)</f>
        <v>190</v>
      </c>
      <c r="AG75" s="13" t="e">
        <f>VLOOKUP(A:A,[1]TDSheet!$A:$AG,33,0)</f>
        <v>#N/A</v>
      </c>
      <c r="AH75" s="13">
        <f t="shared" si="22"/>
        <v>70</v>
      </c>
      <c r="AI75" s="13">
        <f t="shared" si="23"/>
        <v>70</v>
      </c>
      <c r="AJ75" s="13">
        <f t="shared" si="24"/>
        <v>73.5</v>
      </c>
      <c r="AK75" s="13"/>
      <c r="AL75" s="13"/>
    </row>
    <row r="76" spans="1:38" s="1" customFormat="1" ht="21.95" customHeight="1" outlineLevel="1" x14ac:dyDescent="0.2">
      <c r="A76" s="7" t="s">
        <v>80</v>
      </c>
      <c r="B76" s="7" t="s">
        <v>16</v>
      </c>
      <c r="C76" s="8">
        <v>511</v>
      </c>
      <c r="D76" s="8">
        <v>8920</v>
      </c>
      <c r="E76" s="8">
        <v>1337</v>
      </c>
      <c r="F76" s="8">
        <v>132</v>
      </c>
      <c r="G76" s="1">
        <f>VLOOKUP(A:A,[1]TDSheet!$A:$G,7,0)</f>
        <v>0</v>
      </c>
      <c r="H76" s="1">
        <f>VLOOKUP(A:A,[1]TDSheet!$A:$H,8,0)</f>
        <v>0.35</v>
      </c>
      <c r="I76" s="1" t="e">
        <f>VLOOKUP(A:A,[1]TDSheet!$A:$I,9,0)</f>
        <v>#N/A</v>
      </c>
      <c r="J76" s="13">
        <f>VLOOKUP(A:A,[2]TDSheet!$A:$F,6,0)</f>
        <v>1953</v>
      </c>
      <c r="K76" s="13">
        <f t="shared" si="18"/>
        <v>-616</v>
      </c>
      <c r="L76" s="13">
        <f>VLOOKUP(A:A,[1]TDSheet!$A:$M,13,0)</f>
        <v>500</v>
      </c>
      <c r="M76" s="13">
        <f>VLOOKUP(A:A,[1]TDSheet!$A:$N,14,0)</f>
        <v>350</v>
      </c>
      <c r="N76" s="13">
        <f>VLOOKUP(A:A,[1]TDSheet!$A:$O,15,0)</f>
        <v>100</v>
      </c>
      <c r="O76" s="13">
        <f>VLOOKUP(A:A,[1]TDSheet!$A:$P,16,0)</f>
        <v>400</v>
      </c>
      <c r="P76" s="13">
        <f>VLOOKUP(A:A,[1]TDSheet!$A:$W,23,0)</f>
        <v>100</v>
      </c>
      <c r="Q76" s="13">
        <f>VLOOKUP(A:A,[3]TDSheet!$A:$C,3,0)</f>
        <v>290</v>
      </c>
      <c r="R76" s="13"/>
      <c r="S76" s="13"/>
      <c r="T76" s="13"/>
      <c r="U76" s="15">
        <v>150</v>
      </c>
      <c r="V76" s="13">
        <f t="shared" si="19"/>
        <v>267.39999999999998</v>
      </c>
      <c r="W76" s="15">
        <v>300</v>
      </c>
      <c r="X76" s="16">
        <f t="shared" si="20"/>
        <v>7.5991024682124166</v>
      </c>
      <c r="Y76" s="13">
        <f t="shared" si="21"/>
        <v>0.49364248317127901</v>
      </c>
      <c r="Z76" s="13"/>
      <c r="AA76" s="13"/>
      <c r="AB76" s="13"/>
      <c r="AC76" s="13">
        <f>VLOOKUP(A:A,[1]TDSheet!$A:$AC,29,0)</f>
        <v>0</v>
      </c>
      <c r="AD76" s="13">
        <f>VLOOKUP(A:A,[1]TDSheet!$A:$AD,30,0)</f>
        <v>309.8</v>
      </c>
      <c r="AE76" s="13">
        <f>VLOOKUP(A:A,[1]TDSheet!$A:$AE,31,0)</f>
        <v>274.8</v>
      </c>
      <c r="AF76" s="13">
        <f>VLOOKUP(A:A,[4]TDSheet!$A:$D,4,0)</f>
        <v>281</v>
      </c>
      <c r="AG76" s="13" t="e">
        <f>VLOOKUP(A:A,[1]TDSheet!$A:$AG,33,0)</f>
        <v>#N/A</v>
      </c>
      <c r="AH76" s="13">
        <f t="shared" si="22"/>
        <v>52.5</v>
      </c>
      <c r="AI76" s="13">
        <f t="shared" si="23"/>
        <v>105</v>
      </c>
      <c r="AJ76" s="13">
        <f t="shared" si="24"/>
        <v>101.5</v>
      </c>
      <c r="AK76" s="13"/>
      <c r="AL76" s="13"/>
    </row>
    <row r="77" spans="1:38" s="1" customFormat="1" ht="11.1" customHeight="1" outlineLevel="1" x14ac:dyDescent="0.2">
      <c r="A77" s="7" t="s">
        <v>81</v>
      </c>
      <c r="B77" s="7" t="s">
        <v>16</v>
      </c>
      <c r="C77" s="8">
        <v>481</v>
      </c>
      <c r="D77" s="8">
        <v>1675</v>
      </c>
      <c r="E77" s="8">
        <v>1040</v>
      </c>
      <c r="F77" s="8">
        <v>312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1488</v>
      </c>
      <c r="K77" s="13">
        <f t="shared" si="18"/>
        <v>-448</v>
      </c>
      <c r="L77" s="13">
        <f>VLOOKUP(A:A,[1]TDSheet!$A:$M,13,0)</f>
        <v>300</v>
      </c>
      <c r="M77" s="13">
        <f>VLOOKUP(A:A,[1]TDSheet!$A:$N,14,0)</f>
        <v>250</v>
      </c>
      <c r="N77" s="13">
        <f>VLOOKUP(A:A,[1]TDSheet!$A:$O,15,0)</f>
        <v>150</v>
      </c>
      <c r="O77" s="13">
        <f>VLOOKUP(A:A,[1]TDSheet!$A:$P,16,0)</f>
        <v>350</v>
      </c>
      <c r="P77" s="13">
        <f>VLOOKUP(A:A,[1]TDSheet!$A:$W,23,0)</f>
        <v>0</v>
      </c>
      <c r="Q77" s="13">
        <f>VLOOKUP(A:A,[3]TDSheet!$A:$C,3,0)</f>
        <v>323</v>
      </c>
      <c r="R77" s="13"/>
      <c r="S77" s="13"/>
      <c r="T77" s="13"/>
      <c r="U77" s="15">
        <v>200</v>
      </c>
      <c r="V77" s="13">
        <f t="shared" si="19"/>
        <v>208</v>
      </c>
      <c r="W77" s="15">
        <v>250</v>
      </c>
      <c r="X77" s="16">
        <f t="shared" si="20"/>
        <v>8.7115384615384617</v>
      </c>
      <c r="Y77" s="13">
        <f t="shared" si="21"/>
        <v>1.5</v>
      </c>
      <c r="Z77" s="13"/>
      <c r="AA77" s="13"/>
      <c r="AB77" s="13"/>
      <c r="AC77" s="13">
        <f>VLOOKUP(A:A,[1]TDSheet!$A:$AC,29,0)</f>
        <v>0</v>
      </c>
      <c r="AD77" s="13">
        <f>VLOOKUP(A:A,[1]TDSheet!$A:$AD,30,0)</f>
        <v>271.60000000000002</v>
      </c>
      <c r="AE77" s="13">
        <f>VLOOKUP(A:A,[1]TDSheet!$A:$AE,31,0)</f>
        <v>226.6</v>
      </c>
      <c r="AF77" s="13">
        <f>VLOOKUP(A:A,[4]TDSheet!$A:$D,4,0)</f>
        <v>179</v>
      </c>
      <c r="AG77" s="13" t="e">
        <f>VLOOKUP(A:A,[1]TDSheet!$A:$AG,33,0)</f>
        <v>#N/A</v>
      </c>
      <c r="AH77" s="13">
        <f t="shared" si="22"/>
        <v>80</v>
      </c>
      <c r="AI77" s="13">
        <f t="shared" si="23"/>
        <v>100</v>
      </c>
      <c r="AJ77" s="13">
        <f t="shared" si="24"/>
        <v>129.20000000000002</v>
      </c>
      <c r="AK77" s="13"/>
      <c r="AL77" s="13"/>
    </row>
    <row r="78" spans="1:38" s="1" customFormat="1" ht="11.1" customHeight="1" outlineLevel="1" x14ac:dyDescent="0.2">
      <c r="A78" s="7" t="s">
        <v>82</v>
      </c>
      <c r="B78" s="7" t="s">
        <v>9</v>
      </c>
      <c r="C78" s="8">
        <v>161.55500000000001</v>
      </c>
      <c r="D78" s="8">
        <v>1424.761</v>
      </c>
      <c r="E78" s="8">
        <v>293.89699999999999</v>
      </c>
      <c r="F78" s="8">
        <v>73.566000000000003</v>
      </c>
      <c r="G78" s="1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353.86</v>
      </c>
      <c r="K78" s="13">
        <f t="shared" si="18"/>
        <v>-59.963000000000022</v>
      </c>
      <c r="L78" s="13">
        <f>VLOOKUP(A:A,[1]TDSheet!$A:$M,13,0)</f>
        <v>50</v>
      </c>
      <c r="M78" s="13">
        <f>VLOOKUP(A:A,[1]TDSheet!$A:$N,14,0)</f>
        <v>50</v>
      </c>
      <c r="N78" s="13">
        <f>VLOOKUP(A:A,[1]TDSheet!$A:$O,15,0)</f>
        <v>120</v>
      </c>
      <c r="O78" s="13">
        <f>VLOOKUP(A:A,[1]TDSheet!$A:$P,16,0)</f>
        <v>100</v>
      </c>
      <c r="P78" s="13">
        <f>VLOOKUP(A:A,[1]TDSheet!$A:$W,23,0)</f>
        <v>0</v>
      </c>
      <c r="Q78" s="13">
        <f>VLOOKUP(A:A,[3]TDSheet!$A:$C,3,0)</f>
        <v>78</v>
      </c>
      <c r="R78" s="13"/>
      <c r="S78" s="13"/>
      <c r="T78" s="13"/>
      <c r="U78" s="15"/>
      <c r="V78" s="13">
        <f t="shared" si="19"/>
        <v>58.779399999999995</v>
      </c>
      <c r="W78" s="15">
        <v>100</v>
      </c>
      <c r="X78" s="16">
        <f t="shared" si="20"/>
        <v>8.396921370412084</v>
      </c>
      <c r="Y78" s="13">
        <f t="shared" si="21"/>
        <v>1.2515609210029366</v>
      </c>
      <c r="Z78" s="13"/>
      <c r="AA78" s="13"/>
      <c r="AB78" s="13"/>
      <c r="AC78" s="13">
        <f>VLOOKUP(A:A,[1]TDSheet!$A:$AC,29,0)</f>
        <v>0</v>
      </c>
      <c r="AD78" s="13">
        <f>VLOOKUP(A:A,[1]TDSheet!$A:$AD,30,0)</f>
        <v>62.189</v>
      </c>
      <c r="AE78" s="13">
        <f>VLOOKUP(A:A,[1]TDSheet!$A:$AE,31,0)</f>
        <v>48.748599999999996</v>
      </c>
      <c r="AF78" s="13">
        <f>VLOOKUP(A:A,[4]TDSheet!$A:$D,4,0)</f>
        <v>32.659999999999997</v>
      </c>
      <c r="AG78" s="13" t="e">
        <f>VLOOKUP(A:A,[1]TDSheet!$A:$AG,33,0)</f>
        <v>#N/A</v>
      </c>
      <c r="AH78" s="13">
        <f t="shared" si="22"/>
        <v>0</v>
      </c>
      <c r="AI78" s="13">
        <f t="shared" si="23"/>
        <v>100</v>
      </c>
      <c r="AJ78" s="13">
        <f t="shared" si="24"/>
        <v>78</v>
      </c>
      <c r="AK78" s="13"/>
      <c r="AL78" s="13"/>
    </row>
    <row r="79" spans="1:38" s="1" customFormat="1" ht="11.1" customHeight="1" outlineLevel="1" x14ac:dyDescent="0.2">
      <c r="A79" s="7" t="s">
        <v>83</v>
      </c>
      <c r="B79" s="7" t="s">
        <v>16</v>
      </c>
      <c r="C79" s="8">
        <v>49</v>
      </c>
      <c r="D79" s="8">
        <v>216</v>
      </c>
      <c r="E79" s="8">
        <v>79</v>
      </c>
      <c r="F79" s="8">
        <v>99</v>
      </c>
      <c r="G79" s="1">
        <f>VLOOKUP(A:A,[1]TDSheet!$A:$G,7,0)</f>
        <v>0</v>
      </c>
      <c r="H79" s="1">
        <f>VLOOKUP(A:A,[1]TDSheet!$A:$H,8,0)</f>
        <v>0.3</v>
      </c>
      <c r="I79" s="1" t="e">
        <f>VLOOKUP(A:A,[1]TDSheet!$A:$I,9,0)</f>
        <v>#N/A</v>
      </c>
      <c r="J79" s="13">
        <f>VLOOKUP(A:A,[2]TDSheet!$A:$F,6,0)</f>
        <v>99</v>
      </c>
      <c r="K79" s="13">
        <f t="shared" si="18"/>
        <v>-20</v>
      </c>
      <c r="L79" s="13">
        <f>VLOOKUP(A:A,[1]TDSheet!$A:$M,13,0)</f>
        <v>0</v>
      </c>
      <c r="M79" s="13">
        <f>VLOOKUP(A:A,[1]TDSheet!$A:$N,14,0)</f>
        <v>0</v>
      </c>
      <c r="N79" s="13">
        <f>VLOOKUP(A:A,[1]TDSheet!$A:$O,15,0)</f>
        <v>0</v>
      </c>
      <c r="O79" s="13">
        <f>VLOOKUP(A:A,[1]TDSheet!$A:$P,16,0)</f>
        <v>0</v>
      </c>
      <c r="P79" s="13">
        <f>VLOOKUP(A:A,[1]TDSheet!$A:$W,23,0)</f>
        <v>0</v>
      </c>
      <c r="Q79" s="13">
        <v>0</v>
      </c>
      <c r="R79" s="13"/>
      <c r="S79" s="13"/>
      <c r="T79" s="13"/>
      <c r="U79" s="15"/>
      <c r="V79" s="13">
        <f t="shared" si="19"/>
        <v>15.8</v>
      </c>
      <c r="W79" s="15"/>
      <c r="X79" s="16">
        <f t="shared" si="20"/>
        <v>6.2658227848101262</v>
      </c>
      <c r="Y79" s="13">
        <f t="shared" si="21"/>
        <v>6.2658227848101262</v>
      </c>
      <c r="Z79" s="13"/>
      <c r="AA79" s="13"/>
      <c r="AB79" s="13"/>
      <c r="AC79" s="13">
        <f>VLOOKUP(A:A,[1]TDSheet!$A:$AC,29,0)</f>
        <v>0</v>
      </c>
      <c r="AD79" s="13">
        <f>VLOOKUP(A:A,[1]TDSheet!$A:$AD,30,0)</f>
        <v>15.8</v>
      </c>
      <c r="AE79" s="13">
        <f>VLOOKUP(A:A,[1]TDSheet!$A:$AE,31,0)</f>
        <v>11.4</v>
      </c>
      <c r="AF79" s="13">
        <f>VLOOKUP(A:A,[4]TDSheet!$A:$D,4,0)</f>
        <v>21</v>
      </c>
      <c r="AG79" s="13" t="e">
        <f>VLOOKUP(A:A,[1]TDSheet!$A:$AG,33,0)</f>
        <v>#N/A</v>
      </c>
      <c r="AH79" s="13">
        <f t="shared" si="22"/>
        <v>0</v>
      </c>
      <c r="AI79" s="13">
        <f t="shared" si="23"/>
        <v>0</v>
      </c>
      <c r="AJ79" s="13">
        <f t="shared" si="24"/>
        <v>0</v>
      </c>
      <c r="AK79" s="13"/>
      <c r="AL79" s="13"/>
    </row>
    <row r="80" spans="1:38" s="1" customFormat="1" ht="11.1" customHeight="1" outlineLevel="1" x14ac:dyDescent="0.2">
      <c r="A80" s="7" t="s">
        <v>84</v>
      </c>
      <c r="B80" s="7" t="s">
        <v>9</v>
      </c>
      <c r="C80" s="8">
        <v>643.47500000000002</v>
      </c>
      <c r="D80" s="8">
        <v>5399.5110000000004</v>
      </c>
      <c r="E80" s="8">
        <v>1000.266</v>
      </c>
      <c r="F80" s="8">
        <v>487.62200000000001</v>
      </c>
      <c r="G80" s="1" t="str">
        <f>VLOOKUP(A:A,[1]TDSheet!$A:$G,7,0)</f>
        <v>н</v>
      </c>
      <c r="H80" s="1">
        <f>VLOOKUP(A:A,[1]TDSheet!$A:$H,8,0)</f>
        <v>1</v>
      </c>
      <c r="I80" s="1" t="e">
        <f>VLOOKUP(A:A,[1]TDSheet!$A:$I,9,0)</f>
        <v>#N/A</v>
      </c>
      <c r="J80" s="13">
        <f>VLOOKUP(A:A,[2]TDSheet!$A:$F,6,0)</f>
        <v>973.04899999999998</v>
      </c>
      <c r="K80" s="13">
        <f t="shared" si="18"/>
        <v>27.216999999999985</v>
      </c>
      <c r="L80" s="13">
        <f>VLOOKUP(A:A,[1]TDSheet!$A:$M,13,0)</f>
        <v>400</v>
      </c>
      <c r="M80" s="13">
        <f>VLOOKUP(A:A,[1]TDSheet!$A:$N,14,0)</f>
        <v>350</v>
      </c>
      <c r="N80" s="13">
        <f>VLOOKUP(A:A,[1]TDSheet!$A:$O,15,0)</f>
        <v>0</v>
      </c>
      <c r="O80" s="13">
        <f>VLOOKUP(A:A,[1]TDSheet!$A:$P,16,0)</f>
        <v>200</v>
      </c>
      <c r="P80" s="13">
        <f>VLOOKUP(A:A,[1]TDSheet!$A:$W,23,0)</f>
        <v>0</v>
      </c>
      <c r="Q80" s="13">
        <f>VLOOKUP(A:A,[3]TDSheet!$A:$C,3,0)</f>
        <v>140</v>
      </c>
      <c r="R80" s="13"/>
      <c r="S80" s="13"/>
      <c r="T80" s="13"/>
      <c r="U80" s="15"/>
      <c r="V80" s="13">
        <f t="shared" si="19"/>
        <v>200.0532</v>
      </c>
      <c r="W80" s="15">
        <v>150</v>
      </c>
      <c r="X80" s="16">
        <f t="shared" si="20"/>
        <v>7.9359990242595471</v>
      </c>
      <c r="Y80" s="13">
        <f t="shared" si="21"/>
        <v>2.4374616352050356</v>
      </c>
      <c r="Z80" s="13"/>
      <c r="AA80" s="13"/>
      <c r="AB80" s="13"/>
      <c r="AC80" s="13">
        <f>VLOOKUP(A:A,[1]TDSheet!$A:$AC,29,0)</f>
        <v>0</v>
      </c>
      <c r="AD80" s="13">
        <f>VLOOKUP(A:A,[1]TDSheet!$A:$AD,30,0)</f>
        <v>351.9898</v>
      </c>
      <c r="AE80" s="13">
        <f>VLOOKUP(A:A,[1]TDSheet!$A:$AE,31,0)</f>
        <v>274.32319999999999</v>
      </c>
      <c r="AF80" s="13">
        <f>VLOOKUP(A:A,[4]TDSheet!$A:$D,4,0)</f>
        <v>174.21799999999999</v>
      </c>
      <c r="AG80" s="13" t="str">
        <f>VLOOKUP(A:A,[1]TDSheet!$A:$AG,33,0)</f>
        <v>оконч</v>
      </c>
      <c r="AH80" s="13">
        <f t="shared" si="22"/>
        <v>0</v>
      </c>
      <c r="AI80" s="13">
        <f t="shared" si="23"/>
        <v>150</v>
      </c>
      <c r="AJ80" s="13">
        <f t="shared" si="24"/>
        <v>140</v>
      </c>
      <c r="AK80" s="13"/>
      <c r="AL80" s="13"/>
    </row>
    <row r="81" spans="1:38" s="1" customFormat="1" ht="11.1" customHeight="1" outlineLevel="1" x14ac:dyDescent="0.2">
      <c r="A81" s="7" t="s">
        <v>85</v>
      </c>
      <c r="B81" s="7" t="s">
        <v>9</v>
      </c>
      <c r="C81" s="8">
        <v>133.571</v>
      </c>
      <c r="D81" s="8">
        <v>154.488</v>
      </c>
      <c r="E81" s="8">
        <v>150.006</v>
      </c>
      <c r="F81" s="8">
        <v>97.617000000000004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3">
        <f>VLOOKUP(A:A,[2]TDSheet!$A:$F,6,0)</f>
        <v>147.61699999999999</v>
      </c>
      <c r="K81" s="13">
        <f t="shared" si="18"/>
        <v>2.38900000000001</v>
      </c>
      <c r="L81" s="13">
        <f>VLOOKUP(A:A,[1]TDSheet!$A:$M,13,0)</f>
        <v>50</v>
      </c>
      <c r="M81" s="13">
        <f>VLOOKUP(A:A,[1]TDSheet!$A:$N,14,0)</f>
        <v>0</v>
      </c>
      <c r="N81" s="13">
        <f>VLOOKUP(A:A,[1]TDSheet!$A:$O,15,0)</f>
        <v>30</v>
      </c>
      <c r="O81" s="13">
        <f>VLOOKUP(A:A,[1]TDSheet!$A:$P,16,0)</f>
        <v>30</v>
      </c>
      <c r="P81" s="13">
        <f>VLOOKUP(A:A,[1]TDSheet!$A:$W,23,0)</f>
        <v>0</v>
      </c>
      <c r="Q81" s="13">
        <f>VLOOKUP(A:A,[3]TDSheet!$A:$C,3,0)</f>
        <v>180</v>
      </c>
      <c r="R81" s="13"/>
      <c r="S81" s="13"/>
      <c r="T81" s="13"/>
      <c r="U81" s="15"/>
      <c r="V81" s="13">
        <f t="shared" si="19"/>
        <v>30.001200000000001</v>
      </c>
      <c r="W81" s="15">
        <v>30</v>
      </c>
      <c r="X81" s="16">
        <f t="shared" si="20"/>
        <v>7.9202498566723998</v>
      </c>
      <c r="Y81" s="13">
        <f t="shared" si="21"/>
        <v>3.2537698492060319</v>
      </c>
      <c r="Z81" s="13"/>
      <c r="AA81" s="13"/>
      <c r="AB81" s="13"/>
      <c r="AC81" s="13">
        <f>VLOOKUP(A:A,[1]TDSheet!$A:$AC,29,0)</f>
        <v>0</v>
      </c>
      <c r="AD81" s="13">
        <f>VLOOKUP(A:A,[1]TDSheet!$A:$AD,30,0)</f>
        <v>31.8568</v>
      </c>
      <c r="AE81" s="13">
        <f>VLOOKUP(A:A,[1]TDSheet!$A:$AE,31,0)</f>
        <v>28.814999999999998</v>
      </c>
      <c r="AF81" s="13">
        <f>VLOOKUP(A:A,[4]TDSheet!$A:$D,4,0)</f>
        <v>30.071000000000002</v>
      </c>
      <c r="AG81" s="13">
        <f>VLOOKUP(A:A,[1]TDSheet!$A:$AG,33,0)</f>
        <v>0</v>
      </c>
      <c r="AH81" s="13">
        <f t="shared" si="22"/>
        <v>0</v>
      </c>
      <c r="AI81" s="13">
        <f t="shared" si="23"/>
        <v>30</v>
      </c>
      <c r="AJ81" s="13">
        <f t="shared" si="24"/>
        <v>180</v>
      </c>
      <c r="AK81" s="13"/>
      <c r="AL81" s="13"/>
    </row>
    <row r="82" spans="1:38" s="1" customFormat="1" ht="11.1" customHeight="1" outlineLevel="1" x14ac:dyDescent="0.2">
      <c r="A82" s="7" t="s">
        <v>86</v>
      </c>
      <c r="B82" s="7" t="s">
        <v>9</v>
      </c>
      <c r="C82" s="8">
        <v>14.707000000000001</v>
      </c>
      <c r="D82" s="8">
        <v>16.7</v>
      </c>
      <c r="E82" s="8">
        <v>15.369</v>
      </c>
      <c r="F82" s="8"/>
      <c r="G82" s="1">
        <f>VLOOKUP(A:A,[1]TDSheet!$A:$G,7,0)</f>
        <v>0</v>
      </c>
      <c r="H82" s="1">
        <f>VLOOKUP(A:A,[1]TDSheet!$A:$H,8,0)</f>
        <v>1</v>
      </c>
      <c r="I82" s="1" t="e">
        <f>VLOOKUP(A:A,[1]TDSheet!$A:$I,9,0)</f>
        <v>#N/A</v>
      </c>
      <c r="J82" s="13">
        <f>VLOOKUP(A:A,[2]TDSheet!$A:$F,6,0)</f>
        <v>23.716999999999999</v>
      </c>
      <c r="K82" s="13">
        <f t="shared" si="18"/>
        <v>-8.347999999999999</v>
      </c>
      <c r="L82" s="13">
        <f>VLOOKUP(A:A,[1]TDSheet!$A:$M,13,0)</f>
        <v>10</v>
      </c>
      <c r="M82" s="13">
        <f>VLOOKUP(A:A,[1]TDSheet!$A:$N,14,0)</f>
        <v>0</v>
      </c>
      <c r="N82" s="13">
        <f>VLOOKUP(A:A,[1]TDSheet!$A:$O,15,0)</f>
        <v>20</v>
      </c>
      <c r="O82" s="13">
        <f>VLOOKUP(A:A,[1]TDSheet!$A:$P,16,0)</f>
        <v>0</v>
      </c>
      <c r="P82" s="13">
        <f>VLOOKUP(A:A,[1]TDSheet!$A:$W,23,0)</f>
        <v>0</v>
      </c>
      <c r="Q82" s="13">
        <f>VLOOKUP(A:A,[3]TDSheet!$A:$C,3,0)</f>
        <v>10</v>
      </c>
      <c r="R82" s="13"/>
      <c r="S82" s="13"/>
      <c r="T82" s="13"/>
      <c r="U82" s="15"/>
      <c r="V82" s="13">
        <f t="shared" si="19"/>
        <v>3.0737999999999999</v>
      </c>
      <c r="W82" s="15"/>
      <c r="X82" s="16">
        <f t="shared" si="20"/>
        <v>9.7599063048994736</v>
      </c>
      <c r="Y82" s="13">
        <f t="shared" si="21"/>
        <v>0</v>
      </c>
      <c r="Z82" s="13"/>
      <c r="AA82" s="13"/>
      <c r="AB82" s="13"/>
      <c r="AC82" s="13">
        <f>VLOOKUP(A:A,[1]TDSheet!$A:$AC,29,0)</f>
        <v>0</v>
      </c>
      <c r="AD82" s="13">
        <f>VLOOKUP(A:A,[1]TDSheet!$A:$AD,30,0)</f>
        <v>5.9596</v>
      </c>
      <c r="AE82" s="13">
        <f>VLOOKUP(A:A,[1]TDSheet!$A:$AE,31,0)</f>
        <v>3.4609999999999999</v>
      </c>
      <c r="AF82" s="13">
        <f>VLOOKUP(A:A,[4]TDSheet!$A:$D,4,0)</f>
        <v>2.948</v>
      </c>
      <c r="AG82" s="13" t="e">
        <f>VLOOKUP(A:A,[1]TDSheet!$A:$AG,33,0)</f>
        <v>#N/A</v>
      </c>
      <c r="AH82" s="13">
        <f t="shared" si="22"/>
        <v>0</v>
      </c>
      <c r="AI82" s="13">
        <f t="shared" si="23"/>
        <v>0</v>
      </c>
      <c r="AJ82" s="13">
        <f t="shared" si="24"/>
        <v>10</v>
      </c>
      <c r="AK82" s="13"/>
      <c r="AL82" s="13"/>
    </row>
    <row r="83" spans="1:38" s="1" customFormat="1" ht="11.1" customHeight="1" outlineLevel="1" x14ac:dyDescent="0.2">
      <c r="A83" s="7" t="s">
        <v>87</v>
      </c>
      <c r="B83" s="7" t="s">
        <v>9</v>
      </c>
      <c r="C83" s="8">
        <v>348.75400000000002</v>
      </c>
      <c r="D83" s="8">
        <v>6658.2659999999996</v>
      </c>
      <c r="E83" s="8">
        <v>2020.92</v>
      </c>
      <c r="F83" s="8">
        <v>546.57100000000003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2002.951</v>
      </c>
      <c r="K83" s="13">
        <f t="shared" si="18"/>
        <v>17.969000000000051</v>
      </c>
      <c r="L83" s="13">
        <f>VLOOKUP(A:A,[1]TDSheet!$A:$M,13,0)</f>
        <v>600</v>
      </c>
      <c r="M83" s="13">
        <f>VLOOKUP(A:A,[1]TDSheet!$A:$N,14,0)</f>
        <v>500</v>
      </c>
      <c r="N83" s="13">
        <f>VLOOKUP(A:A,[1]TDSheet!$A:$O,15,0)</f>
        <v>100</v>
      </c>
      <c r="O83" s="13">
        <f>VLOOKUP(A:A,[1]TDSheet!$A:$P,16,0)</f>
        <v>500</v>
      </c>
      <c r="P83" s="13">
        <f>VLOOKUP(A:A,[1]TDSheet!$A:$W,23,0)</f>
        <v>0</v>
      </c>
      <c r="Q83" s="13">
        <f>VLOOKUP(A:A,[3]TDSheet!$A:$C,3,0)</f>
        <v>1160</v>
      </c>
      <c r="R83" s="13"/>
      <c r="S83" s="13"/>
      <c r="T83" s="13"/>
      <c r="U83" s="15">
        <v>300</v>
      </c>
      <c r="V83" s="13">
        <f t="shared" si="19"/>
        <v>404.18400000000003</v>
      </c>
      <c r="W83" s="15">
        <v>500</v>
      </c>
      <c r="X83" s="16">
        <f t="shared" si="20"/>
        <v>7.5375843675157839</v>
      </c>
      <c r="Y83" s="13">
        <f t="shared" si="21"/>
        <v>1.3522826237555172</v>
      </c>
      <c r="Z83" s="13"/>
      <c r="AA83" s="13"/>
      <c r="AB83" s="13"/>
      <c r="AC83" s="13">
        <f>VLOOKUP(A:A,[1]TDSheet!$A:$AC,29,0)</f>
        <v>0</v>
      </c>
      <c r="AD83" s="13">
        <f>VLOOKUP(A:A,[1]TDSheet!$A:$AD,30,0)</f>
        <v>385.548</v>
      </c>
      <c r="AE83" s="13">
        <f>VLOOKUP(A:A,[1]TDSheet!$A:$AE,31,0)</f>
        <v>414.89040000000006</v>
      </c>
      <c r="AF83" s="13">
        <f>VLOOKUP(A:A,[4]TDSheet!$A:$D,4,0)</f>
        <v>452.76600000000002</v>
      </c>
      <c r="AG83" s="13" t="e">
        <f>VLOOKUP(A:A,[1]TDSheet!$A:$AG,33,0)</f>
        <v>#N/A</v>
      </c>
      <c r="AH83" s="13">
        <f t="shared" si="22"/>
        <v>300</v>
      </c>
      <c r="AI83" s="13">
        <f t="shared" si="23"/>
        <v>500</v>
      </c>
      <c r="AJ83" s="13">
        <f t="shared" si="24"/>
        <v>1160</v>
      </c>
      <c r="AK83" s="13"/>
      <c r="AL83" s="13"/>
    </row>
    <row r="84" spans="1:38" s="1" customFormat="1" ht="11.1" customHeight="1" outlineLevel="1" x14ac:dyDescent="0.2">
      <c r="A84" s="7" t="s">
        <v>88</v>
      </c>
      <c r="B84" s="7" t="s">
        <v>16</v>
      </c>
      <c r="C84" s="8">
        <v>1040</v>
      </c>
      <c r="D84" s="8">
        <v>31023</v>
      </c>
      <c r="E84" s="8">
        <v>4494</v>
      </c>
      <c r="F84" s="8">
        <v>300</v>
      </c>
      <c r="G84" s="1" t="str">
        <f>VLOOKUP(A:A,[1]TDSheet!$A:$G,7,0)</f>
        <v>акяб</v>
      </c>
      <c r="H84" s="1">
        <f>VLOOKUP(A:A,[1]TDSheet!$A:$H,8,0)</f>
        <v>0.45</v>
      </c>
      <c r="I84" s="1" t="e">
        <f>VLOOKUP(A:A,[1]TDSheet!$A:$I,9,0)</f>
        <v>#N/A</v>
      </c>
      <c r="J84" s="13">
        <f>VLOOKUP(A:A,[2]TDSheet!$A:$F,6,0)</f>
        <v>5241</v>
      </c>
      <c r="K84" s="13">
        <f t="shared" si="18"/>
        <v>-747</v>
      </c>
      <c r="L84" s="13">
        <f>VLOOKUP(A:A,[1]TDSheet!$A:$M,13,0)</f>
        <v>1500</v>
      </c>
      <c r="M84" s="13">
        <f>VLOOKUP(A:A,[1]TDSheet!$A:$N,14,0)</f>
        <v>1300</v>
      </c>
      <c r="N84" s="13">
        <f>VLOOKUP(A:A,[1]TDSheet!$A:$O,15,0)</f>
        <v>200</v>
      </c>
      <c r="O84" s="13">
        <f>VLOOKUP(A:A,[1]TDSheet!$A:$P,16,0)</f>
        <v>1200</v>
      </c>
      <c r="P84" s="13">
        <f>VLOOKUP(A:A,[1]TDSheet!$A:$W,23,0)</f>
        <v>500</v>
      </c>
      <c r="Q84" s="13">
        <f>VLOOKUP(A:A,[3]TDSheet!$A:$C,3,0)</f>
        <v>645</v>
      </c>
      <c r="R84" s="13"/>
      <c r="S84" s="13"/>
      <c r="T84" s="13"/>
      <c r="U84" s="15"/>
      <c r="V84" s="13">
        <f t="shared" si="19"/>
        <v>778.8</v>
      </c>
      <c r="W84" s="15">
        <v>1000</v>
      </c>
      <c r="X84" s="16">
        <f t="shared" si="20"/>
        <v>7.704160246533128</v>
      </c>
      <c r="Y84" s="13">
        <f t="shared" si="21"/>
        <v>0.38520801232665641</v>
      </c>
      <c r="Z84" s="13"/>
      <c r="AA84" s="13"/>
      <c r="AB84" s="13"/>
      <c r="AC84" s="13">
        <f>VLOOKUP(A:A,[1]TDSheet!$A:$AC,29,0)</f>
        <v>600</v>
      </c>
      <c r="AD84" s="13">
        <f>VLOOKUP(A:A,[1]TDSheet!$A:$AD,30,0)</f>
        <v>1003.4</v>
      </c>
      <c r="AE84" s="13">
        <f>VLOOKUP(A:A,[1]TDSheet!$A:$AE,31,0)</f>
        <v>908.6</v>
      </c>
      <c r="AF84" s="13">
        <f>VLOOKUP(A:A,[4]TDSheet!$A:$D,4,0)</f>
        <v>766</v>
      </c>
      <c r="AG84" s="13" t="str">
        <f>VLOOKUP(A:A,[1]TDSheet!$A:$AG,33,0)</f>
        <v>оконч</v>
      </c>
      <c r="AH84" s="13">
        <f t="shared" si="22"/>
        <v>0</v>
      </c>
      <c r="AI84" s="13">
        <f t="shared" si="23"/>
        <v>450</v>
      </c>
      <c r="AJ84" s="13">
        <f t="shared" si="24"/>
        <v>290.25</v>
      </c>
      <c r="AK84" s="13"/>
      <c r="AL84" s="13"/>
    </row>
    <row r="85" spans="1:38" s="1" customFormat="1" ht="11.1" customHeight="1" outlineLevel="1" x14ac:dyDescent="0.2">
      <c r="A85" s="7" t="s">
        <v>89</v>
      </c>
      <c r="B85" s="7" t="s">
        <v>16</v>
      </c>
      <c r="C85" s="8">
        <v>2171</v>
      </c>
      <c r="D85" s="8">
        <v>22174</v>
      </c>
      <c r="E85" s="8">
        <v>6056</v>
      </c>
      <c r="F85" s="8">
        <v>309</v>
      </c>
      <c r="G85" s="1">
        <f>VLOOKUP(A:A,[1]TDSheet!$A:$G,7,0)</f>
        <v>0</v>
      </c>
      <c r="H85" s="1">
        <f>VLOOKUP(A:A,[1]TDSheet!$A:$H,8,0)</f>
        <v>0.45</v>
      </c>
      <c r="I85" s="1" t="e">
        <f>VLOOKUP(A:A,[1]TDSheet!$A:$I,9,0)</f>
        <v>#N/A</v>
      </c>
      <c r="J85" s="13">
        <f>VLOOKUP(A:A,[2]TDSheet!$A:$F,6,0)</f>
        <v>6171</v>
      </c>
      <c r="K85" s="13">
        <f t="shared" si="18"/>
        <v>-115</v>
      </c>
      <c r="L85" s="13">
        <f>VLOOKUP(A:A,[1]TDSheet!$A:$M,13,0)</f>
        <v>1000</v>
      </c>
      <c r="M85" s="13">
        <f>VLOOKUP(A:A,[1]TDSheet!$A:$N,14,0)</f>
        <v>1200</v>
      </c>
      <c r="N85" s="13">
        <f>VLOOKUP(A:A,[1]TDSheet!$A:$O,15,0)</f>
        <v>800</v>
      </c>
      <c r="O85" s="13">
        <f>VLOOKUP(A:A,[1]TDSheet!$A:$P,16,0)</f>
        <v>1300</v>
      </c>
      <c r="P85" s="13">
        <f>VLOOKUP(A:A,[1]TDSheet!$A:$W,23,0)</f>
        <v>600</v>
      </c>
      <c r="Q85" s="13">
        <f>VLOOKUP(A:A,[3]TDSheet!$A:$C,3,0)</f>
        <v>440</v>
      </c>
      <c r="R85" s="13"/>
      <c r="S85" s="13"/>
      <c r="T85" s="13"/>
      <c r="U85" s="15">
        <v>1400</v>
      </c>
      <c r="V85" s="13">
        <f t="shared" si="19"/>
        <v>1035.2</v>
      </c>
      <c r="W85" s="15">
        <v>1300</v>
      </c>
      <c r="X85" s="16">
        <f t="shared" si="20"/>
        <v>7.640069551777434</v>
      </c>
      <c r="Y85" s="13">
        <f t="shared" si="21"/>
        <v>0.29849304482225658</v>
      </c>
      <c r="Z85" s="13"/>
      <c r="AA85" s="13"/>
      <c r="AB85" s="13"/>
      <c r="AC85" s="13">
        <f>VLOOKUP(A:A,[1]TDSheet!$A:$AC,29,0)</f>
        <v>880</v>
      </c>
      <c r="AD85" s="13">
        <f>VLOOKUP(A:A,[1]TDSheet!$A:$AD,30,0)</f>
        <v>838</v>
      </c>
      <c r="AE85" s="13">
        <f>VLOOKUP(A:A,[1]TDSheet!$A:$AE,31,0)</f>
        <v>736.8</v>
      </c>
      <c r="AF85" s="13">
        <f>VLOOKUP(A:A,[4]TDSheet!$A:$D,4,0)</f>
        <v>1203</v>
      </c>
      <c r="AG85" s="13" t="str">
        <f>VLOOKUP(A:A,[1]TDSheet!$A:$AG,33,0)</f>
        <v>аксент</v>
      </c>
      <c r="AH85" s="13">
        <f t="shared" si="22"/>
        <v>630</v>
      </c>
      <c r="AI85" s="13">
        <f t="shared" si="23"/>
        <v>585</v>
      </c>
      <c r="AJ85" s="13">
        <f t="shared" si="24"/>
        <v>198</v>
      </c>
      <c r="AK85" s="13"/>
      <c r="AL85" s="13"/>
    </row>
    <row r="86" spans="1:38" s="1" customFormat="1" ht="11.1" customHeight="1" outlineLevel="1" x14ac:dyDescent="0.2">
      <c r="A86" s="7" t="s">
        <v>90</v>
      </c>
      <c r="B86" s="7" t="s">
        <v>16</v>
      </c>
      <c r="C86" s="8">
        <v>496</v>
      </c>
      <c r="D86" s="8">
        <v>8870</v>
      </c>
      <c r="E86" s="8">
        <v>1203</v>
      </c>
      <c r="F86" s="8">
        <v>112</v>
      </c>
      <c r="G86" s="1">
        <f>VLOOKUP(A:A,[1]TDSheet!$A:$G,7,0)</f>
        <v>0</v>
      </c>
      <c r="H86" s="1">
        <f>VLOOKUP(A:A,[1]TDSheet!$A:$H,8,0)</f>
        <v>0.45</v>
      </c>
      <c r="I86" s="1" t="e">
        <f>VLOOKUP(A:A,[1]TDSheet!$A:$I,9,0)</f>
        <v>#N/A</v>
      </c>
      <c r="J86" s="13">
        <f>VLOOKUP(A:A,[2]TDSheet!$A:$F,6,0)</f>
        <v>1544</v>
      </c>
      <c r="K86" s="13">
        <f t="shared" si="18"/>
        <v>-341</v>
      </c>
      <c r="L86" s="13">
        <f>VLOOKUP(A:A,[1]TDSheet!$A:$M,13,0)</f>
        <v>400</v>
      </c>
      <c r="M86" s="13">
        <f>VLOOKUP(A:A,[1]TDSheet!$A:$N,14,0)</f>
        <v>300</v>
      </c>
      <c r="N86" s="13">
        <f>VLOOKUP(A:A,[1]TDSheet!$A:$O,15,0)</f>
        <v>100</v>
      </c>
      <c r="O86" s="13">
        <f>VLOOKUP(A:A,[1]TDSheet!$A:$P,16,0)</f>
        <v>200</v>
      </c>
      <c r="P86" s="13">
        <f>VLOOKUP(A:A,[1]TDSheet!$A:$W,23,0)</f>
        <v>250</v>
      </c>
      <c r="Q86" s="13">
        <f>VLOOKUP(A:A,[3]TDSheet!$A:$C,3,0)</f>
        <v>88</v>
      </c>
      <c r="R86" s="13"/>
      <c r="S86" s="13"/>
      <c r="T86" s="13"/>
      <c r="U86" s="15">
        <v>300</v>
      </c>
      <c r="V86" s="13">
        <f t="shared" si="19"/>
        <v>240.6</v>
      </c>
      <c r="W86" s="15">
        <v>250</v>
      </c>
      <c r="X86" s="16">
        <f t="shared" si="20"/>
        <v>7.9467996674979222</v>
      </c>
      <c r="Y86" s="13">
        <f t="shared" si="21"/>
        <v>0.46550290939318373</v>
      </c>
      <c r="Z86" s="13"/>
      <c r="AA86" s="13"/>
      <c r="AB86" s="13"/>
      <c r="AC86" s="13">
        <f>VLOOKUP(A:A,[1]TDSheet!$A:$AC,29,0)</f>
        <v>0</v>
      </c>
      <c r="AD86" s="13">
        <f>VLOOKUP(A:A,[1]TDSheet!$A:$AD,30,0)</f>
        <v>209.2</v>
      </c>
      <c r="AE86" s="13">
        <f>VLOOKUP(A:A,[1]TDSheet!$A:$AE,31,0)</f>
        <v>199.6</v>
      </c>
      <c r="AF86" s="13">
        <f>VLOOKUP(A:A,[4]TDSheet!$A:$D,4,0)</f>
        <v>272</v>
      </c>
      <c r="AG86" s="13" t="str">
        <f>VLOOKUP(A:A,[1]TDSheet!$A:$AG,33,0)</f>
        <v>аксент</v>
      </c>
      <c r="AH86" s="13">
        <f t="shared" si="22"/>
        <v>135</v>
      </c>
      <c r="AI86" s="13">
        <f t="shared" si="23"/>
        <v>112.5</v>
      </c>
      <c r="AJ86" s="13">
        <f t="shared" si="24"/>
        <v>39.6</v>
      </c>
      <c r="AK86" s="13"/>
      <c r="AL86" s="13"/>
    </row>
    <row r="87" spans="1:38" s="1" customFormat="1" ht="11.1" customHeight="1" outlineLevel="1" x14ac:dyDescent="0.2">
      <c r="A87" s="7" t="s">
        <v>91</v>
      </c>
      <c r="B87" s="7" t="s">
        <v>9</v>
      </c>
      <c r="C87" s="8">
        <v>17.745000000000001</v>
      </c>
      <c r="D87" s="8">
        <v>12.698</v>
      </c>
      <c r="E87" s="8">
        <v>16.248999999999999</v>
      </c>
      <c r="F87" s="8">
        <v>1.121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18.553999999999998</v>
      </c>
      <c r="K87" s="13">
        <f t="shared" si="18"/>
        <v>-2.3049999999999997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VLOOKUP(A:A,[1]TDSheet!$A:$O,15,0)</f>
        <v>20</v>
      </c>
      <c r="O87" s="13">
        <f>VLOOKUP(A:A,[1]TDSheet!$A:$P,16,0)</f>
        <v>0</v>
      </c>
      <c r="P87" s="13">
        <f>VLOOKUP(A:A,[1]TDSheet!$A:$W,23,0)</f>
        <v>0</v>
      </c>
      <c r="Q87" s="13">
        <f>VLOOKUP(A:A,[3]TDSheet!$A:$C,3,0)</f>
        <v>0</v>
      </c>
      <c r="R87" s="13"/>
      <c r="S87" s="13"/>
      <c r="T87" s="13"/>
      <c r="U87" s="15"/>
      <c r="V87" s="13">
        <f t="shared" si="19"/>
        <v>3.2497999999999996</v>
      </c>
      <c r="W87" s="15">
        <v>10</v>
      </c>
      <c r="X87" s="16">
        <f t="shared" si="20"/>
        <v>9.5762816173302987</v>
      </c>
      <c r="Y87" s="13">
        <f t="shared" si="21"/>
        <v>0.34494430426487788</v>
      </c>
      <c r="Z87" s="13"/>
      <c r="AA87" s="13"/>
      <c r="AB87" s="13"/>
      <c r="AC87" s="13">
        <f>VLOOKUP(A:A,[1]TDSheet!$A:$AC,29,0)</f>
        <v>0</v>
      </c>
      <c r="AD87" s="13">
        <f>VLOOKUP(A:A,[1]TDSheet!$A:$AD,30,0)</f>
        <v>2.2350000000000003</v>
      </c>
      <c r="AE87" s="13">
        <f>VLOOKUP(A:A,[1]TDSheet!$A:$AE,31,0)</f>
        <v>1.9260000000000002</v>
      </c>
      <c r="AF87" s="13">
        <f>VLOOKUP(A:A,[4]TDSheet!$A:$D,4,0)</f>
        <v>0.98</v>
      </c>
      <c r="AG87" s="13" t="e">
        <f>VLOOKUP(A:A,[1]TDSheet!$A:$AG,33,0)</f>
        <v>#N/A</v>
      </c>
      <c r="AH87" s="13">
        <f t="shared" si="22"/>
        <v>0</v>
      </c>
      <c r="AI87" s="13">
        <f t="shared" si="23"/>
        <v>10</v>
      </c>
      <c r="AJ87" s="13">
        <f t="shared" si="24"/>
        <v>0</v>
      </c>
      <c r="AK87" s="13"/>
      <c r="AL87" s="13"/>
    </row>
    <row r="88" spans="1:38" s="1" customFormat="1" ht="11.1" customHeight="1" outlineLevel="1" x14ac:dyDescent="0.2">
      <c r="A88" s="7" t="s">
        <v>114</v>
      </c>
      <c r="B88" s="7" t="s">
        <v>9</v>
      </c>
      <c r="C88" s="8">
        <v>104.367</v>
      </c>
      <c r="D88" s="8">
        <v>26.696999999999999</v>
      </c>
      <c r="E88" s="8">
        <v>63.451000000000001</v>
      </c>
      <c r="F88" s="8">
        <v>39.887999999999998</v>
      </c>
      <c r="G88" s="1" t="e">
        <f>VLOOKUP(A:A,[1]TDSheet!$A:$G,7,0)</f>
        <v>#N/A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65.709000000000003</v>
      </c>
      <c r="K88" s="13">
        <f t="shared" si="18"/>
        <v>-2.2580000000000027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VLOOKUP(A:A,[1]TDSheet!$A:$O,15,0)</f>
        <v>0</v>
      </c>
      <c r="O88" s="13">
        <f>VLOOKUP(A:A,[1]TDSheet!$A:$P,16,0)</f>
        <v>10</v>
      </c>
      <c r="P88" s="13">
        <f>VLOOKUP(A:A,[1]TDSheet!$A:$W,23,0)</f>
        <v>10</v>
      </c>
      <c r="Q88" s="13">
        <v>0</v>
      </c>
      <c r="R88" s="13"/>
      <c r="S88" s="13"/>
      <c r="T88" s="13"/>
      <c r="U88" s="15">
        <v>30</v>
      </c>
      <c r="V88" s="13">
        <f t="shared" si="19"/>
        <v>12.690200000000001</v>
      </c>
      <c r="W88" s="15">
        <v>20</v>
      </c>
      <c r="X88" s="16">
        <f t="shared" si="20"/>
        <v>8.6592803895919683</v>
      </c>
      <c r="Y88" s="13">
        <f t="shared" si="21"/>
        <v>3.1432128729255644</v>
      </c>
      <c r="Z88" s="13"/>
      <c r="AA88" s="13"/>
      <c r="AB88" s="13"/>
      <c r="AC88" s="13">
        <f>VLOOKUP(A:A,[1]TDSheet!$A:$AC,29,0)</f>
        <v>0</v>
      </c>
      <c r="AD88" s="13">
        <f>VLOOKUP(A:A,[1]TDSheet!$A:$AD,30,0)</f>
        <v>0</v>
      </c>
      <c r="AE88" s="13">
        <f>VLOOKUP(A:A,[1]TDSheet!$A:$AE,31,0)</f>
        <v>4.5118</v>
      </c>
      <c r="AF88" s="13">
        <f>VLOOKUP(A:A,[4]TDSheet!$A:$D,4,0)</f>
        <v>14.395</v>
      </c>
      <c r="AG88" s="13" t="e">
        <f>VLOOKUP(A:A,[1]TDSheet!$A:$AG,33,0)</f>
        <v>#N/A</v>
      </c>
      <c r="AH88" s="13">
        <f t="shared" si="22"/>
        <v>0</v>
      </c>
      <c r="AI88" s="13">
        <f t="shared" si="23"/>
        <v>0</v>
      </c>
      <c r="AJ88" s="13">
        <f t="shared" si="24"/>
        <v>0</v>
      </c>
      <c r="AK88" s="13"/>
      <c r="AL88" s="13"/>
    </row>
    <row r="89" spans="1:38" s="1" customFormat="1" ht="11.1" customHeight="1" outlineLevel="1" x14ac:dyDescent="0.2">
      <c r="A89" s="7" t="s">
        <v>115</v>
      </c>
      <c r="B89" s="7" t="s">
        <v>16</v>
      </c>
      <c r="C89" s="8"/>
      <c r="D89" s="8">
        <v>147</v>
      </c>
      <c r="E89" s="8">
        <v>68</v>
      </c>
      <c r="F89" s="8">
        <v>76</v>
      </c>
      <c r="G89" s="1" t="e">
        <f>VLOOKUP(A:A,[1]TDSheet!$A:$G,7,0)</f>
        <v>#N/A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102</v>
      </c>
      <c r="K89" s="13">
        <f t="shared" si="18"/>
        <v>-34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VLOOKUP(A:A,[1]TDSheet!$A:$O,15,0)</f>
        <v>30</v>
      </c>
      <c r="O89" s="13">
        <f>VLOOKUP(A:A,[1]TDSheet!$A:$P,16,0)</f>
        <v>20</v>
      </c>
      <c r="P89" s="13">
        <f>VLOOKUP(A:A,[1]TDSheet!$A:$W,23,0)</f>
        <v>20</v>
      </c>
      <c r="Q89" s="13">
        <v>0</v>
      </c>
      <c r="R89" s="13"/>
      <c r="S89" s="13"/>
      <c r="T89" s="13"/>
      <c r="U89" s="15"/>
      <c r="V89" s="13">
        <f t="shared" si="19"/>
        <v>13.6</v>
      </c>
      <c r="W89" s="15"/>
      <c r="X89" s="16">
        <f t="shared" si="20"/>
        <v>10.73529411764706</v>
      </c>
      <c r="Y89" s="13">
        <f t="shared" si="21"/>
        <v>5.5882352941176476</v>
      </c>
      <c r="Z89" s="13"/>
      <c r="AA89" s="13"/>
      <c r="AB89" s="13"/>
      <c r="AC89" s="13">
        <f>VLOOKUP(A:A,[1]TDSheet!$A:$AC,29,0)</f>
        <v>0</v>
      </c>
      <c r="AD89" s="13">
        <f>VLOOKUP(A:A,[1]TDSheet!$A:$AD,30,0)</f>
        <v>0</v>
      </c>
      <c r="AE89" s="13">
        <f>VLOOKUP(A:A,[1]TDSheet!$A:$AE,31,0)</f>
        <v>0</v>
      </c>
      <c r="AF89" s="13">
        <f>VLOOKUP(A:A,[4]TDSheet!$A:$D,4,0)</f>
        <v>7</v>
      </c>
      <c r="AG89" s="13" t="e">
        <f>VLOOKUP(A:A,[1]TDSheet!$A:$AG,33,0)</f>
        <v>#N/A</v>
      </c>
      <c r="AH89" s="13">
        <f t="shared" si="22"/>
        <v>0</v>
      </c>
      <c r="AI89" s="13">
        <f t="shared" si="23"/>
        <v>0</v>
      </c>
      <c r="AJ89" s="13">
        <f t="shared" si="24"/>
        <v>0</v>
      </c>
      <c r="AK89" s="13"/>
      <c r="AL89" s="13"/>
    </row>
    <row r="90" spans="1:38" s="1" customFormat="1" ht="11.1" customHeight="1" outlineLevel="1" x14ac:dyDescent="0.2">
      <c r="A90" s="7" t="s">
        <v>92</v>
      </c>
      <c r="B90" s="7" t="s">
        <v>16</v>
      </c>
      <c r="C90" s="8">
        <v>-16</v>
      </c>
      <c r="D90" s="8">
        <v>713</v>
      </c>
      <c r="E90" s="8">
        <v>339</v>
      </c>
      <c r="F90" s="8">
        <v>152</v>
      </c>
      <c r="G90" s="1" t="e">
        <f>VLOOKUP(A:A,[1]TDSheet!$A:$G,7,0)</f>
        <v>#N/A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462</v>
      </c>
      <c r="K90" s="13">
        <f t="shared" si="18"/>
        <v>-123</v>
      </c>
      <c r="L90" s="13">
        <f>VLOOKUP(A:A,[1]TDSheet!$A:$M,13,0)</f>
        <v>120</v>
      </c>
      <c r="M90" s="13">
        <f>VLOOKUP(A:A,[1]TDSheet!$A:$N,14,0)</f>
        <v>100</v>
      </c>
      <c r="N90" s="13">
        <f>VLOOKUP(A:A,[1]TDSheet!$A:$O,15,0)</f>
        <v>0</v>
      </c>
      <c r="O90" s="13">
        <f>VLOOKUP(A:A,[1]TDSheet!$A:$P,16,0)</f>
        <v>70</v>
      </c>
      <c r="P90" s="13">
        <f>VLOOKUP(A:A,[1]TDSheet!$A:$W,23,0)</f>
        <v>0</v>
      </c>
      <c r="Q90" s="13">
        <f>VLOOKUP(A:A,[3]TDSheet!$A:$C,3,0)</f>
        <v>38</v>
      </c>
      <c r="R90" s="13"/>
      <c r="S90" s="13"/>
      <c r="T90" s="13"/>
      <c r="U90" s="15">
        <v>50</v>
      </c>
      <c r="V90" s="13">
        <f t="shared" si="19"/>
        <v>67.8</v>
      </c>
      <c r="W90" s="15">
        <v>50</v>
      </c>
      <c r="X90" s="16">
        <f t="shared" si="20"/>
        <v>7.9941002949852509</v>
      </c>
      <c r="Y90" s="13">
        <f t="shared" si="21"/>
        <v>2.2418879056047198</v>
      </c>
      <c r="Z90" s="13"/>
      <c r="AA90" s="13"/>
      <c r="AB90" s="13"/>
      <c r="AC90" s="13">
        <f>VLOOKUP(A:A,[1]TDSheet!$A:$AC,29,0)</f>
        <v>0</v>
      </c>
      <c r="AD90" s="13">
        <f>VLOOKUP(A:A,[1]TDSheet!$A:$AD,30,0)</f>
        <v>64.8</v>
      </c>
      <c r="AE90" s="13">
        <f>VLOOKUP(A:A,[1]TDSheet!$A:$AE,31,0)</f>
        <v>81.400000000000006</v>
      </c>
      <c r="AF90" s="13">
        <f>VLOOKUP(A:A,[4]TDSheet!$A:$D,4,0)</f>
        <v>81</v>
      </c>
      <c r="AG90" s="13" t="e">
        <f>VLOOKUP(A:A,[1]TDSheet!$A:$AG,33,0)</f>
        <v>#N/A</v>
      </c>
      <c r="AH90" s="13">
        <f t="shared" si="22"/>
        <v>20</v>
      </c>
      <c r="AI90" s="13">
        <f t="shared" si="23"/>
        <v>20</v>
      </c>
      <c r="AJ90" s="13">
        <f t="shared" si="24"/>
        <v>15.200000000000001</v>
      </c>
      <c r="AK90" s="13"/>
      <c r="AL90" s="13"/>
    </row>
    <row r="91" spans="1:38" s="1" customFormat="1" ht="11.1" customHeight="1" outlineLevel="1" x14ac:dyDescent="0.2">
      <c r="A91" s="7" t="s">
        <v>93</v>
      </c>
      <c r="B91" s="7" t="s">
        <v>9</v>
      </c>
      <c r="C91" s="8">
        <v>776.12900000000002</v>
      </c>
      <c r="D91" s="8">
        <v>2454.3029999999999</v>
      </c>
      <c r="E91" s="8">
        <v>1573.731</v>
      </c>
      <c r="F91" s="8">
        <v>577.89</v>
      </c>
      <c r="G91" s="1" t="str">
        <f>VLOOKUP(A:A,[1]TDSheet!$A:$G,7,0)</f>
        <v>н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1523.5419999999999</v>
      </c>
      <c r="K91" s="13">
        <f t="shared" si="18"/>
        <v>50.189000000000078</v>
      </c>
      <c r="L91" s="13">
        <f>VLOOKUP(A:A,[1]TDSheet!$A:$M,13,0)</f>
        <v>100</v>
      </c>
      <c r="M91" s="13">
        <f>VLOOKUP(A:A,[1]TDSheet!$A:$N,14,0)</f>
        <v>200</v>
      </c>
      <c r="N91" s="13">
        <f>VLOOKUP(A:A,[1]TDSheet!$A:$O,15,0)</f>
        <v>100</v>
      </c>
      <c r="O91" s="13">
        <f>VLOOKUP(A:A,[1]TDSheet!$A:$P,16,0)</f>
        <v>350</v>
      </c>
      <c r="P91" s="13">
        <f>VLOOKUP(A:A,[1]TDSheet!$A:$W,23,0)</f>
        <v>0</v>
      </c>
      <c r="Q91" s="13">
        <f>VLOOKUP(A:A,[3]TDSheet!$A:$C,3,0)</f>
        <v>300</v>
      </c>
      <c r="R91" s="13"/>
      <c r="S91" s="13"/>
      <c r="T91" s="13"/>
      <c r="U91" s="15">
        <v>600</v>
      </c>
      <c r="V91" s="13">
        <f t="shared" si="19"/>
        <v>314.74619999999999</v>
      </c>
      <c r="W91" s="15">
        <v>500</v>
      </c>
      <c r="X91" s="16">
        <f t="shared" si="20"/>
        <v>7.7138024223962036</v>
      </c>
      <c r="Y91" s="13">
        <f t="shared" si="21"/>
        <v>1.8360507608987813</v>
      </c>
      <c r="Z91" s="13"/>
      <c r="AA91" s="13"/>
      <c r="AB91" s="13"/>
      <c r="AC91" s="13">
        <f>VLOOKUP(A:A,[1]TDSheet!$A:$AC,29,0)</f>
        <v>0</v>
      </c>
      <c r="AD91" s="13">
        <f>VLOOKUP(A:A,[1]TDSheet!$A:$AD,30,0)</f>
        <v>344.2</v>
      </c>
      <c r="AE91" s="13">
        <f>VLOOKUP(A:A,[1]TDSheet!$A:$AE,31,0)</f>
        <v>214.2</v>
      </c>
      <c r="AF91" s="13">
        <f>VLOOKUP(A:A,[4]TDSheet!$A:$D,4,0)</f>
        <v>415.233</v>
      </c>
      <c r="AG91" s="13" t="str">
        <f>VLOOKUP(A:A,[1]TDSheet!$A:$AG,33,0)</f>
        <v>аксент</v>
      </c>
      <c r="AH91" s="13">
        <f t="shared" si="22"/>
        <v>600</v>
      </c>
      <c r="AI91" s="13">
        <f t="shared" si="23"/>
        <v>500</v>
      </c>
      <c r="AJ91" s="13">
        <f t="shared" si="24"/>
        <v>300</v>
      </c>
      <c r="AK91" s="13"/>
      <c r="AL91" s="13"/>
    </row>
    <row r="92" spans="1:38" s="1" customFormat="1" ht="11.1" customHeight="1" outlineLevel="1" x14ac:dyDescent="0.2">
      <c r="A92" s="7" t="s">
        <v>94</v>
      </c>
      <c r="B92" s="7" t="s">
        <v>9</v>
      </c>
      <c r="C92" s="8">
        <v>16.356000000000002</v>
      </c>
      <c r="D92" s="8">
        <v>43.737000000000002</v>
      </c>
      <c r="E92" s="8">
        <v>22.303999999999998</v>
      </c>
      <c r="F92" s="8">
        <v>19.504999999999999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23.709</v>
      </c>
      <c r="K92" s="13">
        <f t="shared" si="18"/>
        <v>-1.4050000000000011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VLOOKUP(A:A,[1]TDSheet!$A:$O,15,0)</f>
        <v>20</v>
      </c>
      <c r="O92" s="13">
        <f>VLOOKUP(A:A,[1]TDSheet!$A:$P,16,0)</f>
        <v>0</v>
      </c>
      <c r="P92" s="13">
        <f>VLOOKUP(A:A,[1]TDSheet!$A:$W,23,0)</f>
        <v>10</v>
      </c>
      <c r="Q92" s="13">
        <f>VLOOKUP(A:A,[3]TDSheet!$A:$C,3,0)</f>
        <v>10</v>
      </c>
      <c r="R92" s="13"/>
      <c r="S92" s="13"/>
      <c r="T92" s="13"/>
      <c r="U92" s="15"/>
      <c r="V92" s="13">
        <f t="shared" si="19"/>
        <v>4.4607999999999999</v>
      </c>
      <c r="W92" s="15"/>
      <c r="X92" s="16">
        <f t="shared" si="20"/>
        <v>11.097785150645624</v>
      </c>
      <c r="Y92" s="13">
        <f t="shared" si="21"/>
        <v>4.3725340746054515</v>
      </c>
      <c r="Z92" s="13"/>
      <c r="AA92" s="13"/>
      <c r="AB92" s="13"/>
      <c r="AC92" s="13">
        <f>VLOOKUP(A:A,[1]TDSheet!$A:$AC,29,0)</f>
        <v>0</v>
      </c>
      <c r="AD92" s="13">
        <f>VLOOKUP(A:A,[1]TDSheet!$A:$AD,30,0)</f>
        <v>3.4433999999999996</v>
      </c>
      <c r="AE92" s="13">
        <f>VLOOKUP(A:A,[1]TDSheet!$A:$AE,31,0)</f>
        <v>2.2275999999999998</v>
      </c>
      <c r="AF92" s="13">
        <f>VLOOKUP(A:A,[4]TDSheet!$A:$D,4,0)</f>
        <v>0.69</v>
      </c>
      <c r="AG92" s="13" t="e">
        <f>VLOOKUP(A:A,[1]TDSheet!$A:$AG,33,0)</f>
        <v>#N/A</v>
      </c>
      <c r="AH92" s="13">
        <f t="shared" si="22"/>
        <v>0</v>
      </c>
      <c r="AI92" s="13">
        <f t="shared" si="23"/>
        <v>0</v>
      </c>
      <c r="AJ92" s="13">
        <f t="shared" si="24"/>
        <v>10</v>
      </c>
      <c r="AK92" s="13"/>
      <c r="AL92" s="13"/>
    </row>
    <row r="93" spans="1:38" s="1" customFormat="1" ht="11.1" customHeight="1" outlineLevel="1" x14ac:dyDescent="0.2">
      <c r="A93" s="7" t="s">
        <v>95</v>
      </c>
      <c r="B93" s="7" t="s">
        <v>16</v>
      </c>
      <c r="C93" s="8">
        <v>501</v>
      </c>
      <c r="D93" s="8">
        <v>295</v>
      </c>
      <c r="E93" s="8">
        <v>367</v>
      </c>
      <c r="F93" s="8">
        <v>94</v>
      </c>
      <c r="G93" s="1">
        <f>VLOOKUP(A:A,[1]TDSheet!$A:$G,7,0)</f>
        <v>0</v>
      </c>
      <c r="H93" s="1">
        <f>VLOOKUP(A:A,[1]TDSheet!$A:$H,8,0)</f>
        <v>0.1</v>
      </c>
      <c r="I93" s="1" t="e">
        <f>VLOOKUP(A:A,[1]TDSheet!$A:$I,9,0)</f>
        <v>#N/A</v>
      </c>
      <c r="J93" s="13">
        <f>VLOOKUP(A:A,[2]TDSheet!$A:$F,6,0)</f>
        <v>432</v>
      </c>
      <c r="K93" s="13">
        <f t="shared" si="18"/>
        <v>-65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VLOOKUP(A:A,[1]TDSheet!$A:$O,15,0)</f>
        <v>300</v>
      </c>
      <c r="O93" s="13">
        <f>VLOOKUP(A:A,[1]TDSheet!$A:$P,16,0)</f>
        <v>0</v>
      </c>
      <c r="P93" s="13">
        <f>VLOOKUP(A:A,[1]TDSheet!$A:$W,23,0)</f>
        <v>300</v>
      </c>
      <c r="Q93" s="13">
        <f>VLOOKUP(A:A,[3]TDSheet!$A:$C,3,0)</f>
        <v>0</v>
      </c>
      <c r="R93" s="13"/>
      <c r="S93" s="13"/>
      <c r="T93" s="13"/>
      <c r="U93" s="15"/>
      <c r="V93" s="13">
        <f t="shared" si="19"/>
        <v>73.400000000000006</v>
      </c>
      <c r="W93" s="15"/>
      <c r="X93" s="16">
        <f t="shared" si="20"/>
        <v>9.4550408719346049</v>
      </c>
      <c r="Y93" s="13">
        <f t="shared" si="21"/>
        <v>1.2806539509536783</v>
      </c>
      <c r="Z93" s="13"/>
      <c r="AA93" s="13"/>
      <c r="AB93" s="13"/>
      <c r="AC93" s="13">
        <f>VLOOKUP(A:A,[1]TDSheet!$A:$AC,29,0)</f>
        <v>0</v>
      </c>
      <c r="AD93" s="13">
        <f>VLOOKUP(A:A,[1]TDSheet!$A:$AD,30,0)</f>
        <v>59.4</v>
      </c>
      <c r="AE93" s="13">
        <f>VLOOKUP(A:A,[1]TDSheet!$A:$AE,31,0)</f>
        <v>54.2</v>
      </c>
      <c r="AF93" s="13">
        <f>VLOOKUP(A:A,[4]TDSheet!$A:$D,4,0)</f>
        <v>42</v>
      </c>
      <c r="AG93" s="13" t="e">
        <f>VLOOKUP(A:A,[1]TDSheet!$A:$AG,33,0)</f>
        <v>#N/A</v>
      </c>
      <c r="AH93" s="13">
        <f t="shared" si="22"/>
        <v>0</v>
      </c>
      <c r="AI93" s="13">
        <f t="shared" si="23"/>
        <v>0</v>
      </c>
      <c r="AJ93" s="13">
        <f t="shared" si="24"/>
        <v>0</v>
      </c>
      <c r="AK93" s="13"/>
      <c r="AL93" s="13"/>
    </row>
    <row r="94" spans="1:38" s="1" customFormat="1" ht="11.1" customHeight="1" outlineLevel="1" x14ac:dyDescent="0.2">
      <c r="A94" s="7" t="s">
        <v>116</v>
      </c>
      <c r="B94" s="7" t="s">
        <v>9</v>
      </c>
      <c r="C94" s="8">
        <v>106.684</v>
      </c>
      <c r="D94" s="8">
        <v>30.626999999999999</v>
      </c>
      <c r="E94" s="8">
        <v>72.965999999999994</v>
      </c>
      <c r="F94" s="8">
        <v>61.633000000000003</v>
      </c>
      <c r="G94" s="1" t="e">
        <f>VLOOKUP(A:A,[1]TDSheet!$A:$G,7,0)</f>
        <v>#N/A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80.760000000000005</v>
      </c>
      <c r="K94" s="13">
        <f t="shared" si="18"/>
        <v>-7.7940000000000111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VLOOKUP(A:A,[1]TDSheet!$A:$O,15,0)</f>
        <v>0</v>
      </c>
      <c r="O94" s="13">
        <f>VLOOKUP(A:A,[1]TDSheet!$A:$P,16,0)</f>
        <v>0</v>
      </c>
      <c r="P94" s="13">
        <f>VLOOKUP(A:A,[1]TDSheet!$A:$W,23,0)</f>
        <v>0</v>
      </c>
      <c r="Q94" s="13">
        <v>0</v>
      </c>
      <c r="R94" s="13"/>
      <c r="S94" s="13"/>
      <c r="T94" s="13"/>
      <c r="U94" s="15">
        <v>40</v>
      </c>
      <c r="V94" s="13">
        <f t="shared" si="19"/>
        <v>14.5932</v>
      </c>
      <c r="W94" s="15">
        <v>20</v>
      </c>
      <c r="X94" s="16">
        <f t="shared" si="20"/>
        <v>8.3349094098621279</v>
      </c>
      <c r="Y94" s="13">
        <f t="shared" si="21"/>
        <v>4.2234054217032595</v>
      </c>
      <c r="Z94" s="13"/>
      <c r="AA94" s="13"/>
      <c r="AB94" s="13"/>
      <c r="AC94" s="13">
        <f>VLOOKUP(A:A,[1]TDSheet!$A:$AC,29,0)</f>
        <v>0</v>
      </c>
      <c r="AD94" s="13">
        <f>VLOOKUP(A:A,[1]TDSheet!$A:$AD,30,0)</f>
        <v>0</v>
      </c>
      <c r="AE94" s="13">
        <f>VLOOKUP(A:A,[1]TDSheet!$A:$AE,31,0)</f>
        <v>2.9722</v>
      </c>
      <c r="AF94" s="13">
        <f>VLOOKUP(A:A,[4]TDSheet!$A:$D,4,0)</f>
        <v>35.168999999999997</v>
      </c>
      <c r="AG94" s="13" t="e">
        <f>VLOOKUP(A:A,[1]TDSheet!$A:$AG,33,0)</f>
        <v>#N/A</v>
      </c>
      <c r="AH94" s="13">
        <f t="shared" si="22"/>
        <v>0</v>
      </c>
      <c r="AI94" s="13">
        <f t="shared" si="23"/>
        <v>0</v>
      </c>
      <c r="AJ94" s="13">
        <f t="shared" si="24"/>
        <v>0</v>
      </c>
      <c r="AK94" s="13"/>
      <c r="AL94" s="13"/>
    </row>
    <row r="95" spans="1:38" s="1" customFormat="1" ht="11.1" customHeight="1" outlineLevel="1" x14ac:dyDescent="0.2">
      <c r="A95" s="7" t="s">
        <v>96</v>
      </c>
      <c r="B95" s="7" t="s">
        <v>16</v>
      </c>
      <c r="C95" s="8">
        <v>177</v>
      </c>
      <c r="D95" s="8">
        <v>1896</v>
      </c>
      <c r="E95" s="8">
        <v>1049</v>
      </c>
      <c r="F95" s="8">
        <v>253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1392</v>
      </c>
      <c r="K95" s="13">
        <f t="shared" si="18"/>
        <v>-343</v>
      </c>
      <c r="L95" s="13">
        <f>VLOOKUP(A:A,[1]TDSheet!$A:$M,13,0)</f>
        <v>350</v>
      </c>
      <c r="M95" s="13">
        <f>VLOOKUP(A:A,[1]TDSheet!$A:$N,14,0)</f>
        <v>300</v>
      </c>
      <c r="N95" s="13">
        <f>VLOOKUP(A:A,[1]TDSheet!$A:$O,15,0)</f>
        <v>200</v>
      </c>
      <c r="O95" s="13">
        <f>VLOOKUP(A:A,[1]TDSheet!$A:$P,16,0)</f>
        <v>200</v>
      </c>
      <c r="P95" s="13">
        <f>VLOOKUP(A:A,[1]TDSheet!$A:$W,23,0)</f>
        <v>30</v>
      </c>
      <c r="Q95" s="13">
        <f>VLOOKUP(A:A,[3]TDSheet!$A:$C,3,0)</f>
        <v>245</v>
      </c>
      <c r="R95" s="13"/>
      <c r="S95" s="13"/>
      <c r="T95" s="13"/>
      <c r="U95" s="15">
        <v>200</v>
      </c>
      <c r="V95" s="13">
        <f t="shared" si="19"/>
        <v>209.8</v>
      </c>
      <c r="W95" s="15">
        <v>200</v>
      </c>
      <c r="X95" s="16">
        <f t="shared" si="20"/>
        <v>8.2602478551000953</v>
      </c>
      <c r="Y95" s="13">
        <f t="shared" si="21"/>
        <v>1.205910390848427</v>
      </c>
      <c r="Z95" s="13"/>
      <c r="AA95" s="13"/>
      <c r="AB95" s="13"/>
      <c r="AC95" s="13">
        <f>VLOOKUP(A:A,[1]TDSheet!$A:$AC,29,0)</f>
        <v>0</v>
      </c>
      <c r="AD95" s="13">
        <f>VLOOKUP(A:A,[1]TDSheet!$A:$AD,30,0)</f>
        <v>214.4</v>
      </c>
      <c r="AE95" s="13">
        <f>VLOOKUP(A:A,[1]TDSheet!$A:$AE,31,0)</f>
        <v>219.8</v>
      </c>
      <c r="AF95" s="13">
        <f>VLOOKUP(A:A,[4]TDSheet!$A:$D,4,0)</f>
        <v>176</v>
      </c>
      <c r="AG95" s="13" t="e">
        <f>VLOOKUP(A:A,[1]TDSheet!$A:$AG,33,0)</f>
        <v>#N/A</v>
      </c>
      <c r="AH95" s="13">
        <f t="shared" si="22"/>
        <v>80</v>
      </c>
      <c r="AI95" s="13">
        <f t="shared" si="23"/>
        <v>80</v>
      </c>
      <c r="AJ95" s="13">
        <f t="shared" si="24"/>
        <v>98</v>
      </c>
      <c r="AK95" s="13"/>
      <c r="AL95" s="13"/>
    </row>
    <row r="96" spans="1:38" s="1" customFormat="1" ht="11.1" customHeight="1" outlineLevel="1" x14ac:dyDescent="0.2">
      <c r="A96" s="7" t="s">
        <v>97</v>
      </c>
      <c r="B96" s="7" t="s">
        <v>16</v>
      </c>
      <c r="C96" s="8">
        <v>300</v>
      </c>
      <c r="D96" s="8">
        <v>1351</v>
      </c>
      <c r="E96" s="8">
        <v>819</v>
      </c>
      <c r="F96" s="8">
        <v>170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3">
        <f>VLOOKUP(A:A,[2]TDSheet!$A:$F,6,0)</f>
        <v>1171</v>
      </c>
      <c r="K96" s="13">
        <f t="shared" si="18"/>
        <v>-352</v>
      </c>
      <c r="L96" s="13">
        <f>VLOOKUP(A:A,[1]TDSheet!$A:$M,13,0)</f>
        <v>250</v>
      </c>
      <c r="M96" s="13">
        <f>VLOOKUP(A:A,[1]TDSheet!$A:$N,14,0)</f>
        <v>300</v>
      </c>
      <c r="N96" s="13">
        <f>VLOOKUP(A:A,[1]TDSheet!$A:$O,15,0)</f>
        <v>100</v>
      </c>
      <c r="O96" s="13">
        <f>VLOOKUP(A:A,[1]TDSheet!$A:$P,16,0)</f>
        <v>200</v>
      </c>
      <c r="P96" s="13">
        <f>VLOOKUP(A:A,[1]TDSheet!$A:$W,23,0)</f>
        <v>150</v>
      </c>
      <c r="Q96" s="13">
        <f>VLOOKUP(A:A,[3]TDSheet!$A:$C,3,0)</f>
        <v>245</v>
      </c>
      <c r="R96" s="13"/>
      <c r="S96" s="13"/>
      <c r="T96" s="13"/>
      <c r="U96" s="15"/>
      <c r="V96" s="13">
        <f t="shared" si="19"/>
        <v>163.80000000000001</v>
      </c>
      <c r="W96" s="15">
        <v>200</v>
      </c>
      <c r="X96" s="16">
        <f t="shared" si="20"/>
        <v>8.3638583638583626</v>
      </c>
      <c r="Y96" s="13">
        <f t="shared" si="21"/>
        <v>1.0378510378510377</v>
      </c>
      <c r="Z96" s="13"/>
      <c r="AA96" s="13"/>
      <c r="AB96" s="13"/>
      <c r="AC96" s="13">
        <f>VLOOKUP(A:A,[1]TDSheet!$A:$AC,29,0)</f>
        <v>0</v>
      </c>
      <c r="AD96" s="13">
        <f>VLOOKUP(A:A,[1]TDSheet!$A:$AD,30,0)</f>
        <v>190.8</v>
      </c>
      <c r="AE96" s="13">
        <f>VLOOKUP(A:A,[1]TDSheet!$A:$AE,31,0)</f>
        <v>173.2</v>
      </c>
      <c r="AF96" s="13">
        <f>VLOOKUP(A:A,[4]TDSheet!$A:$D,4,0)</f>
        <v>95</v>
      </c>
      <c r="AG96" s="13" t="e">
        <f>VLOOKUP(A:A,[1]TDSheet!$A:$AG,33,0)</f>
        <v>#N/A</v>
      </c>
      <c r="AH96" s="13">
        <f t="shared" si="22"/>
        <v>0</v>
      </c>
      <c r="AI96" s="13">
        <f t="shared" si="23"/>
        <v>80</v>
      </c>
      <c r="AJ96" s="13">
        <f t="shared" si="24"/>
        <v>98</v>
      </c>
      <c r="AK96" s="13"/>
      <c r="AL96" s="13"/>
    </row>
    <row r="97" spans="1:38" s="1" customFormat="1" ht="21.95" customHeight="1" outlineLevel="1" x14ac:dyDescent="0.2">
      <c r="A97" s="7" t="s">
        <v>98</v>
      </c>
      <c r="B97" s="7" t="s">
        <v>9</v>
      </c>
      <c r="C97" s="8">
        <v>171.005</v>
      </c>
      <c r="D97" s="8">
        <v>735.73099999999999</v>
      </c>
      <c r="E97" s="8">
        <v>267.13499999999999</v>
      </c>
      <c r="F97" s="8">
        <v>63.604999999999997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378.678</v>
      </c>
      <c r="K97" s="13">
        <f t="shared" si="18"/>
        <v>-111.54300000000001</v>
      </c>
      <c r="L97" s="13">
        <f>VLOOKUP(A:A,[1]TDSheet!$A:$M,13,0)</f>
        <v>120</v>
      </c>
      <c r="M97" s="13">
        <f>VLOOKUP(A:A,[1]TDSheet!$A:$N,14,0)</f>
        <v>80</v>
      </c>
      <c r="N97" s="13">
        <f>VLOOKUP(A:A,[1]TDSheet!$A:$O,15,0)</f>
        <v>50</v>
      </c>
      <c r="O97" s="13">
        <f>VLOOKUP(A:A,[1]TDSheet!$A:$P,16,0)</f>
        <v>70</v>
      </c>
      <c r="P97" s="13">
        <f>VLOOKUP(A:A,[1]TDSheet!$A:$W,23,0)</f>
        <v>0</v>
      </c>
      <c r="Q97" s="13">
        <f>VLOOKUP(A:A,[3]TDSheet!$A:$C,3,0)</f>
        <v>75</v>
      </c>
      <c r="R97" s="13"/>
      <c r="S97" s="13"/>
      <c r="T97" s="13"/>
      <c r="U97" s="15">
        <v>50</v>
      </c>
      <c r="V97" s="13">
        <f t="shared" si="19"/>
        <v>53.427</v>
      </c>
      <c r="W97" s="15">
        <v>50</v>
      </c>
      <c r="X97" s="16">
        <f t="shared" si="20"/>
        <v>9.051696707657177</v>
      </c>
      <c r="Y97" s="13">
        <f t="shared" si="21"/>
        <v>1.1905029292305389</v>
      </c>
      <c r="Z97" s="13"/>
      <c r="AA97" s="13"/>
      <c r="AB97" s="13"/>
      <c r="AC97" s="13">
        <f>VLOOKUP(A:A,[1]TDSheet!$A:$AC,29,0)</f>
        <v>0</v>
      </c>
      <c r="AD97" s="13">
        <f>VLOOKUP(A:A,[1]TDSheet!$A:$AD,30,0)</f>
        <v>59.433199999999999</v>
      </c>
      <c r="AE97" s="13">
        <f>VLOOKUP(A:A,[1]TDSheet!$A:$AE,31,0)</f>
        <v>60.688000000000002</v>
      </c>
      <c r="AF97" s="13">
        <f>VLOOKUP(A:A,[4]TDSheet!$A:$D,4,0)</f>
        <v>41.561</v>
      </c>
      <c r="AG97" s="13" t="e">
        <f>VLOOKUP(A:A,[1]TDSheet!$A:$AG,33,0)</f>
        <v>#N/A</v>
      </c>
      <c r="AH97" s="13">
        <f t="shared" si="22"/>
        <v>50</v>
      </c>
      <c r="AI97" s="13">
        <f t="shared" si="23"/>
        <v>50</v>
      </c>
      <c r="AJ97" s="13">
        <f t="shared" si="24"/>
        <v>75</v>
      </c>
      <c r="AK97" s="13"/>
      <c r="AL97" s="13"/>
    </row>
    <row r="98" spans="1:38" s="1" customFormat="1" ht="11.1" customHeight="1" outlineLevel="1" x14ac:dyDescent="0.2">
      <c r="A98" s="7" t="s">
        <v>99</v>
      </c>
      <c r="B98" s="7" t="s">
        <v>9</v>
      </c>
      <c r="C98" s="8">
        <v>293.23</v>
      </c>
      <c r="D98" s="8">
        <v>711.98599999999999</v>
      </c>
      <c r="E98" s="8">
        <v>302.91899999999998</v>
      </c>
      <c r="F98" s="8">
        <v>23.686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435.92500000000001</v>
      </c>
      <c r="K98" s="13">
        <f t="shared" si="18"/>
        <v>-133.00600000000003</v>
      </c>
      <c r="L98" s="13">
        <f>VLOOKUP(A:A,[1]TDSheet!$A:$M,13,0)</f>
        <v>120</v>
      </c>
      <c r="M98" s="13">
        <f>VLOOKUP(A:A,[1]TDSheet!$A:$N,14,0)</f>
        <v>80</v>
      </c>
      <c r="N98" s="13">
        <f>VLOOKUP(A:A,[1]TDSheet!$A:$O,15,0)</f>
        <v>120</v>
      </c>
      <c r="O98" s="13">
        <f>VLOOKUP(A:A,[1]TDSheet!$A:$P,16,0)</f>
        <v>120</v>
      </c>
      <c r="P98" s="13">
        <f>VLOOKUP(A:A,[1]TDSheet!$A:$W,23,0)</f>
        <v>0</v>
      </c>
      <c r="Q98" s="13">
        <f>VLOOKUP(A:A,[3]TDSheet!$A:$C,3,0)</f>
        <v>75</v>
      </c>
      <c r="R98" s="13"/>
      <c r="S98" s="13"/>
      <c r="T98" s="13"/>
      <c r="U98" s="15">
        <v>50</v>
      </c>
      <c r="V98" s="13">
        <f t="shared" si="19"/>
        <v>60.583799999999997</v>
      </c>
      <c r="W98" s="15">
        <v>50</v>
      </c>
      <c r="X98" s="16">
        <f t="shared" si="20"/>
        <v>9.3042364460466338</v>
      </c>
      <c r="Y98" s="13">
        <f t="shared" si="21"/>
        <v>0.39096260056318688</v>
      </c>
      <c r="Z98" s="13"/>
      <c r="AA98" s="13"/>
      <c r="AB98" s="13"/>
      <c r="AC98" s="13">
        <f>VLOOKUP(A:A,[1]TDSheet!$A:$AC,29,0)</f>
        <v>0</v>
      </c>
      <c r="AD98" s="13">
        <f>VLOOKUP(A:A,[1]TDSheet!$A:$AD,30,0)</f>
        <v>73.155799999999999</v>
      </c>
      <c r="AE98" s="13">
        <f>VLOOKUP(A:A,[1]TDSheet!$A:$AE,31,0)</f>
        <v>62.020200000000003</v>
      </c>
      <c r="AF98" s="13">
        <f>VLOOKUP(A:A,[4]TDSheet!$A:$D,4,0)</f>
        <v>35.253999999999998</v>
      </c>
      <c r="AG98" s="13" t="e">
        <f>VLOOKUP(A:A,[1]TDSheet!$A:$AG,33,0)</f>
        <v>#N/A</v>
      </c>
      <c r="AH98" s="13">
        <f t="shared" si="22"/>
        <v>50</v>
      </c>
      <c r="AI98" s="13">
        <f t="shared" si="23"/>
        <v>50</v>
      </c>
      <c r="AJ98" s="13">
        <f t="shared" si="24"/>
        <v>75</v>
      </c>
      <c r="AK98" s="13"/>
      <c r="AL98" s="13"/>
    </row>
    <row r="99" spans="1:38" s="1" customFormat="1" ht="11.1" customHeight="1" outlineLevel="1" x14ac:dyDescent="0.2">
      <c r="A99" s="7" t="s">
        <v>100</v>
      </c>
      <c r="B99" s="7" t="s">
        <v>9</v>
      </c>
      <c r="C99" s="8">
        <v>208.90299999999999</v>
      </c>
      <c r="D99" s="8">
        <v>1479.5889999999999</v>
      </c>
      <c r="E99" s="8">
        <v>573.98699999999997</v>
      </c>
      <c r="F99" s="8">
        <v>67.403000000000006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744.15899999999999</v>
      </c>
      <c r="K99" s="13">
        <f t="shared" si="18"/>
        <v>-170.17200000000003</v>
      </c>
      <c r="L99" s="13">
        <f>VLOOKUP(A:A,[1]TDSheet!$A:$M,13,0)</f>
        <v>200</v>
      </c>
      <c r="M99" s="13">
        <f>VLOOKUP(A:A,[1]TDSheet!$A:$N,14,0)</f>
        <v>120</v>
      </c>
      <c r="N99" s="13">
        <f>VLOOKUP(A:A,[1]TDSheet!$A:$O,15,0)</f>
        <v>120</v>
      </c>
      <c r="O99" s="13">
        <f>VLOOKUP(A:A,[1]TDSheet!$A:$P,16,0)</f>
        <v>150</v>
      </c>
      <c r="P99" s="13">
        <f>VLOOKUP(A:A,[1]TDSheet!$A:$W,23,0)</f>
        <v>100</v>
      </c>
      <c r="Q99" s="13">
        <f>VLOOKUP(A:A,[3]TDSheet!$A:$C,3,0)</f>
        <v>75</v>
      </c>
      <c r="R99" s="13"/>
      <c r="S99" s="13"/>
      <c r="T99" s="13"/>
      <c r="U99" s="15">
        <v>80</v>
      </c>
      <c r="V99" s="13">
        <f t="shared" si="19"/>
        <v>114.7974</v>
      </c>
      <c r="W99" s="15">
        <v>80</v>
      </c>
      <c r="X99" s="16">
        <f t="shared" si="20"/>
        <v>7.9914963230874569</v>
      </c>
      <c r="Y99" s="13">
        <f t="shared" si="21"/>
        <v>0.58714744410587705</v>
      </c>
      <c r="Z99" s="13"/>
      <c r="AA99" s="13"/>
      <c r="AB99" s="13"/>
      <c r="AC99" s="13">
        <f>VLOOKUP(A:A,[1]TDSheet!$A:$AC,29,0)</f>
        <v>0</v>
      </c>
      <c r="AD99" s="13">
        <f>VLOOKUP(A:A,[1]TDSheet!$A:$AD,30,0)</f>
        <v>107.41679999999999</v>
      </c>
      <c r="AE99" s="13">
        <f>VLOOKUP(A:A,[1]TDSheet!$A:$AE,31,0)</f>
        <v>114.9242</v>
      </c>
      <c r="AF99" s="13">
        <f>VLOOKUP(A:A,[4]TDSheet!$A:$D,4,0)</f>
        <v>88.272000000000006</v>
      </c>
      <c r="AG99" s="13" t="e">
        <f>VLOOKUP(A:A,[1]TDSheet!$A:$AG,33,0)</f>
        <v>#N/A</v>
      </c>
      <c r="AH99" s="13">
        <f t="shared" si="22"/>
        <v>80</v>
      </c>
      <c r="AI99" s="13">
        <f t="shared" si="23"/>
        <v>80</v>
      </c>
      <c r="AJ99" s="13">
        <f t="shared" si="24"/>
        <v>75</v>
      </c>
      <c r="AK99" s="13"/>
      <c r="AL99" s="13"/>
    </row>
    <row r="100" spans="1:38" s="1" customFormat="1" ht="11.1" customHeight="1" outlineLevel="1" x14ac:dyDescent="0.2">
      <c r="A100" s="7" t="s">
        <v>101</v>
      </c>
      <c r="B100" s="7" t="s">
        <v>9</v>
      </c>
      <c r="C100" s="8">
        <v>250.17699999999999</v>
      </c>
      <c r="D100" s="8">
        <v>1114.423</v>
      </c>
      <c r="E100" s="8">
        <v>391.673</v>
      </c>
      <c r="F100" s="8">
        <v>68.637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567.04499999999996</v>
      </c>
      <c r="K100" s="13">
        <f t="shared" si="18"/>
        <v>-175.37199999999996</v>
      </c>
      <c r="L100" s="13">
        <f>VLOOKUP(A:A,[1]TDSheet!$A:$M,13,0)</f>
        <v>130</v>
      </c>
      <c r="M100" s="13">
        <f>VLOOKUP(A:A,[1]TDSheet!$A:$N,14,0)</f>
        <v>100</v>
      </c>
      <c r="N100" s="13">
        <f>VLOOKUP(A:A,[1]TDSheet!$A:$O,15,0)</f>
        <v>70</v>
      </c>
      <c r="O100" s="13">
        <f>VLOOKUP(A:A,[1]TDSheet!$A:$P,16,0)</f>
        <v>120</v>
      </c>
      <c r="P100" s="13">
        <f>VLOOKUP(A:A,[1]TDSheet!$A:$W,23,0)</f>
        <v>0</v>
      </c>
      <c r="Q100" s="13">
        <f>VLOOKUP(A:A,[3]TDSheet!$A:$C,3,0)</f>
        <v>75</v>
      </c>
      <c r="R100" s="13"/>
      <c r="S100" s="13"/>
      <c r="T100" s="13"/>
      <c r="U100" s="15">
        <v>50</v>
      </c>
      <c r="V100" s="13">
        <f t="shared" si="19"/>
        <v>78.334599999999995</v>
      </c>
      <c r="W100" s="15">
        <v>80</v>
      </c>
      <c r="X100" s="16">
        <f t="shared" si="20"/>
        <v>7.8973659149341415</v>
      </c>
      <c r="Y100" s="13">
        <f t="shared" si="21"/>
        <v>0.87620285289003841</v>
      </c>
      <c r="Z100" s="13"/>
      <c r="AA100" s="13"/>
      <c r="AB100" s="13"/>
      <c r="AC100" s="13">
        <f>VLOOKUP(A:A,[1]TDSheet!$A:$AC,29,0)</f>
        <v>0</v>
      </c>
      <c r="AD100" s="13">
        <f>VLOOKUP(A:A,[1]TDSheet!$A:$AD,30,0)</f>
        <v>87.025999999999996</v>
      </c>
      <c r="AE100" s="13">
        <f>VLOOKUP(A:A,[1]TDSheet!$A:$AE,31,0)</f>
        <v>82.791200000000003</v>
      </c>
      <c r="AF100" s="13">
        <f>VLOOKUP(A:A,[4]TDSheet!$A:$D,4,0)</f>
        <v>62.343000000000004</v>
      </c>
      <c r="AG100" s="13" t="e">
        <f>VLOOKUP(A:A,[1]TDSheet!$A:$AG,33,0)</f>
        <v>#N/A</v>
      </c>
      <c r="AH100" s="13">
        <f t="shared" si="22"/>
        <v>50</v>
      </c>
      <c r="AI100" s="13">
        <f t="shared" si="23"/>
        <v>80</v>
      </c>
      <c r="AJ100" s="13">
        <f t="shared" si="24"/>
        <v>75</v>
      </c>
      <c r="AK100" s="13"/>
      <c r="AL100" s="13"/>
    </row>
    <row r="101" spans="1:38" s="1" customFormat="1" ht="21.95" customHeight="1" outlineLevel="1" x14ac:dyDescent="0.2">
      <c r="A101" s="7" t="s">
        <v>102</v>
      </c>
      <c r="B101" s="7" t="s">
        <v>9</v>
      </c>
      <c r="C101" s="8">
        <v>225.50800000000001</v>
      </c>
      <c r="D101" s="8">
        <v>119.327</v>
      </c>
      <c r="E101" s="8">
        <v>67.820999999999998</v>
      </c>
      <c r="F101" s="8">
        <v>183.68</v>
      </c>
      <c r="G101" s="1" t="e">
        <f>VLOOKUP(A:A,[1]TDSheet!$A:$G,7,0)</f>
        <v>#N/A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77.411000000000001</v>
      </c>
      <c r="K101" s="13">
        <f t="shared" si="18"/>
        <v>-9.5900000000000034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VLOOKUP(A:A,[1]TDSheet!$A:$O,15,0)</f>
        <v>0</v>
      </c>
      <c r="O101" s="13">
        <f>VLOOKUP(A:A,[1]TDSheet!$A:$P,16,0)</f>
        <v>0</v>
      </c>
      <c r="P101" s="13">
        <f>VLOOKUP(A:A,[1]TDSheet!$A:$W,23,0)</f>
        <v>0</v>
      </c>
      <c r="Q101" s="13">
        <f>VLOOKUP(A:A,[3]TDSheet!$A:$C,3,0)</f>
        <v>0</v>
      </c>
      <c r="R101" s="13"/>
      <c r="S101" s="13"/>
      <c r="T101" s="13"/>
      <c r="U101" s="15"/>
      <c r="V101" s="13">
        <f t="shared" si="19"/>
        <v>13.5642</v>
      </c>
      <c r="W101" s="15"/>
      <c r="X101" s="16">
        <f t="shared" si="20"/>
        <v>13.541528435145457</v>
      </c>
      <c r="Y101" s="13">
        <f t="shared" si="21"/>
        <v>13.541528435145457</v>
      </c>
      <c r="Z101" s="13"/>
      <c r="AA101" s="13"/>
      <c r="AB101" s="13"/>
      <c r="AC101" s="13">
        <f>VLOOKUP(A:A,[1]TDSheet!$A:$AC,29,0)</f>
        <v>0</v>
      </c>
      <c r="AD101" s="13">
        <f>VLOOKUP(A:A,[1]TDSheet!$A:$AD,30,0)</f>
        <v>11.8628</v>
      </c>
      <c r="AE101" s="13">
        <f>VLOOKUP(A:A,[1]TDSheet!$A:$AE,31,0)</f>
        <v>9.8398000000000003</v>
      </c>
      <c r="AF101" s="13">
        <f>VLOOKUP(A:A,[4]TDSheet!$A:$D,4,0)</f>
        <v>7.15</v>
      </c>
      <c r="AG101" s="20" t="str">
        <f>VLOOKUP(A:A,[1]TDSheet!$A:$AG,33,0)</f>
        <v>увел</v>
      </c>
      <c r="AH101" s="13">
        <f t="shared" si="22"/>
        <v>0</v>
      </c>
      <c r="AI101" s="13">
        <f t="shared" si="23"/>
        <v>0</v>
      </c>
      <c r="AJ101" s="13">
        <f t="shared" si="24"/>
        <v>0</v>
      </c>
      <c r="AK101" s="13"/>
      <c r="AL101" s="13"/>
    </row>
    <row r="102" spans="1:38" s="1" customFormat="1" ht="11.1" customHeight="1" outlineLevel="1" x14ac:dyDescent="0.2">
      <c r="A102" s="7" t="s">
        <v>103</v>
      </c>
      <c r="B102" s="7" t="s">
        <v>16</v>
      </c>
      <c r="C102" s="8">
        <v>61</v>
      </c>
      <c r="D102" s="8">
        <v>59</v>
      </c>
      <c r="E102" s="8">
        <v>73</v>
      </c>
      <c r="F102" s="8">
        <v>42</v>
      </c>
      <c r="G102" s="1" t="e">
        <f>VLOOKUP(A:A,[1]TDSheet!$A:$G,7,0)</f>
        <v>#N/A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93</v>
      </c>
      <c r="K102" s="13">
        <f t="shared" si="18"/>
        <v>-20</v>
      </c>
      <c r="L102" s="13">
        <f>VLOOKUP(A:A,[1]TDSheet!$A:$M,13,0)</f>
        <v>0</v>
      </c>
      <c r="M102" s="13">
        <f>VLOOKUP(A:A,[1]TDSheet!$A:$N,14,0)</f>
        <v>20</v>
      </c>
      <c r="N102" s="13">
        <f>VLOOKUP(A:A,[1]TDSheet!$A:$O,15,0)</f>
        <v>30</v>
      </c>
      <c r="O102" s="13">
        <f>VLOOKUP(A:A,[1]TDSheet!$A:$P,16,0)</f>
        <v>20</v>
      </c>
      <c r="P102" s="13">
        <f>VLOOKUP(A:A,[1]TDSheet!$A:$W,23,0)</f>
        <v>0</v>
      </c>
      <c r="Q102" s="13">
        <f>VLOOKUP(A:A,[3]TDSheet!$A:$C,3,0)</f>
        <v>10</v>
      </c>
      <c r="R102" s="13"/>
      <c r="S102" s="13"/>
      <c r="T102" s="13"/>
      <c r="U102" s="15"/>
      <c r="V102" s="13">
        <f t="shared" si="19"/>
        <v>14.6</v>
      </c>
      <c r="W102" s="15"/>
      <c r="X102" s="16">
        <f t="shared" si="20"/>
        <v>7.6712328767123292</v>
      </c>
      <c r="Y102" s="13">
        <f t="shared" si="21"/>
        <v>2.8767123287671232</v>
      </c>
      <c r="Z102" s="13"/>
      <c r="AA102" s="13"/>
      <c r="AB102" s="13"/>
      <c r="AC102" s="13">
        <f>VLOOKUP(A:A,[1]TDSheet!$A:$AC,29,0)</f>
        <v>0</v>
      </c>
      <c r="AD102" s="13">
        <f>VLOOKUP(A:A,[1]TDSheet!$A:$AD,30,0)</f>
        <v>16.600000000000001</v>
      </c>
      <c r="AE102" s="13">
        <f>VLOOKUP(A:A,[1]TDSheet!$A:$AE,31,0)</f>
        <v>10.199999999999999</v>
      </c>
      <c r="AF102" s="13">
        <f>VLOOKUP(A:A,[4]TDSheet!$A:$D,4,0)</f>
        <v>4</v>
      </c>
      <c r="AG102" s="13" t="str">
        <f>VLOOKUP(A:A,[1]TDSheet!$A:$AG,33,0)</f>
        <v>увел</v>
      </c>
      <c r="AH102" s="13">
        <f t="shared" si="22"/>
        <v>0</v>
      </c>
      <c r="AI102" s="13">
        <f t="shared" si="23"/>
        <v>0</v>
      </c>
      <c r="AJ102" s="13">
        <f t="shared" si="24"/>
        <v>4</v>
      </c>
      <c r="AK102" s="13"/>
      <c r="AL102" s="13"/>
    </row>
    <row r="103" spans="1:38" s="1" customFormat="1" ht="11.1" customHeight="1" outlineLevel="1" x14ac:dyDescent="0.2">
      <c r="A103" s="7" t="s">
        <v>104</v>
      </c>
      <c r="B103" s="7" t="s">
        <v>16</v>
      </c>
      <c r="C103" s="8">
        <v>62</v>
      </c>
      <c r="D103" s="8">
        <v>7</v>
      </c>
      <c r="E103" s="8">
        <v>12</v>
      </c>
      <c r="F103" s="8">
        <v>48</v>
      </c>
      <c r="G103" s="1" t="e">
        <f>VLOOKUP(A:A,[1]TDSheet!$A:$G,7,0)</f>
        <v>#N/A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17</v>
      </c>
      <c r="K103" s="13">
        <f t="shared" si="18"/>
        <v>-5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VLOOKUP(A:A,[1]TDSheet!$A:$O,15,0)</f>
        <v>0</v>
      </c>
      <c r="O103" s="13">
        <f>VLOOKUP(A:A,[1]TDSheet!$A:$P,16,0)</f>
        <v>0</v>
      </c>
      <c r="P103" s="13">
        <f>VLOOKUP(A:A,[1]TDSheet!$A:$W,23,0)</f>
        <v>0</v>
      </c>
      <c r="Q103" s="13">
        <v>0</v>
      </c>
      <c r="R103" s="13"/>
      <c r="S103" s="13"/>
      <c r="T103" s="13"/>
      <c r="U103" s="15"/>
      <c r="V103" s="13">
        <f t="shared" si="19"/>
        <v>2.4</v>
      </c>
      <c r="W103" s="15"/>
      <c r="X103" s="16">
        <f t="shared" si="20"/>
        <v>20</v>
      </c>
      <c r="Y103" s="13">
        <f t="shared" si="21"/>
        <v>20</v>
      </c>
      <c r="Z103" s="13"/>
      <c r="AA103" s="13"/>
      <c r="AB103" s="13"/>
      <c r="AC103" s="13">
        <f>VLOOKUP(A:A,[1]TDSheet!$A:$AC,29,0)</f>
        <v>0</v>
      </c>
      <c r="AD103" s="13">
        <f>VLOOKUP(A:A,[1]TDSheet!$A:$AD,30,0)</f>
        <v>0.4</v>
      </c>
      <c r="AE103" s="13">
        <f>VLOOKUP(A:A,[1]TDSheet!$A:$AE,31,0)</f>
        <v>1</v>
      </c>
      <c r="AF103" s="13">
        <v>0</v>
      </c>
      <c r="AG103" s="13" t="str">
        <f>VLOOKUP(A:A,[1]TDSheet!$A:$AG,33,0)</f>
        <v>вывод</v>
      </c>
      <c r="AH103" s="13">
        <f t="shared" si="22"/>
        <v>0</v>
      </c>
      <c r="AI103" s="13">
        <f t="shared" si="23"/>
        <v>0</v>
      </c>
      <c r="AJ103" s="13">
        <f t="shared" si="24"/>
        <v>0</v>
      </c>
      <c r="AK103" s="13"/>
      <c r="AL103" s="13"/>
    </row>
    <row r="104" spans="1:38" s="1" customFormat="1" ht="11.1" customHeight="1" outlineLevel="1" x14ac:dyDescent="0.2">
      <c r="A104" s="7" t="s">
        <v>105</v>
      </c>
      <c r="B104" s="7" t="s">
        <v>16</v>
      </c>
      <c r="C104" s="8">
        <v>31</v>
      </c>
      <c r="D104" s="8">
        <v>6</v>
      </c>
      <c r="E104" s="8">
        <v>12</v>
      </c>
      <c r="F104" s="8">
        <v>21</v>
      </c>
      <c r="G104" s="1" t="e">
        <f>VLOOKUP(A:A,[1]TDSheet!$A:$G,7,0)</f>
        <v>#N/A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44</v>
      </c>
      <c r="K104" s="13">
        <f t="shared" si="18"/>
        <v>-32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VLOOKUP(A:A,[1]TDSheet!$A:$O,15,0)</f>
        <v>0</v>
      </c>
      <c r="O104" s="13">
        <f>VLOOKUP(A:A,[1]TDSheet!$A:$P,16,0)</f>
        <v>0</v>
      </c>
      <c r="P104" s="13">
        <f>VLOOKUP(A:A,[1]TDSheet!$A:$W,23,0)</f>
        <v>0</v>
      </c>
      <c r="Q104" s="13">
        <v>0</v>
      </c>
      <c r="R104" s="13"/>
      <c r="S104" s="13"/>
      <c r="T104" s="13"/>
      <c r="U104" s="15"/>
      <c r="V104" s="13">
        <f t="shared" si="19"/>
        <v>2.4</v>
      </c>
      <c r="W104" s="15"/>
      <c r="X104" s="16">
        <f t="shared" si="20"/>
        <v>8.75</v>
      </c>
      <c r="Y104" s="13">
        <f t="shared" si="21"/>
        <v>8.75</v>
      </c>
      <c r="Z104" s="13"/>
      <c r="AA104" s="13"/>
      <c r="AB104" s="13"/>
      <c r="AC104" s="13">
        <f>VLOOKUP(A:A,[1]TDSheet!$A:$AC,29,0)</f>
        <v>0</v>
      </c>
      <c r="AD104" s="13">
        <f>VLOOKUP(A:A,[1]TDSheet!$A:$AD,30,0)</f>
        <v>3.2</v>
      </c>
      <c r="AE104" s="13">
        <f>VLOOKUP(A:A,[1]TDSheet!$A:$AE,31,0)</f>
        <v>1.8</v>
      </c>
      <c r="AF104" s="13">
        <f>VLOOKUP(A:A,[4]TDSheet!$A:$D,4,0)</f>
        <v>1</v>
      </c>
      <c r="AG104" s="13" t="str">
        <f>VLOOKUP(A:A,[1]TDSheet!$A:$AG,33,0)</f>
        <v>вывод</v>
      </c>
      <c r="AH104" s="13">
        <f t="shared" si="22"/>
        <v>0</v>
      </c>
      <c r="AI104" s="13">
        <f t="shared" si="23"/>
        <v>0</v>
      </c>
      <c r="AJ104" s="13">
        <f t="shared" si="24"/>
        <v>0</v>
      </c>
      <c r="AK104" s="13"/>
      <c r="AL104" s="13"/>
    </row>
    <row r="105" spans="1:38" s="1" customFormat="1" ht="11.1" customHeight="1" outlineLevel="1" x14ac:dyDescent="0.2">
      <c r="A105" s="7" t="s">
        <v>106</v>
      </c>
      <c r="B105" s="7" t="s">
        <v>9</v>
      </c>
      <c r="C105" s="8">
        <v>5.71</v>
      </c>
      <c r="D105" s="8">
        <v>476.29599999999999</v>
      </c>
      <c r="E105" s="8">
        <v>236.57300000000001</v>
      </c>
      <c r="F105" s="8">
        <v>54.957999999999998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298.12200000000001</v>
      </c>
      <c r="K105" s="13">
        <f t="shared" si="18"/>
        <v>-61.549000000000007</v>
      </c>
      <c r="L105" s="13">
        <f>VLOOKUP(A:A,[1]TDSheet!$A:$M,13,0)</f>
        <v>60</v>
      </c>
      <c r="M105" s="13">
        <f>VLOOKUP(A:A,[1]TDSheet!$A:$N,14,0)</f>
        <v>60</v>
      </c>
      <c r="N105" s="13">
        <f>VLOOKUP(A:A,[1]TDSheet!$A:$O,15,0)</f>
        <v>0</v>
      </c>
      <c r="O105" s="13">
        <f>VLOOKUP(A:A,[1]TDSheet!$A:$P,16,0)</f>
        <v>40</v>
      </c>
      <c r="P105" s="13">
        <f>VLOOKUP(A:A,[1]TDSheet!$A:$W,23,0)</f>
        <v>0</v>
      </c>
      <c r="Q105" s="13">
        <f>VLOOKUP(A:A,[3]TDSheet!$A:$C,3,0)</f>
        <v>10</v>
      </c>
      <c r="R105" s="13"/>
      <c r="S105" s="13"/>
      <c r="T105" s="13"/>
      <c r="U105" s="15">
        <v>90</v>
      </c>
      <c r="V105" s="13">
        <f t="shared" si="19"/>
        <v>47.314599999999999</v>
      </c>
      <c r="W105" s="15">
        <v>70</v>
      </c>
      <c r="X105" s="16">
        <f t="shared" si="20"/>
        <v>7.9247843160462095</v>
      </c>
      <c r="Y105" s="13">
        <f t="shared" si="21"/>
        <v>1.1615442167956613</v>
      </c>
      <c r="Z105" s="13"/>
      <c r="AA105" s="13"/>
      <c r="AB105" s="13"/>
      <c r="AC105" s="13">
        <f>VLOOKUP(A:A,[1]TDSheet!$A:$AC,29,0)</f>
        <v>0</v>
      </c>
      <c r="AD105" s="13">
        <f>VLOOKUP(A:A,[1]TDSheet!$A:$AD,30,0)</f>
        <v>73.100800000000007</v>
      </c>
      <c r="AE105" s="13">
        <f>VLOOKUP(A:A,[1]TDSheet!$A:$AE,31,0)</f>
        <v>58.843200000000003</v>
      </c>
      <c r="AF105" s="13">
        <f>VLOOKUP(A:A,[4]TDSheet!$A:$D,4,0)</f>
        <v>85.346000000000004</v>
      </c>
      <c r="AG105" s="13" t="e">
        <f>VLOOKUP(A:A,[1]TDSheet!$A:$AG,33,0)</f>
        <v>#N/A</v>
      </c>
      <c r="AH105" s="13">
        <f t="shared" si="22"/>
        <v>90</v>
      </c>
      <c r="AI105" s="13">
        <f t="shared" si="23"/>
        <v>70</v>
      </c>
      <c r="AJ105" s="13">
        <f t="shared" si="24"/>
        <v>10</v>
      </c>
      <c r="AK105" s="13"/>
      <c r="AL105" s="13"/>
    </row>
    <row r="106" spans="1:38" s="1" customFormat="1" ht="11.1" customHeight="1" outlineLevel="1" x14ac:dyDescent="0.2">
      <c r="A106" s="7" t="s">
        <v>107</v>
      </c>
      <c r="B106" s="7" t="s">
        <v>16</v>
      </c>
      <c r="C106" s="8"/>
      <c r="D106" s="8">
        <v>23</v>
      </c>
      <c r="E106" s="8">
        <v>13</v>
      </c>
      <c r="F106" s="8">
        <v>6</v>
      </c>
      <c r="G106" s="1" t="e">
        <f>VLOOKUP(A:A,[1]TDSheet!$A:$G,7,0)</f>
        <v>#N/A</v>
      </c>
      <c r="H106" s="1">
        <f>VLOOKUP(A:A,[1]TDSheet!$A:$H,8,0)</f>
        <v>0.03</v>
      </c>
      <c r="I106" s="1" t="e">
        <f>VLOOKUP(A:A,[1]TDSheet!$A:$I,9,0)</f>
        <v>#N/A</v>
      </c>
      <c r="J106" s="13">
        <f>VLOOKUP(A:A,[2]TDSheet!$A:$F,6,0)</f>
        <v>123</v>
      </c>
      <c r="K106" s="13">
        <f t="shared" si="18"/>
        <v>-110</v>
      </c>
      <c r="L106" s="13">
        <f>VLOOKUP(A:A,[1]TDSheet!$A:$M,13,0)</f>
        <v>100</v>
      </c>
      <c r="M106" s="13">
        <f>VLOOKUP(A:A,[1]TDSheet!$A:$N,14,0)</f>
        <v>100</v>
      </c>
      <c r="N106" s="13">
        <f>VLOOKUP(A:A,[1]TDSheet!$A:$O,15,0)</f>
        <v>0</v>
      </c>
      <c r="O106" s="13">
        <f>VLOOKUP(A:A,[1]TDSheet!$A:$P,16,0)</f>
        <v>0</v>
      </c>
      <c r="P106" s="13">
        <f>VLOOKUP(A:A,[1]TDSheet!$A:$W,23,0)</f>
        <v>100</v>
      </c>
      <c r="Q106" s="13">
        <v>0</v>
      </c>
      <c r="R106" s="13"/>
      <c r="S106" s="13"/>
      <c r="T106" s="13"/>
      <c r="U106" s="15">
        <v>100</v>
      </c>
      <c r="V106" s="13">
        <f t="shared" si="19"/>
        <v>2.6</v>
      </c>
      <c r="W106" s="15">
        <v>100</v>
      </c>
      <c r="X106" s="16">
        <f t="shared" si="20"/>
        <v>194.61538461538461</v>
      </c>
      <c r="Y106" s="13">
        <f t="shared" si="21"/>
        <v>2.3076923076923075</v>
      </c>
      <c r="Z106" s="13"/>
      <c r="AA106" s="13"/>
      <c r="AB106" s="13"/>
      <c r="AC106" s="13">
        <f>VLOOKUP(A:A,[1]TDSheet!$A:$AC,29,0)</f>
        <v>0</v>
      </c>
      <c r="AD106" s="13">
        <f>VLOOKUP(A:A,[1]TDSheet!$A:$AD,30,0)</f>
        <v>3.8</v>
      </c>
      <c r="AE106" s="13">
        <f>VLOOKUP(A:A,[1]TDSheet!$A:$AE,31,0)</f>
        <v>103</v>
      </c>
      <c r="AF106" s="13">
        <v>0</v>
      </c>
      <c r="AG106" s="13" t="e">
        <f>VLOOKUP(A:A,[1]TDSheet!$A:$AG,33,0)</f>
        <v>#N/A</v>
      </c>
      <c r="AH106" s="13">
        <f t="shared" si="22"/>
        <v>3</v>
      </c>
      <c r="AI106" s="13">
        <f t="shared" si="23"/>
        <v>3</v>
      </c>
      <c r="AJ106" s="13">
        <f t="shared" si="24"/>
        <v>0</v>
      </c>
      <c r="AK106" s="13"/>
      <c r="AL106" s="13"/>
    </row>
    <row r="107" spans="1:38" s="1" customFormat="1" ht="21.95" customHeight="1" outlineLevel="1" x14ac:dyDescent="0.2">
      <c r="A107" s="7" t="s">
        <v>108</v>
      </c>
      <c r="B107" s="7" t="s">
        <v>16</v>
      </c>
      <c r="C107" s="8"/>
      <c r="D107" s="8">
        <v>9</v>
      </c>
      <c r="E107" s="8">
        <v>3</v>
      </c>
      <c r="F107" s="8"/>
      <c r="G107" s="1" t="e">
        <f>VLOOKUP(A:A,[1]TDSheet!$A:$G,7,0)</f>
        <v>#N/A</v>
      </c>
      <c r="H107" s="1">
        <f>VLOOKUP(A:A,[1]TDSheet!$A:$H,8,0)</f>
        <v>0.03</v>
      </c>
      <c r="I107" s="1" t="e">
        <f>VLOOKUP(A:A,[1]TDSheet!$A:$I,9,0)</f>
        <v>#N/A</v>
      </c>
      <c r="J107" s="13">
        <f>VLOOKUP(A:A,[2]TDSheet!$A:$F,6,0)</f>
        <v>128</v>
      </c>
      <c r="K107" s="13">
        <f t="shared" si="18"/>
        <v>-125</v>
      </c>
      <c r="L107" s="13">
        <f>VLOOKUP(A:A,[1]TDSheet!$A:$M,13,0)</f>
        <v>100</v>
      </c>
      <c r="M107" s="13">
        <f>VLOOKUP(A:A,[1]TDSheet!$A:$N,14,0)</f>
        <v>100</v>
      </c>
      <c r="N107" s="13">
        <f>VLOOKUP(A:A,[1]TDSheet!$A:$O,15,0)</f>
        <v>0</v>
      </c>
      <c r="O107" s="13">
        <f>VLOOKUP(A:A,[1]TDSheet!$A:$P,16,0)</f>
        <v>0</v>
      </c>
      <c r="P107" s="13">
        <f>VLOOKUP(A:A,[1]TDSheet!$A:$W,23,0)</f>
        <v>100</v>
      </c>
      <c r="Q107" s="13">
        <v>0</v>
      </c>
      <c r="R107" s="13"/>
      <c r="S107" s="13"/>
      <c r="T107" s="13"/>
      <c r="U107" s="15">
        <v>100</v>
      </c>
      <c r="V107" s="13">
        <f t="shared" si="19"/>
        <v>0.6</v>
      </c>
      <c r="W107" s="15">
        <v>100</v>
      </c>
      <c r="X107" s="16">
        <f t="shared" si="20"/>
        <v>833.33333333333337</v>
      </c>
      <c r="Y107" s="13">
        <f t="shared" si="21"/>
        <v>0</v>
      </c>
      <c r="Z107" s="13"/>
      <c r="AA107" s="13"/>
      <c r="AB107" s="13"/>
      <c r="AC107" s="13">
        <f>VLOOKUP(A:A,[1]TDSheet!$A:$AC,29,0)</f>
        <v>0</v>
      </c>
      <c r="AD107" s="13">
        <f>VLOOKUP(A:A,[1]TDSheet!$A:$AD,30,0)</f>
        <v>5.6</v>
      </c>
      <c r="AE107" s="13">
        <f>VLOOKUP(A:A,[1]TDSheet!$A:$AE,31,0)</f>
        <v>97.2</v>
      </c>
      <c r="AF107" s="13">
        <v>0</v>
      </c>
      <c r="AG107" s="13" t="e">
        <f>VLOOKUP(A:A,[1]TDSheet!$A:$AG,33,0)</f>
        <v>#N/A</v>
      </c>
      <c r="AH107" s="13">
        <f t="shared" si="22"/>
        <v>3</v>
      </c>
      <c r="AI107" s="13">
        <f t="shared" si="23"/>
        <v>3</v>
      </c>
      <c r="AJ107" s="13">
        <f t="shared" si="24"/>
        <v>0</v>
      </c>
      <c r="AK107" s="13"/>
      <c r="AL107" s="13"/>
    </row>
    <row r="108" spans="1:38" s="1" customFormat="1" ht="11.1" customHeight="1" outlineLevel="1" x14ac:dyDescent="0.2">
      <c r="A108" s="7" t="s">
        <v>109</v>
      </c>
      <c r="B108" s="7" t="s">
        <v>16</v>
      </c>
      <c r="C108" s="8">
        <v>4</v>
      </c>
      <c r="D108" s="8">
        <v>62</v>
      </c>
      <c r="E108" s="8">
        <v>3</v>
      </c>
      <c r="F108" s="8">
        <v>60</v>
      </c>
      <c r="G108" s="1" t="e">
        <f>VLOOKUP(A:A,[1]TDSheet!$A:$G,7,0)</f>
        <v>#N/A</v>
      </c>
      <c r="H108" s="1">
        <f>VLOOKUP(A:A,[1]TDSheet!$A:$H,8,0)</f>
        <v>0.13</v>
      </c>
      <c r="I108" s="1" t="e">
        <f>VLOOKUP(A:A,[1]TDSheet!$A:$I,9,0)</f>
        <v>#N/A</v>
      </c>
      <c r="J108" s="13">
        <f>VLOOKUP(A:A,[2]TDSheet!$A:$F,6,0)</f>
        <v>114</v>
      </c>
      <c r="K108" s="13">
        <f t="shared" si="18"/>
        <v>-111</v>
      </c>
      <c r="L108" s="13">
        <f>VLOOKUP(A:A,[1]TDSheet!$A:$M,13,0)</f>
        <v>100</v>
      </c>
      <c r="M108" s="13">
        <f>VLOOKUP(A:A,[1]TDSheet!$A:$N,14,0)</f>
        <v>100</v>
      </c>
      <c r="N108" s="13">
        <f>VLOOKUP(A:A,[1]TDSheet!$A:$O,15,0)</f>
        <v>0</v>
      </c>
      <c r="O108" s="13">
        <f>VLOOKUP(A:A,[1]TDSheet!$A:$P,16,0)</f>
        <v>0</v>
      </c>
      <c r="P108" s="13">
        <f>VLOOKUP(A:A,[1]TDSheet!$A:$W,23,0)</f>
        <v>100</v>
      </c>
      <c r="Q108" s="13">
        <v>0</v>
      </c>
      <c r="R108" s="13"/>
      <c r="S108" s="13"/>
      <c r="T108" s="13"/>
      <c r="U108" s="15">
        <v>50</v>
      </c>
      <c r="V108" s="13">
        <f t="shared" si="19"/>
        <v>0.6</v>
      </c>
      <c r="W108" s="15">
        <v>50</v>
      </c>
      <c r="X108" s="16">
        <f t="shared" si="20"/>
        <v>766.66666666666674</v>
      </c>
      <c r="Y108" s="13">
        <f t="shared" si="21"/>
        <v>100</v>
      </c>
      <c r="Z108" s="13"/>
      <c r="AA108" s="13"/>
      <c r="AB108" s="13"/>
      <c r="AC108" s="13">
        <f>VLOOKUP(A:A,[1]TDSheet!$A:$AC,29,0)</f>
        <v>0</v>
      </c>
      <c r="AD108" s="13">
        <f>VLOOKUP(A:A,[1]TDSheet!$A:$AD,30,0)</f>
        <v>5.8</v>
      </c>
      <c r="AE108" s="13">
        <f>VLOOKUP(A:A,[1]TDSheet!$A:$AE,31,0)</f>
        <v>15.2</v>
      </c>
      <c r="AF108" s="13">
        <v>0</v>
      </c>
      <c r="AG108" s="13" t="e">
        <f>VLOOKUP(A:A,[1]TDSheet!$A:$AG,33,0)</f>
        <v>#N/A</v>
      </c>
      <c r="AH108" s="13">
        <f t="shared" si="22"/>
        <v>6.5</v>
      </c>
      <c r="AI108" s="13">
        <f t="shared" si="23"/>
        <v>6.5</v>
      </c>
      <c r="AJ108" s="13">
        <f t="shared" si="24"/>
        <v>0</v>
      </c>
      <c r="AK108" s="13"/>
      <c r="AL108" s="13"/>
    </row>
    <row r="109" spans="1:38" s="1" customFormat="1" ht="11.1" customHeight="1" outlineLevel="1" x14ac:dyDescent="0.2">
      <c r="A109" s="7" t="s">
        <v>110</v>
      </c>
      <c r="B109" s="7" t="s">
        <v>9</v>
      </c>
      <c r="C109" s="8">
        <v>79.766000000000005</v>
      </c>
      <c r="D109" s="8">
        <v>5.4180000000000001</v>
      </c>
      <c r="E109" s="8">
        <v>56.920999999999999</v>
      </c>
      <c r="F109" s="8">
        <v>21.588999999999999</v>
      </c>
      <c r="G109" s="1" t="e">
        <f>VLOOKUP(A:A,[1]TDSheet!$A:$G,7,0)</f>
        <v>#N/A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55.402000000000001</v>
      </c>
      <c r="K109" s="13">
        <f t="shared" si="18"/>
        <v>1.5189999999999984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20</v>
      </c>
      <c r="O109" s="13">
        <f>VLOOKUP(A:A,[1]TDSheet!$A:$P,16,0)</f>
        <v>50</v>
      </c>
      <c r="P109" s="13">
        <f>VLOOKUP(A:A,[1]TDSheet!$A:$W,23,0)</f>
        <v>0</v>
      </c>
      <c r="Q109" s="13">
        <v>0</v>
      </c>
      <c r="R109" s="13"/>
      <c r="S109" s="13"/>
      <c r="T109" s="13"/>
      <c r="U109" s="15"/>
      <c r="V109" s="13">
        <f t="shared" si="19"/>
        <v>11.3842</v>
      </c>
      <c r="W109" s="15"/>
      <c r="X109" s="16">
        <f t="shared" si="20"/>
        <v>8.0452732734843035</v>
      </c>
      <c r="Y109" s="13">
        <f t="shared" si="21"/>
        <v>1.8964002740640535</v>
      </c>
      <c r="Z109" s="13"/>
      <c r="AA109" s="13"/>
      <c r="AB109" s="13"/>
      <c r="AC109" s="13">
        <f>VLOOKUP(A:A,[1]TDSheet!$A:$AC,29,0)</f>
        <v>0</v>
      </c>
      <c r="AD109" s="13">
        <f>VLOOKUP(A:A,[1]TDSheet!$A:$AD,30,0)</f>
        <v>1.0795999999999999</v>
      </c>
      <c r="AE109" s="13">
        <f>VLOOKUP(A:A,[1]TDSheet!$A:$AE,31,0)</f>
        <v>8.655800000000001</v>
      </c>
      <c r="AF109" s="13">
        <f>VLOOKUP(A:A,[4]TDSheet!$A:$D,4,0)</f>
        <v>2.71</v>
      </c>
      <c r="AG109" s="13" t="e">
        <f>VLOOKUP(A:A,[1]TDSheet!$A:$AG,33,0)</f>
        <v>#N/A</v>
      </c>
      <c r="AH109" s="13">
        <f t="shared" si="22"/>
        <v>0</v>
      </c>
      <c r="AI109" s="13">
        <f t="shared" si="23"/>
        <v>0</v>
      </c>
      <c r="AJ109" s="13">
        <f t="shared" si="24"/>
        <v>0</v>
      </c>
      <c r="AK109" s="13"/>
      <c r="AL109" s="13"/>
    </row>
    <row r="110" spans="1:38" s="1" customFormat="1" ht="11.1" customHeight="1" outlineLevel="1" x14ac:dyDescent="0.2">
      <c r="A110" s="7" t="s">
        <v>117</v>
      </c>
      <c r="B110" s="7" t="s">
        <v>9</v>
      </c>
      <c r="C110" s="8">
        <v>60.637</v>
      </c>
      <c r="D110" s="8">
        <v>12.189</v>
      </c>
      <c r="E110" s="8">
        <v>60.856999999999999</v>
      </c>
      <c r="F110" s="8">
        <v>1.3560000000000001</v>
      </c>
      <c r="G110" s="1" t="e">
        <f>VLOOKUP(A:A,[1]TDSheet!$A:$G,7,0)</f>
        <v>#N/A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91.802000000000007</v>
      </c>
      <c r="K110" s="13">
        <f t="shared" si="18"/>
        <v>-30.945000000000007</v>
      </c>
      <c r="L110" s="13">
        <f>VLOOKUP(A:A,[1]TDSheet!$A:$M,13,0)</f>
        <v>50</v>
      </c>
      <c r="M110" s="13">
        <f>VLOOKUP(A:A,[1]TDSheet!$A:$N,14,0)</f>
        <v>30</v>
      </c>
      <c r="N110" s="13">
        <f>VLOOKUP(A:A,[1]TDSheet!$A:$O,15,0)</f>
        <v>20</v>
      </c>
      <c r="O110" s="13">
        <f>VLOOKUP(A:A,[1]TDSheet!$A:$P,16,0)</f>
        <v>20</v>
      </c>
      <c r="P110" s="13">
        <f>VLOOKUP(A:A,[1]TDSheet!$A:$W,23,0)</f>
        <v>0</v>
      </c>
      <c r="Q110" s="13">
        <v>0</v>
      </c>
      <c r="R110" s="13"/>
      <c r="S110" s="13"/>
      <c r="T110" s="13"/>
      <c r="U110" s="15"/>
      <c r="V110" s="13">
        <f t="shared" si="19"/>
        <v>12.1714</v>
      </c>
      <c r="W110" s="15"/>
      <c r="X110" s="16">
        <f t="shared" si="20"/>
        <v>9.970586785414989</v>
      </c>
      <c r="Y110" s="13">
        <f t="shared" si="21"/>
        <v>0.11140871222702402</v>
      </c>
      <c r="Z110" s="13"/>
      <c r="AA110" s="13"/>
      <c r="AB110" s="13"/>
      <c r="AC110" s="13">
        <f>VLOOKUP(A:A,[1]TDSheet!$A:$AC,29,0)</f>
        <v>0</v>
      </c>
      <c r="AD110" s="13">
        <f>VLOOKUP(A:A,[1]TDSheet!$A:$AD,30,0)</f>
        <v>0</v>
      </c>
      <c r="AE110" s="13">
        <f>VLOOKUP(A:A,[1]TDSheet!$A:$AE,31,0)</f>
        <v>13.833600000000001</v>
      </c>
      <c r="AF110" s="13">
        <v>0</v>
      </c>
      <c r="AG110" s="13" t="e">
        <f>VLOOKUP(A:A,[1]TDSheet!$A:$AG,33,0)</f>
        <v>#N/A</v>
      </c>
      <c r="AH110" s="13">
        <f t="shared" si="22"/>
        <v>0</v>
      </c>
      <c r="AI110" s="13">
        <f t="shared" si="23"/>
        <v>0</v>
      </c>
      <c r="AJ110" s="13">
        <f t="shared" si="24"/>
        <v>0</v>
      </c>
      <c r="AK110" s="13"/>
      <c r="AL110" s="13"/>
    </row>
    <row r="111" spans="1:38" s="1" customFormat="1" ht="11.1" customHeight="1" outlineLevel="1" x14ac:dyDescent="0.2">
      <c r="A111" s="7" t="s">
        <v>118</v>
      </c>
      <c r="B111" s="7" t="s">
        <v>16</v>
      </c>
      <c r="C111" s="8"/>
      <c r="D111" s="8">
        <v>116</v>
      </c>
      <c r="E111" s="8">
        <v>58</v>
      </c>
      <c r="F111" s="8">
        <v>43</v>
      </c>
      <c r="G111" s="1" t="e">
        <f>VLOOKUP(A:A,[1]TDSheet!$A:$G,7,0)</f>
        <v>#N/A</v>
      </c>
      <c r="H111" s="1">
        <f>VLOOKUP(A:A,[1]TDSheet!$A:$H,8,0)</f>
        <v>0.6</v>
      </c>
      <c r="I111" s="1" t="e">
        <f>VLOOKUP(A:A,[1]TDSheet!$A:$I,9,0)</f>
        <v>#N/A</v>
      </c>
      <c r="J111" s="13">
        <f>VLOOKUP(A:A,[2]TDSheet!$A:$F,6,0)</f>
        <v>77</v>
      </c>
      <c r="K111" s="13">
        <f t="shared" si="18"/>
        <v>-19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VLOOKUP(A:A,[1]TDSheet!$A:$O,15,0)</f>
        <v>0</v>
      </c>
      <c r="O111" s="13">
        <f>VLOOKUP(A:A,[1]TDSheet!$A:$P,16,0)</f>
        <v>50</v>
      </c>
      <c r="P111" s="13">
        <f>VLOOKUP(A:A,[1]TDSheet!$A:$W,23,0)</f>
        <v>0</v>
      </c>
      <c r="Q111" s="13">
        <v>0</v>
      </c>
      <c r="R111" s="13"/>
      <c r="S111" s="13"/>
      <c r="T111" s="13"/>
      <c r="U111" s="15">
        <v>30</v>
      </c>
      <c r="V111" s="13">
        <f t="shared" si="19"/>
        <v>11.6</v>
      </c>
      <c r="W111" s="15">
        <v>30</v>
      </c>
      <c r="X111" s="16">
        <f t="shared" si="20"/>
        <v>13.189655172413794</v>
      </c>
      <c r="Y111" s="13">
        <f t="shared" si="21"/>
        <v>3.7068965517241379</v>
      </c>
      <c r="Z111" s="13"/>
      <c r="AA111" s="13"/>
      <c r="AB111" s="13"/>
      <c r="AC111" s="13">
        <f>VLOOKUP(A:A,[1]TDSheet!$A:$AC,29,0)</f>
        <v>0</v>
      </c>
      <c r="AD111" s="13">
        <f>VLOOKUP(A:A,[1]TDSheet!$A:$AD,30,0)</f>
        <v>0</v>
      </c>
      <c r="AE111" s="13">
        <f>VLOOKUP(A:A,[1]TDSheet!$A:$AE,31,0)</f>
        <v>0</v>
      </c>
      <c r="AF111" s="13">
        <f>VLOOKUP(A:A,[4]TDSheet!$A:$D,4,0)</f>
        <v>14</v>
      </c>
      <c r="AG111" s="13" t="e">
        <f>VLOOKUP(A:A,[1]TDSheet!$A:$AG,33,0)</f>
        <v>#N/A</v>
      </c>
      <c r="AH111" s="13">
        <f t="shared" si="22"/>
        <v>18</v>
      </c>
      <c r="AI111" s="13">
        <f t="shared" si="23"/>
        <v>18</v>
      </c>
      <c r="AJ111" s="13">
        <f t="shared" si="24"/>
        <v>0</v>
      </c>
      <c r="AK111" s="13"/>
      <c r="AL111" s="13"/>
    </row>
    <row r="112" spans="1:38" s="1" customFormat="1" ht="11.1" customHeight="1" outlineLevel="1" x14ac:dyDescent="0.2">
      <c r="A112" s="7" t="s">
        <v>119</v>
      </c>
      <c r="B112" s="7" t="s">
        <v>16</v>
      </c>
      <c r="C112" s="8"/>
      <c r="D112" s="8">
        <v>120</v>
      </c>
      <c r="E112" s="8">
        <v>44</v>
      </c>
      <c r="F112" s="8">
        <v>76</v>
      </c>
      <c r="G112" s="1" t="e">
        <f>VLOOKUP(A:A,[1]TDSheet!$A:$G,7,0)</f>
        <v>#N/A</v>
      </c>
      <c r="H112" s="1">
        <f>VLOOKUP(A:A,[1]TDSheet!$A:$H,8,0)</f>
        <v>0.6</v>
      </c>
      <c r="I112" s="1" t="e">
        <f>VLOOKUP(A:A,[1]TDSheet!$A:$I,9,0)</f>
        <v>#N/A</v>
      </c>
      <c r="J112" s="13">
        <f>VLOOKUP(A:A,[2]TDSheet!$A:$F,6,0)</f>
        <v>61</v>
      </c>
      <c r="K112" s="13">
        <f t="shared" si="18"/>
        <v>-17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VLOOKUP(A:A,[1]TDSheet!$A:$P,16,0)</f>
        <v>40</v>
      </c>
      <c r="P112" s="13">
        <f>VLOOKUP(A:A,[1]TDSheet!$A:$W,23,0)</f>
        <v>0</v>
      </c>
      <c r="Q112" s="13">
        <v>0</v>
      </c>
      <c r="R112" s="13"/>
      <c r="S112" s="13"/>
      <c r="T112" s="13"/>
      <c r="U112" s="15">
        <v>20</v>
      </c>
      <c r="V112" s="13">
        <f t="shared" si="19"/>
        <v>8.8000000000000007</v>
      </c>
      <c r="W112" s="15">
        <v>20</v>
      </c>
      <c r="X112" s="16">
        <f t="shared" si="20"/>
        <v>17.727272727272727</v>
      </c>
      <c r="Y112" s="13">
        <f t="shared" si="21"/>
        <v>8.6363636363636349</v>
      </c>
      <c r="Z112" s="13"/>
      <c r="AA112" s="13"/>
      <c r="AB112" s="13"/>
      <c r="AC112" s="13">
        <f>VLOOKUP(A:A,[1]TDSheet!$A:$AC,29,0)</f>
        <v>0</v>
      </c>
      <c r="AD112" s="13">
        <f>VLOOKUP(A:A,[1]TDSheet!$A:$AD,30,0)</f>
        <v>0</v>
      </c>
      <c r="AE112" s="13">
        <f>VLOOKUP(A:A,[1]TDSheet!$A:$AE,31,0)</f>
        <v>0</v>
      </c>
      <c r="AF112" s="13">
        <f>VLOOKUP(A:A,[4]TDSheet!$A:$D,4,0)</f>
        <v>8</v>
      </c>
      <c r="AG112" s="13" t="e">
        <f>VLOOKUP(A:A,[1]TDSheet!$A:$AG,33,0)</f>
        <v>#N/A</v>
      </c>
      <c r="AH112" s="13">
        <f t="shared" si="22"/>
        <v>12</v>
      </c>
      <c r="AI112" s="13">
        <f t="shared" si="23"/>
        <v>12</v>
      </c>
      <c r="AJ112" s="13">
        <f t="shared" si="24"/>
        <v>0</v>
      </c>
      <c r="AK112" s="13"/>
      <c r="AL112" s="13"/>
    </row>
    <row r="113" spans="1:38" s="1" customFormat="1" ht="21.95" customHeight="1" outlineLevel="1" x14ac:dyDescent="0.2">
      <c r="A113" s="7" t="s">
        <v>120</v>
      </c>
      <c r="B113" s="7" t="s">
        <v>16</v>
      </c>
      <c r="C113" s="8"/>
      <c r="D113" s="8">
        <v>228</v>
      </c>
      <c r="E113" s="8">
        <v>125</v>
      </c>
      <c r="F113" s="8">
        <v>55</v>
      </c>
      <c r="G113" s="1" t="e">
        <f>VLOOKUP(A:A,[1]TDSheet!$A:$G,7,0)</f>
        <v>#N/A</v>
      </c>
      <c r="H113" s="1">
        <f>VLOOKUP(A:A,[1]TDSheet!$A:$H,8,0)</f>
        <v>0.13</v>
      </c>
      <c r="I113" s="1" t="e">
        <f>VLOOKUP(A:A,[1]TDSheet!$A:$I,9,0)</f>
        <v>#N/A</v>
      </c>
      <c r="J113" s="13">
        <f>VLOOKUP(A:A,[2]TDSheet!$A:$F,6,0)</f>
        <v>187</v>
      </c>
      <c r="K113" s="13">
        <f t="shared" si="18"/>
        <v>-62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50</v>
      </c>
      <c r="O113" s="13">
        <f>VLOOKUP(A:A,[1]TDSheet!$A:$P,16,0)</f>
        <v>50</v>
      </c>
      <c r="P113" s="13">
        <f>VLOOKUP(A:A,[1]TDSheet!$A:$W,23,0)</f>
        <v>0</v>
      </c>
      <c r="Q113" s="13">
        <v>0</v>
      </c>
      <c r="R113" s="13"/>
      <c r="S113" s="13"/>
      <c r="T113" s="13"/>
      <c r="U113" s="15">
        <v>50</v>
      </c>
      <c r="V113" s="13">
        <f t="shared" si="19"/>
        <v>25</v>
      </c>
      <c r="W113" s="15">
        <v>50</v>
      </c>
      <c r="X113" s="16">
        <f t="shared" si="20"/>
        <v>10.199999999999999</v>
      </c>
      <c r="Y113" s="13">
        <f t="shared" si="21"/>
        <v>2.2000000000000002</v>
      </c>
      <c r="Z113" s="13"/>
      <c r="AA113" s="13"/>
      <c r="AB113" s="13"/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0</v>
      </c>
      <c r="AF113" s="13">
        <f>VLOOKUP(A:A,[4]TDSheet!$A:$D,4,0)</f>
        <v>35</v>
      </c>
      <c r="AG113" s="13" t="e">
        <f>VLOOKUP(A:A,[1]TDSheet!$A:$AG,33,0)</f>
        <v>#N/A</v>
      </c>
      <c r="AH113" s="13">
        <f t="shared" si="22"/>
        <v>6.5</v>
      </c>
      <c r="AI113" s="13">
        <f t="shared" si="23"/>
        <v>6.5</v>
      </c>
      <c r="AJ113" s="13">
        <f t="shared" si="24"/>
        <v>0</v>
      </c>
      <c r="AK113" s="13"/>
      <c r="AL113" s="13"/>
    </row>
    <row r="114" spans="1:38" s="1" customFormat="1" ht="21.95" customHeight="1" outlineLevel="1" x14ac:dyDescent="0.2">
      <c r="A114" s="7" t="s">
        <v>121</v>
      </c>
      <c r="B114" s="7" t="s">
        <v>16</v>
      </c>
      <c r="C114" s="8"/>
      <c r="D114" s="8">
        <v>240</v>
      </c>
      <c r="E114" s="8">
        <v>0</v>
      </c>
      <c r="F114" s="8">
        <v>240</v>
      </c>
      <c r="G114" s="1" t="e">
        <f>VLOOKUP(A:A,[1]TDSheet!$A:$G,7,0)</f>
        <v>#N/A</v>
      </c>
      <c r="H114" s="1">
        <v>0.03</v>
      </c>
      <c r="I114" s="1" t="e">
        <f>VLOOKUP(A:A,[1]TDSheet!$A:$I,9,0)</f>
        <v>#N/A</v>
      </c>
      <c r="J114" s="13">
        <v>0</v>
      </c>
      <c r="K114" s="13">
        <f t="shared" si="18"/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/>
      <c r="S114" s="13"/>
      <c r="T114" s="13"/>
      <c r="U114" s="15"/>
      <c r="V114" s="13">
        <f t="shared" si="19"/>
        <v>0</v>
      </c>
      <c r="W114" s="15"/>
      <c r="X114" s="16" t="e">
        <f t="shared" si="20"/>
        <v>#DIV/0!</v>
      </c>
      <c r="Y114" s="13" t="e">
        <f t="shared" si="21"/>
        <v>#DIV/0!</v>
      </c>
      <c r="Z114" s="13"/>
      <c r="AA114" s="13"/>
      <c r="AB114" s="13"/>
      <c r="AC114" s="13">
        <v>0</v>
      </c>
      <c r="AD114" s="13">
        <v>0</v>
      </c>
      <c r="AE114" s="13">
        <v>0</v>
      </c>
      <c r="AF114" s="13">
        <v>0</v>
      </c>
      <c r="AG114" s="13" t="e">
        <f>VLOOKUP(A:A,[1]TDSheet!$A:$AG,33,0)</f>
        <v>#N/A</v>
      </c>
      <c r="AH114" s="13">
        <f t="shared" si="22"/>
        <v>0</v>
      </c>
      <c r="AI114" s="13">
        <f t="shared" si="23"/>
        <v>0</v>
      </c>
      <c r="AJ114" s="13">
        <f t="shared" si="24"/>
        <v>0</v>
      </c>
      <c r="AK114" s="13"/>
      <c r="AL114" s="13"/>
    </row>
    <row r="115" spans="1:38" s="1" customFormat="1" ht="11.1" customHeight="1" outlineLevel="1" x14ac:dyDescent="0.2">
      <c r="A115" s="7" t="s">
        <v>122</v>
      </c>
      <c r="B115" s="7" t="s">
        <v>9</v>
      </c>
      <c r="C115" s="8">
        <v>-56.167000000000002</v>
      </c>
      <c r="D115" s="8">
        <v>283.90199999999999</v>
      </c>
      <c r="E115" s="17">
        <v>256.93599999999998</v>
      </c>
      <c r="F115" s="18">
        <v>-29.201000000000001</v>
      </c>
      <c r="G115" s="1" t="e">
        <f>VLOOKUP(A:A,[1]TDSheet!$A:$G,7,0)</f>
        <v>#N/A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512.17499999999995</v>
      </c>
      <c r="K115" s="13">
        <f t="shared" si="18"/>
        <v>-255.23899999999998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VLOOKUP(A:A,[1]TDSheet!$A:$O,15,0)</f>
        <v>0</v>
      </c>
      <c r="O115" s="13">
        <f>VLOOKUP(A:A,[1]TDSheet!$A:$P,16,0)</f>
        <v>0</v>
      </c>
      <c r="P115" s="13">
        <f>VLOOKUP(A:A,[1]TDSheet!$A:$W,23,0)</f>
        <v>0</v>
      </c>
      <c r="Q115" s="13">
        <v>0</v>
      </c>
      <c r="R115" s="13"/>
      <c r="S115" s="13"/>
      <c r="T115" s="13"/>
      <c r="U115" s="15"/>
      <c r="V115" s="13">
        <f t="shared" si="19"/>
        <v>51.387199999999993</v>
      </c>
      <c r="W115" s="15"/>
      <c r="X115" s="16">
        <f t="shared" si="20"/>
        <v>-0.56825435127813939</v>
      </c>
      <c r="Y115" s="13">
        <f t="shared" si="21"/>
        <v>-0.56825435127813939</v>
      </c>
      <c r="Z115" s="13"/>
      <c r="AA115" s="13"/>
      <c r="AB115" s="13"/>
      <c r="AC115" s="13">
        <f>VLOOKUP(A:A,[1]TDSheet!$A:$AC,29,0)</f>
        <v>0</v>
      </c>
      <c r="AD115" s="13">
        <f>VLOOKUP(A:A,[1]TDSheet!$A:$AD,30,0)</f>
        <v>0</v>
      </c>
      <c r="AE115" s="13">
        <f>VLOOKUP(A:A,[1]TDSheet!$A:$AE,31,0)</f>
        <v>11.2334</v>
      </c>
      <c r="AF115" s="13">
        <f>VLOOKUP(A:A,[4]TDSheet!$A:$D,4,0)</f>
        <v>29.201000000000001</v>
      </c>
      <c r="AG115" s="13" t="e">
        <f>VLOOKUP(A:A,[1]TDSheet!$A:$AG,33,0)</f>
        <v>#N/A</v>
      </c>
      <c r="AH115" s="13">
        <f t="shared" si="22"/>
        <v>0</v>
      </c>
      <c r="AI115" s="13">
        <f t="shared" si="23"/>
        <v>0</v>
      </c>
      <c r="AJ115" s="13">
        <f t="shared" si="24"/>
        <v>0</v>
      </c>
      <c r="AK115" s="13"/>
      <c r="AL115" s="13"/>
    </row>
    <row r="116" spans="1:38" s="1" customFormat="1" ht="11.1" customHeight="1" outlineLevel="1" x14ac:dyDescent="0.2">
      <c r="A116" s="7" t="s">
        <v>123</v>
      </c>
      <c r="B116" s="7" t="s">
        <v>16</v>
      </c>
      <c r="C116" s="8">
        <v>-28</v>
      </c>
      <c r="D116" s="8">
        <v>240</v>
      </c>
      <c r="E116" s="17">
        <v>253</v>
      </c>
      <c r="F116" s="18">
        <v>-43</v>
      </c>
      <c r="G116" s="1" t="e">
        <f>VLOOKUP(A:A,[1]TDSheet!$A:$G,7,0)</f>
        <v>#N/A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318</v>
      </c>
      <c r="K116" s="13">
        <f t="shared" si="18"/>
        <v>-65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0</v>
      </c>
      <c r="O116" s="13">
        <f>VLOOKUP(A:A,[1]TDSheet!$A:$P,16,0)</f>
        <v>0</v>
      </c>
      <c r="P116" s="13">
        <f>VLOOKUP(A:A,[1]TDSheet!$A:$W,23,0)</f>
        <v>0</v>
      </c>
      <c r="Q116" s="13">
        <v>0</v>
      </c>
      <c r="R116" s="13"/>
      <c r="S116" s="13"/>
      <c r="T116" s="13"/>
      <c r="U116" s="15"/>
      <c r="V116" s="13">
        <f t="shared" si="19"/>
        <v>50.6</v>
      </c>
      <c r="W116" s="15"/>
      <c r="X116" s="16">
        <f t="shared" si="20"/>
        <v>-0.84980237154150196</v>
      </c>
      <c r="Y116" s="13">
        <f t="shared" si="21"/>
        <v>-0.84980237154150196</v>
      </c>
      <c r="Z116" s="13"/>
      <c r="AA116" s="13"/>
      <c r="AB116" s="13"/>
      <c r="AC116" s="13">
        <f>VLOOKUP(A:A,[1]TDSheet!$A:$AC,29,0)</f>
        <v>0</v>
      </c>
      <c r="AD116" s="13">
        <f>VLOOKUP(A:A,[1]TDSheet!$A:$AD,30,0)</f>
        <v>0</v>
      </c>
      <c r="AE116" s="13">
        <f>VLOOKUP(A:A,[1]TDSheet!$A:$AE,31,0)</f>
        <v>5.6</v>
      </c>
      <c r="AF116" s="13">
        <f>VLOOKUP(A:A,[4]TDSheet!$A:$D,4,0)</f>
        <v>43</v>
      </c>
      <c r="AG116" s="13" t="e">
        <f>VLOOKUP(A:A,[1]TDSheet!$A:$AG,33,0)</f>
        <v>#N/A</v>
      </c>
      <c r="AH116" s="13">
        <f t="shared" si="22"/>
        <v>0</v>
      </c>
      <c r="AI116" s="13">
        <f t="shared" si="23"/>
        <v>0</v>
      </c>
      <c r="AJ116" s="13">
        <f t="shared" si="24"/>
        <v>0</v>
      </c>
      <c r="AK116" s="13"/>
      <c r="AL116" s="13"/>
    </row>
    <row r="117" spans="1:38" s="1" customFormat="1" ht="21.95" customHeight="1" outlineLevel="1" x14ac:dyDescent="0.2">
      <c r="A117" s="7" t="s">
        <v>111</v>
      </c>
      <c r="B117" s="7" t="s">
        <v>16</v>
      </c>
      <c r="C117" s="8">
        <v>-53</v>
      </c>
      <c r="D117" s="8">
        <v>239</v>
      </c>
      <c r="E117" s="17">
        <v>228</v>
      </c>
      <c r="F117" s="18">
        <v>-43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386</v>
      </c>
      <c r="K117" s="13">
        <f t="shared" si="18"/>
        <v>-158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VLOOKUP(A:A,[1]TDSheet!$A:$P,16,0)</f>
        <v>0</v>
      </c>
      <c r="P117" s="13">
        <f>VLOOKUP(A:A,[1]TDSheet!$A:$W,23,0)</f>
        <v>0</v>
      </c>
      <c r="Q117" s="13">
        <v>0</v>
      </c>
      <c r="R117" s="13"/>
      <c r="S117" s="13"/>
      <c r="T117" s="13"/>
      <c r="U117" s="15"/>
      <c r="V117" s="13">
        <f t="shared" si="19"/>
        <v>45.6</v>
      </c>
      <c r="W117" s="15"/>
      <c r="X117" s="16">
        <f t="shared" si="20"/>
        <v>-0.94298245614035081</v>
      </c>
      <c r="Y117" s="13">
        <f t="shared" si="21"/>
        <v>-0.94298245614035081</v>
      </c>
      <c r="Z117" s="13"/>
      <c r="AA117" s="13"/>
      <c r="AB117" s="13"/>
      <c r="AC117" s="13">
        <f>VLOOKUP(A:A,[1]TDSheet!$A:$AC,29,0)</f>
        <v>0</v>
      </c>
      <c r="AD117" s="13">
        <f>VLOOKUP(A:A,[1]TDSheet!$A:$AD,30,0)</f>
        <v>70.400000000000006</v>
      </c>
      <c r="AE117" s="13">
        <f>VLOOKUP(A:A,[1]TDSheet!$A:$AE,31,0)</f>
        <v>56.8</v>
      </c>
      <c r="AF117" s="13">
        <f>VLOOKUP(A:A,[4]TDSheet!$A:$D,4,0)</f>
        <v>43</v>
      </c>
      <c r="AG117" s="13" t="e">
        <f>VLOOKUP(A:A,[1]TDSheet!$A:$AG,33,0)</f>
        <v>#N/A</v>
      </c>
      <c r="AH117" s="13">
        <f t="shared" si="22"/>
        <v>0</v>
      </c>
      <c r="AI117" s="13">
        <f t="shared" si="23"/>
        <v>0</v>
      </c>
      <c r="AJ117" s="13">
        <f t="shared" si="24"/>
        <v>0</v>
      </c>
      <c r="AK117" s="13"/>
      <c r="AL117" s="13"/>
    </row>
    <row r="118" spans="1:38" s="1" customFormat="1" ht="11.1" customHeight="1" outlineLevel="1" x14ac:dyDescent="0.2">
      <c r="A118" s="7" t="s">
        <v>112</v>
      </c>
      <c r="B118" s="7" t="s">
        <v>9</v>
      </c>
      <c r="C118" s="8">
        <v>-47.231000000000002</v>
      </c>
      <c r="D118" s="8">
        <v>362.98</v>
      </c>
      <c r="E118" s="17">
        <v>338.54399999999998</v>
      </c>
      <c r="F118" s="18">
        <v>-52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387.06599999999997</v>
      </c>
      <c r="K118" s="13">
        <f t="shared" si="18"/>
        <v>-48.521999999999991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>
        <f>VLOOKUP(A:A,[1]TDSheet!$A:$P,16,0)</f>
        <v>0</v>
      </c>
      <c r="P118" s="13">
        <f>VLOOKUP(A:A,[1]TDSheet!$A:$W,23,0)</f>
        <v>0</v>
      </c>
      <c r="Q118" s="13">
        <v>0</v>
      </c>
      <c r="R118" s="13"/>
      <c r="S118" s="13"/>
      <c r="T118" s="13"/>
      <c r="U118" s="15"/>
      <c r="V118" s="13">
        <f t="shared" si="19"/>
        <v>67.708799999999997</v>
      </c>
      <c r="W118" s="15"/>
      <c r="X118" s="16">
        <f t="shared" si="20"/>
        <v>-0.76799470674417514</v>
      </c>
      <c r="Y118" s="13">
        <f t="shared" si="21"/>
        <v>-0.76799470674417514</v>
      </c>
      <c r="Z118" s="13"/>
      <c r="AA118" s="13"/>
      <c r="AB118" s="13"/>
      <c r="AC118" s="13">
        <f>VLOOKUP(A:A,[1]TDSheet!$A:$AC,29,0)</f>
        <v>0</v>
      </c>
      <c r="AD118" s="13">
        <f>VLOOKUP(A:A,[1]TDSheet!$A:$AD,30,0)</f>
        <v>56.0398</v>
      </c>
      <c r="AE118" s="13">
        <f>VLOOKUP(A:A,[1]TDSheet!$A:$AE,31,0)</f>
        <v>57.809600000000003</v>
      </c>
      <c r="AF118" s="13">
        <f>VLOOKUP(A:A,[4]TDSheet!$A:$D,4,0)</f>
        <v>52</v>
      </c>
      <c r="AG118" s="13" t="e">
        <f>VLOOKUP(A:A,[1]TDSheet!$A:$AG,33,0)</f>
        <v>#N/A</v>
      </c>
      <c r="AH118" s="13">
        <f t="shared" si="22"/>
        <v>0</v>
      </c>
      <c r="AI118" s="13">
        <f t="shared" si="23"/>
        <v>0</v>
      </c>
      <c r="AJ118" s="13">
        <f t="shared" si="24"/>
        <v>0</v>
      </c>
      <c r="AK118" s="13"/>
      <c r="AL118" s="13"/>
    </row>
    <row r="119" spans="1:38" s="1" customFormat="1" ht="11.1" customHeight="1" outlineLevel="1" x14ac:dyDescent="0.2">
      <c r="A119" s="7" t="s">
        <v>113</v>
      </c>
      <c r="B119" s="7" t="s">
        <v>16</v>
      </c>
      <c r="C119" s="8">
        <v>-144</v>
      </c>
      <c r="D119" s="8">
        <v>1366</v>
      </c>
      <c r="E119" s="17">
        <v>1377</v>
      </c>
      <c r="F119" s="18">
        <v>-202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1439</v>
      </c>
      <c r="K119" s="13">
        <f t="shared" si="18"/>
        <v>-62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VLOOKUP(A:A,[1]TDSheet!$A:$P,16,0)</f>
        <v>0</v>
      </c>
      <c r="P119" s="13">
        <f>VLOOKUP(A:A,[1]TDSheet!$A:$W,23,0)</f>
        <v>0</v>
      </c>
      <c r="Q119" s="13">
        <v>0</v>
      </c>
      <c r="R119" s="13"/>
      <c r="S119" s="13"/>
      <c r="T119" s="13"/>
      <c r="U119" s="15"/>
      <c r="V119" s="13">
        <f t="shared" si="19"/>
        <v>275.39999999999998</v>
      </c>
      <c r="W119" s="15"/>
      <c r="X119" s="16">
        <f t="shared" si="20"/>
        <v>-0.7334785766158316</v>
      </c>
      <c r="Y119" s="13">
        <f t="shared" si="21"/>
        <v>-0.7334785766158316</v>
      </c>
      <c r="Z119" s="13"/>
      <c r="AA119" s="13"/>
      <c r="AB119" s="13"/>
      <c r="AC119" s="13">
        <f>VLOOKUP(A:A,[1]TDSheet!$A:$AC,29,0)</f>
        <v>0</v>
      </c>
      <c r="AD119" s="13">
        <f>VLOOKUP(A:A,[1]TDSheet!$A:$AD,30,0)</f>
        <v>281.39999999999998</v>
      </c>
      <c r="AE119" s="13">
        <f>VLOOKUP(A:A,[1]TDSheet!$A:$AE,31,0)</f>
        <v>208.2</v>
      </c>
      <c r="AF119" s="13">
        <f>VLOOKUP(A:A,[4]TDSheet!$A:$D,4,0)</f>
        <v>213</v>
      </c>
      <c r="AG119" s="13" t="e">
        <f>VLOOKUP(A:A,[1]TDSheet!$A:$AG,33,0)</f>
        <v>#N/A</v>
      </c>
      <c r="AH119" s="13">
        <f t="shared" si="22"/>
        <v>0</v>
      </c>
      <c r="AI119" s="13">
        <f t="shared" si="23"/>
        <v>0</v>
      </c>
      <c r="AJ119" s="13">
        <f t="shared" si="24"/>
        <v>0</v>
      </c>
      <c r="AK119" s="13"/>
      <c r="AL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2023-09-08T10:27:26Z</dcterms:modified>
</cp:coreProperties>
</file>